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80F479C-394B-4077-AB33-253C99ABFF2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E15" i="431"/>
  <c r="F10" i="431"/>
  <c r="F18" i="431"/>
  <c r="H16" i="431"/>
  <c r="J14" i="431"/>
  <c r="M15" i="431"/>
  <c r="P16" i="431"/>
  <c r="J15" i="431"/>
  <c r="E9" i="431"/>
  <c r="I21" i="431"/>
  <c r="K19" i="431"/>
  <c r="N20" i="431"/>
  <c r="P18" i="431"/>
  <c r="M18" i="431"/>
  <c r="M17" i="431"/>
  <c r="O16" i="431"/>
  <c r="C11" i="431"/>
  <c r="E17" i="431"/>
  <c r="F12" i="431"/>
  <c r="H18" i="431"/>
  <c r="L14" i="431"/>
  <c r="Q13" i="431"/>
  <c r="Q14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L15" i="431"/>
  <c r="M10" i="431"/>
  <c r="N13" i="431"/>
  <c r="P19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C14" i="431"/>
  <c r="D17" i="431"/>
  <c r="E12" i="431"/>
  <c r="E20" i="431"/>
  <c r="F15" i="431"/>
  <c r="G10" i="431"/>
  <c r="G18" i="431"/>
  <c r="H21" i="431"/>
  <c r="I16" i="431"/>
  <c r="J11" i="431"/>
  <c r="K14" i="431"/>
  <c r="L9" i="431"/>
  <c r="M12" i="431"/>
  <c r="M20" i="431"/>
  <c r="O10" i="431"/>
  <c r="O18" i="431"/>
  <c r="P21" i="431"/>
  <c r="N21" i="431"/>
  <c r="D9" i="431"/>
  <c r="H13" i="431"/>
  <c r="J19" i="431"/>
  <c r="L17" i="431"/>
  <c r="N15" i="431"/>
  <c r="P13" i="431"/>
  <c r="Q16" i="431"/>
  <c r="P11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D20" i="431"/>
  <c r="G21" i="431"/>
  <c r="I19" i="431"/>
  <c r="K17" i="431"/>
  <c r="L12" i="431"/>
  <c r="N10" i="431"/>
  <c r="O13" i="431"/>
  <c r="Q19" i="431"/>
  <c r="C10" i="431"/>
  <c r="D21" i="431"/>
  <c r="F11" i="431"/>
  <c r="G14" i="431"/>
  <c r="H9" i="431"/>
  <c r="I12" i="431"/>
  <c r="K10" i="431"/>
  <c r="L13" i="431"/>
  <c r="M16" i="431"/>
  <c r="N11" i="431"/>
  <c r="O14" i="431"/>
  <c r="P17" i="431"/>
  <c r="Q20" i="431"/>
  <c r="C19" i="431"/>
  <c r="G15" i="431"/>
  <c r="I13" i="431"/>
  <c r="K11" i="431"/>
  <c r="N12" i="431"/>
  <c r="P10" i="431"/>
  <c r="K12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D12" i="431"/>
  <c r="G13" i="431"/>
  <c r="I11" i="431"/>
  <c r="K9" i="431"/>
  <c r="L20" i="431"/>
  <c r="N18" i="431"/>
  <c r="O21" i="431"/>
  <c r="Q11" i="431"/>
  <c r="C18" i="431"/>
  <c r="D13" i="431"/>
  <c r="E16" i="431"/>
  <c r="F19" i="431"/>
  <c r="H17" i="431"/>
  <c r="I20" i="431"/>
  <c r="K18" i="431"/>
  <c r="L21" i="431"/>
  <c r="N19" i="431"/>
  <c r="P9" i="431"/>
  <c r="Q12" i="431"/>
  <c r="D14" i="431"/>
  <c r="F20" i="431"/>
  <c r="H10" i="431"/>
  <c r="J16" i="431"/>
  <c r="M9" i="431"/>
  <c r="O15" i="431"/>
  <c r="Q21" i="431"/>
  <c r="K20" i="431"/>
  <c r="S21" i="431" l="1"/>
  <c r="R21" i="431"/>
  <c r="R12" i="431"/>
  <c r="S12" i="431"/>
  <c r="R11" i="431"/>
  <c r="S11" i="431"/>
  <c r="R18" i="431"/>
  <c r="S18" i="431"/>
  <c r="R10" i="431"/>
  <c r="S10" i="431"/>
  <c r="R20" i="431"/>
  <c r="S20" i="431"/>
  <c r="S19" i="431"/>
  <c r="R19" i="431"/>
  <c r="S17" i="431"/>
  <c r="R17" i="431"/>
  <c r="S9" i="431"/>
  <c r="R9" i="431"/>
  <c r="R16" i="431"/>
  <c r="S16" i="431"/>
  <c r="R15" i="431"/>
  <c r="S15" i="431"/>
  <c r="S14" i="431"/>
  <c r="R14" i="431"/>
  <c r="S13" i="431"/>
  <c r="R13" i="431"/>
  <c r="M8" i="431"/>
  <c r="C8" i="431"/>
  <c r="G8" i="431"/>
  <c r="I8" i="431"/>
  <c r="K8" i="431"/>
  <c r="E8" i="431"/>
  <c r="D8" i="431"/>
  <c r="Q8" i="431"/>
  <c r="L8" i="431"/>
  <c r="O8" i="431"/>
  <c r="N8" i="431"/>
  <c r="P8" i="431"/>
  <c r="H8" i="431"/>
  <c r="F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8" i="414"/>
  <c r="C15" i="414"/>
  <c r="D4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3" i="414"/>
  <c r="C23" i="414"/>
  <c r="S3" i="347" l="1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<sst xmlns="http://schemas.openxmlformats.org/spreadsheetml/2006/main" count="10018" uniqueCount="1454">
  <si>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</si>
  <si>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</si>
  <si>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</si>
  <si>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</si>
  <si>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</si>
  <si>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</si>
  <si>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</si>
  <si>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</si>
  <si>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</si>
  <si>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</si>
  <si>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</si>
  <si>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</si>
  <si>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</si>
  <si>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</si>
  <si>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</si>
  <si>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</si>
  <si>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</si>
  <si>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</si>
  <si>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</si>
  <si>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</si>
  <si>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</si>
  <si>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</si>
  <si>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</si>
  <si>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</si>
  <si>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</si>
  <si>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</si>
  <si>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</si>
  <si>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</si>
  <si>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</si>
  <si>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</si>
  <si>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</si>
  <si>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</si>
  <si>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</si>
  <si>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</si>
  <si>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</si>
  <si>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</si>
  <si>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</si>
  <si>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</si>
  <si>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</si>
  <si>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</si>
  <si>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</si>
  <si>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</si>
  <si>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</si>
  <si>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</si>
  <si>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</si>
  <si>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</si>
  <si>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</si>
  <si>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</si>
  <si>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</si>
  <si>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</si>
  <si>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</si>
  <si>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</si>
  <si>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</si>
  <si>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</si>
  <si>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</si>
  <si>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</si>
  <si>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</si>
  <si>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</si>
  <si>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</si>
  <si>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</si>
  <si>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</si>
  <si>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</si>
  <si>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</si>
  <si>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</si>
  <si>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</si>
  <si>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</si>
  <si>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</si>
  <si>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</si>
  <si>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</si>
  <si>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</si>
  <si>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</si>
  <si>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</si>
  <si>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</si>
  <si>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</si>
  <si>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</si>
  <si>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</si>
  <si>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</si>
  <si>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</si>
  <si>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</si>
  <si>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</si>
  <si>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</si>
  <si>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</si>
  <si>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</si>
  <si>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</si>
  <si>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</si>
  <si>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</si>
  <si>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</si>
  <si>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</si>
  <si>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</si>
  <si>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</si>
  <si>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</si>
  <si>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</si>
  <si>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</si>
  <si>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</si>
  <si>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</si>
  <si>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</si>
  <si>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</si>
  <si>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</si>
  <si>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</si>
  <si>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</si>
  <si>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</si>
  <si>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</si>
  <si>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</si>
  <si>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</si>
  <si>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</si>
  <si>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</si>
  <si>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</si>
  <si>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</si>
  <si>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</si>
  <si>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</si>
  <si>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</si>
  <si>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</si>
  <si>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</si>
  <si>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</si>
  <si>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</si>
  <si>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</si>
  <si>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</si>
  <si>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</si>
  <si>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</si>
  <si>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</si>
  <si>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</si>
  <si>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</si>
  <si>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</si>
  <si>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</si>
  <si>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</si>
  <si>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</si>
  <si>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</si>
  <si>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</si>
  <si>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</si>
  <si>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</si>
  <si>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</si>
  <si>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</si>
  <si>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</si>
  <si>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</si>
  <si>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</si>
  <si>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</si>
  <si>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</si>
  <si>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</si>
  <si>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</si>
  <si>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</si>
  <si>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</si>
  <si>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</si>
  <si>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</si>
  <si>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</si>
  <si>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</si>
  <si>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</si>
  <si>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</si>
  <si>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</si>
  <si>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</si>
  <si>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</si>
  <si>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</si>
  <si>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</si>
  <si>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</si>
  <si>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</si>
  <si>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</si>
  <si>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</si>
  <si>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</si>
  <si>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</si>
  <si>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</si>
  <si>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</si>
  <si>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</si>
  <si>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</si>
  <si>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</si>
  <si>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</si>
  <si>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</si>
  <si>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</si>
  <si>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</si>
  <si>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</si>
  <si>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</si>
  <si>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</si>
  <si>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</si>
  <si>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</si>
  <si>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</si>
  <si>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</si>
  <si>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</si>
  <si>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</si>
  <si>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</si>
  <si>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</si>
  <si>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</si>
  <si>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</si>
  <si>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</si>
  <si>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</si>
  <si>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</si>
  <si>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</si>
  <si>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</si>
  <si>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</si>
  <si>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</si>
  <si>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</si>
  <si>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</si>
  <si>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</si>
  <si>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</si>
  <si>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</si>
  <si>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</si>
  <si>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</si>
  <si>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</si>
  <si>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</si>
  <si>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</si>
  <si>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</si>
  <si>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</si>
  <si>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</si>
  <si>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</si>
  <si>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</si>
  <si>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</si>
  <si>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</si>
  <si>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</si>
  <si>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</si>
  <si>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</si>
  <si>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</si>
  <si>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</si>
  <si>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</si>
  <si>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</si>
  <si>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</si>
  <si>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</si>
  <si>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</si>
  <si>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</si>
  <si>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</si>
  <si>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</si>
  <si>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</si>
  <si>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</si>
  <si>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</si>
  <si>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</si>
  <si>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</si>
  <si>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</si>
  <si>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</si>
  <si>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</si>
  <si>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</si>
  <si>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</si>
  <si>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</si>
  <si>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</si>
  <si>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</si>
  <si>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</si>
  <si>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</si>
  <si>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</si>
  <si>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</si>
  <si>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</si>
  <si>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</si>
  <si>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</si>
  <si>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</si>
  <si>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</si>
  <si>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</si>
  <si>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</si>
  <si>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</si>
  <si>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</si>
  <si>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</si>
  <si>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</si>
  <si>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</si>
  <si>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</si>
  <si>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</si>
  <si>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</si>
  <si>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</si>
  <si>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</si>
  <si>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</si>
  <si>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</si>
  <si>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</si>
  <si>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</si>
  <si>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</si>
  <si>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</si>
  <si>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</si>
  <si>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</si>
  <si>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</si>
  <si>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</si>
  <si>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</si>
  <si>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</si>
  <si>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</si>
  <si>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</si>
  <si>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</si>
  <si>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</si>
  <si>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</si>
  <si>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</si>
  <si>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</si>
  <si>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</si>
  <si>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</si>
  <si>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</si>
  <si>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</si>
  <si>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</si>
  <si>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</si>
  <si>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</si>
  <si>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</si>
  <si>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</si>
  <si>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</si>
  <si>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</si>
  <si>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</si>
  <si>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</si>
  <si>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</si>
  <si>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</si>
  <si>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</si>
  <si>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</si>
  <si>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</si>
  <si>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</si>
  <si>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</si>
  <si>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</si>
  <si>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</si>
  <si>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</si>
  <si>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</si>
  <si>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</si>
  <si>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</si>
  <si>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</si>
  <si>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</si>
  <si>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</si>
  <si>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</si>
  <si>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</si>
  <si>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</si>
  <si>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</si>
  <si>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</si>
  <si>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</si>
  <si>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</si>
  <si>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</si>
  <si>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</si>
  <si>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</si>
  <si>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</si>
  <si>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</si>
  <si>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</si>
  <si>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</si>
  <si>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</si>
  <si>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</si>
  <si>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</si>
  <si>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</si>
  <si>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</si>
  <si>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</si>
  <si>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</si>
  <si>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</si>
  <si>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</si>
  <si>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</si>
  <si>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</si>
  <si>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</si>
  <si>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</si>
  <si>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</si>
  <si>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</si>
  <si>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</si>
  <si>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</si>
  <si>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</si>
  <si>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</si>
  <si>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</si>
  <si>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</si>
  <si>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</si>
  <si>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</si>
  <si>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</si>
  <si>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</si>
  <si>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</si>
  <si>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</si>
  <si>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</si>
  <si>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</si>
  <si>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</si>
  <si>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</si>
  <si>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</si>
  <si>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</si>
  <si>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</si>
  <si>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</si>
  <si>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</si>
  <si>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</si>
  <si>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</si>
  <si>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</si>
  <si>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</si>
  <si>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</si>
  <si>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</si>
  <si>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</si>
  <si>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</si>
  <si>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</si>
  <si>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</si>
  <si>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</si>
  <si>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</si>
  <si>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</si>
  <si>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</si>
  <si>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</si>
  <si>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</si>
  <si>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</si>
  <si>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</si>
  <si>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</si>
  <si>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</si>
  <si>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</si>
  <si>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</si>
  <si>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</si>
  <si>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</si>
  <si>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</si>
  <si>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</si>
  <si>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</si>
  <si>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</si>
  <si>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</si>
  <si>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</si>
  <si>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</si>
  <si>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</si>
  <si>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</si>
  <si>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</si>
  <si>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</si>
  <si>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</si>
  <si>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</si>
  <si>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</si>
  <si>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</si>
  <si>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</si>
  <si>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</si>
  <si>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</si>
  <si>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</si>
  <si>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</si>
  <si>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</si>
  <si>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</si>
  <si>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</si>
  <si>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</si>
  <si>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</si>
  <si>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</si>
  <si>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</si>
  <si>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</si>
  <si>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</si>
  <si>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</si>
  <si>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</si>
  <si>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</si>
  <si>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</si>
  <si>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</si>
  <si>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</si>
  <si>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</si>
  <si>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</si>
  <si>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</si>
  <si>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</si>
  <si>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</si>
  <si>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</si>
  <si>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</si>
  <si>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</si>
  <si>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</si>
  <si>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</si>
  <si>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</si>
  <si>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</si>
  <si>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</si>
  <si>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</si>
  <si>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</si>
  <si>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</si>
  <si>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</si>
  <si>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</si>
  <si>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</si>
  <si>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</si>
  <si>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</si>
  <si>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</si>
  <si>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</si>
  <si>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</si>
  <si>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</si>
  <si>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</si>
  <si>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</si>
  <si>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</si>
  <si>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</si>
  <si>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</si>
  <si>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</si>
  <si>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</si>
  <si>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</si>
  <si>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</si>
  <si>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</si>
  <si>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</si>
  <si>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</si>
  <si>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</si>
  <si>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</si>
  <si>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</si>
  <si>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</si>
  <si>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</si>
  <si>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</si>
  <si>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</si>
  <si>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</si>
  <si>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</si>
  <si>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</si>
  <si>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</si>
  <si>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ATARALGIN</t>
  </si>
  <si>
    <t>POR TBL NOB 50</t>
  </si>
  <si>
    <t>IBALGIN 400</t>
  </si>
  <si>
    <t>400MG TBL FLM 48</t>
  </si>
  <si>
    <t>400MG TBL FLM 24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</si>
  <si>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</si>
  <si>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</si>
  <si>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</si>
  <si>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</si>
  <si>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</si>
  <si>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</si>
  <si>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</si>
  <si>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</si>
  <si>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</si>
  <si>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</si>
  <si>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</si>
  <si>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</si>
  <si>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</si>
  <si>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</si>
  <si>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</si>
  <si>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</si>
  <si>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</si>
  <si>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</si>
  <si>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</si>
  <si>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</si>
  <si>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</si>
  <si>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</si>
  <si>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</si>
  <si>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</si>
  <si>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</si>
  <si>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</si>
  <si>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</si>
  <si>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</si>
  <si>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</si>
  <si>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</si>
  <si>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</si>
  <si>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</si>
  <si>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</si>
  <si>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</si>
  <si>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</si>
  <si>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</si>
  <si>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</si>
  <si>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</si>
  <si>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</si>
  <si>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</si>
  <si>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</si>
  <si>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</si>
  <si>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</si>
  <si>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</si>
  <si>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</si>
  <si>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</si>
  <si>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</si>
  <si>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</si>
  <si>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</si>
  <si>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</si>
  <si>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</si>
  <si>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</si>
  <si>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</si>
  <si>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</si>
  <si>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</si>
  <si>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KODEIN</t>
  </si>
  <si>
    <t>56993</t>
  </si>
  <si>
    <t>CODEIN SLOVAKOFARMA</t>
  </si>
  <si>
    <t>30MG TBL NOB 10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</si>
  <si>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</si>
  <si>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</si>
  <si>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</si>
  <si>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</si>
  <si>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</si>
  <si>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</si>
  <si>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</si>
  <si>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</si>
  <si>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</si>
  <si>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</si>
  <si>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</si>
  <si>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</si>
  <si>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</si>
  <si>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</si>
  <si>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</si>
  <si>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</si>
  <si>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</si>
  <si>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</si>
  <si>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</si>
  <si>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</si>
  <si>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</si>
  <si>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</si>
  <si>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</si>
  <si>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</si>
  <si>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</si>
  <si>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</si>
  <si>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</si>
  <si>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</si>
  <si>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</si>
  <si>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</si>
  <si>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</si>
  <si>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</si>
  <si>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</si>
  <si>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</si>
  <si>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</si>
  <si>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</si>
  <si>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</si>
  <si>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</si>
  <si>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</si>
  <si>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</si>
  <si>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</si>
  <si>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</si>
  <si>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</si>
  <si>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</si>
  <si>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</si>
  <si>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</si>
  <si>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</si>
  <si>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</si>
  <si>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</si>
  <si>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DI582</t>
  </si>
  <si>
    <t>20x SSC Solution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</si>
  <si>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</si>
  <si>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</si>
  <si>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</si>
  <si>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</si>
  <si>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</si>
  <si>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</si>
  <si>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</si>
  <si>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</si>
  <si>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</si>
  <si>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</si>
  <si>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</si>
  <si>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</si>
  <si>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</si>
  <si>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</si>
  <si>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</si>
  <si>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</si>
  <si>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</si>
  <si>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</si>
  <si>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</si>
  <si>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</si>
  <si>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</si>
  <si>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DI590</t>
  </si>
  <si>
    <t>AmpliTaq Gold polymeraza with BufferII 1000 II</t>
  </si>
  <si>
    <t>DD483</t>
  </si>
  <si>
    <t>AnnexinA1, klon MRQ-3 ,  0,1 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</si>
  <si>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</si>
  <si>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</si>
  <si>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</si>
  <si>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</si>
  <si>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</si>
  <si>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</si>
  <si>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</si>
  <si>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</si>
  <si>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</si>
  <si>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</si>
  <si>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</si>
  <si>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</si>
  <si>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DG199</t>
  </si>
  <si>
    <t>BaWax  54-56 st. C    20 kg</t>
  </si>
  <si>
    <t>DI536</t>
  </si>
  <si>
    <t>BCL2 OncoProt, cl 124  1 ml</t>
  </si>
  <si>
    <t>DF597</t>
  </si>
  <si>
    <t>BCL2 OncoProtein, cl 124</t>
  </si>
  <si>
    <t>DH377</t>
  </si>
  <si>
    <t>Bcl6 antibody</t>
  </si>
  <si>
    <t>DH425</t>
  </si>
  <si>
    <t>BENZINUM., 1L</t>
  </si>
  <si>
    <t>DE518</t>
  </si>
  <si>
    <t>BigDye XTerminator Purif kit 2ml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</si>
  <si>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</si>
  <si>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</si>
  <si>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</si>
  <si>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</si>
  <si>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</si>
  <si>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</si>
  <si>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</si>
  <si>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</si>
  <si>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</si>
  <si>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</si>
  <si>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</si>
  <si>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</si>
  <si>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</si>
  <si>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</si>
  <si>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</si>
  <si>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</si>
  <si>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</si>
  <si>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</si>
  <si>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</si>
  <si>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</si>
  <si>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</si>
  <si>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</si>
  <si>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</si>
  <si>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</si>
  <si>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</si>
  <si>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</si>
  <si>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</si>
  <si>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</si>
  <si>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</si>
  <si>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</si>
  <si>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</si>
  <si>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</si>
  <si>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</si>
  <si>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</si>
  <si>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DH601</t>
  </si>
  <si>
    <t>Combi PPP Master Mix, 200 reakcĂ­ - 5x0,5 ml</t>
  </si>
  <si>
    <t>DH245</t>
  </si>
  <si>
    <t>Congo red 25g</t>
  </si>
  <si>
    <t>DG825</t>
  </si>
  <si>
    <t>Cyclin D1/SP4/ 1 ml</t>
  </si>
  <si>
    <t>DA683</t>
  </si>
  <si>
    <t>Decalcifier DC1 2500 ml</t>
  </si>
  <si>
    <t>DG922</t>
  </si>
  <si>
    <t>DekontaminaÄŤnĂ­ roztok UMONIUM 38 Medical Equipment 1 L</t>
  </si>
  <si>
    <t>DI586</t>
  </si>
  <si>
    <t>dNTP Mix (25 mM each) 1 ml</t>
  </si>
  <si>
    <t>DG379</t>
  </si>
  <si>
    <t>Doprava 21%</t>
  </si>
  <si>
    <t>DG835</t>
  </si>
  <si>
    <t>DreamTaq Hot Start Green Polymerase</t>
  </si>
  <si>
    <t>DI615</t>
  </si>
  <si>
    <t>DusiÄŤnan stĹ™Ă­brnĂ˝ p.a.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</si>
  <si>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</si>
  <si>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</si>
  <si>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</si>
  <si>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</si>
  <si>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</si>
  <si>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</si>
  <si>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</si>
  <si>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</si>
  <si>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</si>
  <si>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</si>
  <si>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</si>
  <si>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</si>
  <si>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</si>
  <si>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</si>
  <si>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</si>
  <si>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</si>
  <si>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</si>
  <si>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</si>
  <si>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</si>
  <si>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</si>
  <si>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</si>
  <si>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</si>
  <si>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</si>
  <si>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</si>
  <si>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</si>
  <si>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</si>
  <si>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</si>
  <si>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</si>
  <si>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</si>
  <si>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DI185</t>
  </si>
  <si>
    <t>FLEX Monoclonal Mouse Anti-Human Inhibin Î± Clone R1</t>
  </si>
  <si>
    <t>DH966</t>
  </si>
  <si>
    <t>FLEX Monoclonal Mouse Anti-Myogenin Clone: F5D, RTU 6 ml</t>
  </si>
  <si>
    <t>DA981</t>
  </si>
  <si>
    <t>Formaldehyd 35% p.a., 10l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</si>
  <si>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</si>
  <si>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</si>
  <si>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</si>
  <si>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</si>
  <si>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</si>
  <si>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</si>
  <si>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</si>
  <si>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</si>
  <si>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</si>
  <si>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50reakcĂ­</t>
  </si>
  <si>
    <t>DG208</t>
  </si>
  <si>
    <t>GIEMSA-ROMANOWSKI</t>
  </si>
  <si>
    <t>DE749</t>
  </si>
  <si>
    <t>GIEMSAS AZUR EOSIN METHYLENE BLUE SOLUTION</t>
  </si>
  <si>
    <t>DC475</t>
  </si>
  <si>
    <t>Glycerin bezvody p.a.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</si>
  <si>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</si>
  <si>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</si>
  <si>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</si>
  <si>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</si>
  <si>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</si>
  <si>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</si>
  <si>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</si>
  <si>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</si>
  <si>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</si>
  <si>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</si>
  <si>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</si>
  <si>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DI779</t>
  </si>
  <si>
    <t>HYDROGENFOSFOREÄŚNAN DISODNĂť bezvodĂ˝ p.a. 1000g</t>
  </si>
  <si>
    <t>DE161</t>
  </si>
  <si>
    <t>HyperLadder V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</si>
  <si>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</si>
  <si>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</si>
  <si>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</si>
  <si>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</si>
  <si>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</si>
  <si>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</si>
  <si>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</si>
  <si>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</si>
  <si>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DI445</t>
  </si>
  <si>
    <t>Chlorid železitý - Iron(III) chloride 1 000g</t>
  </si>
  <si>
    <t>DB727</t>
  </si>
  <si>
    <t>Idylla MSI Mutation Test, 1 balenĂ­ (6 testĹŻ)</t>
  </si>
  <si>
    <t>DH994</t>
  </si>
  <si>
    <t>IgD – Rabbit Polyclonal (BioSB) 0,1 ml</t>
  </si>
  <si>
    <t>DG230</t>
  </si>
  <si>
    <t>ISOPROPYLALKOHOL P.A.</t>
  </si>
  <si>
    <t>DF503</t>
  </si>
  <si>
    <t>IVS-0013 Clonal Control DNA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</si>
  <si>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</si>
  <si>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</si>
  <si>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</si>
  <si>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</si>
  <si>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</si>
  <si>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</si>
  <si>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</si>
  <si>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</si>
  <si>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</si>
  <si>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</si>
  <si>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</si>
  <si>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</si>
  <si>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</si>
  <si>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</si>
  <si>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</si>
  <si>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</si>
  <si>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</si>
  <si>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</si>
  <si>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</si>
  <si>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</si>
  <si>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</si>
  <si>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</si>
  <si>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</si>
  <si>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</si>
  <si>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</si>
  <si>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</si>
  <si>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</si>
  <si>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</si>
  <si>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DE535</t>
  </si>
  <si>
    <t>Mo A-Hu CD21,Clone 1F8 (1ml)</t>
  </si>
  <si>
    <t>DF213</t>
  </si>
  <si>
    <t>Mo A-Hu CD43,Clone DF-T1 (1ml)</t>
  </si>
  <si>
    <t>DF264</t>
  </si>
  <si>
    <t>Mo a-Hu CD61, Platelet Glycoprotein IIIa,Y2/51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</si>
  <si>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</si>
  <si>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</si>
  <si>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</si>
  <si>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</si>
  <si>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</si>
  <si>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</si>
  <si>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</si>
  <si>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</si>
  <si>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</si>
  <si>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</si>
  <si>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</si>
  <si>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</si>
  <si>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</si>
  <si>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</si>
  <si>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</si>
  <si>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</si>
  <si>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DE553</t>
  </si>
  <si>
    <t>Mo A-Hu Epithelial Antigen,clone Ber-EP4,0,2ml</t>
  </si>
  <si>
    <t>DE554</t>
  </si>
  <si>
    <t>Mo A-Hu Epithelial-Related Antigen,Clone MOC-31</t>
  </si>
  <si>
    <t>DD335</t>
  </si>
  <si>
    <t>Mo A-Hu Glial Fibrillary Acidic Protein, Clone 6F</t>
  </si>
  <si>
    <t>DA685</t>
  </si>
  <si>
    <t>Mo a-Hu IDH1 R132H (H09) 100ug</t>
  </si>
  <si>
    <t>DE003</t>
  </si>
  <si>
    <t>Mo A-Hu Melan-A, Cl A103 1ml</t>
  </si>
  <si>
    <t>DC956</t>
  </si>
  <si>
    <t>Mo A-Hu Melanosome HMB 45,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</si>
  <si>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</si>
  <si>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</si>
  <si>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</si>
  <si>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</si>
  <si>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</si>
  <si>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</si>
  <si>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</si>
  <si>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</si>
  <si>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</si>
  <si>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</si>
  <si>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</si>
  <si>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</si>
  <si>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</si>
  <si>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</si>
  <si>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DI618</t>
  </si>
  <si>
    <t>Mouse Monoclonal Anti-CD45RO antibody [UCH-L1], 100ÎĽg</t>
  </si>
  <si>
    <t>DI109</t>
  </si>
  <si>
    <t>Mouse/Rabbit PolyDetector HRP/DAB, 200 ml (2000 Tests)</t>
  </si>
  <si>
    <t>DC855</t>
  </si>
  <si>
    <t>MyoD1 (EP212) Rabbit Monoclonal Antibody, 5ml</t>
  </si>
  <si>
    <t>DC149</t>
  </si>
  <si>
    <t>Naphtol AS-D Chloroacetate 1g</t>
  </si>
  <si>
    <t>DH777</t>
  </si>
  <si>
    <t>NAPSIN A (Novocastra)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</si>
  <si>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</si>
  <si>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</si>
  <si>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</si>
  <si>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</si>
  <si>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</si>
  <si>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</si>
  <si>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</si>
  <si>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</si>
  <si>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</si>
  <si>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</si>
  <si>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</si>
  <si>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</si>
  <si>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</si>
  <si>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</si>
  <si>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</si>
  <si>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</si>
  <si>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</si>
  <si>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</si>
  <si>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</si>
  <si>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DF027</t>
  </si>
  <si>
    <t>PAX-5</t>
  </si>
  <si>
    <t>PAX-5, 1 ml</t>
  </si>
  <si>
    <t>DE367</t>
  </si>
  <si>
    <t>PAX-8, klon EP298, 1ml</t>
  </si>
  <si>
    <t>DH874</t>
  </si>
  <si>
    <t>Perforin, 1 ml, concentrate Clone: 5B10</t>
  </si>
  <si>
    <t>DA876</t>
  </si>
  <si>
    <t>Peroxid vodĂ­ku p.a.,vodnĂ˝ roztok 30%,</t>
  </si>
  <si>
    <t>DD038</t>
  </si>
  <si>
    <t>PERTEX 1000 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</si>
  <si>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</si>
  <si>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</si>
  <si>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</si>
  <si>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</si>
  <si>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</si>
  <si>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</si>
  <si>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DF395</t>
  </si>
  <si>
    <t>Polyc.Rab.A-Hu IgA-Spec.for.Alpha chains/FITC 2ml</t>
  </si>
  <si>
    <t>DC598</t>
  </si>
  <si>
    <t>Polyc.RAB.ANTI-H.C1q COMPLEMENT/FITC</t>
  </si>
  <si>
    <t>DE833</t>
  </si>
  <si>
    <t>Polyc.Rabbit A-Hu IgG/FITC 2ml</t>
  </si>
  <si>
    <t>DA676</t>
  </si>
  <si>
    <t>Polyclon. Rb A-Hu Calcitonin, 6 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</si>
  <si>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</si>
  <si>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</si>
  <si>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</si>
  <si>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</si>
  <si>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</si>
  <si>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</si>
  <si>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DC858</t>
  </si>
  <si>
    <t>PRIMER</t>
  </si>
  <si>
    <t>DC309</t>
  </si>
  <si>
    <t>PROPYLENOXID P.A.</t>
  </si>
  <si>
    <t>DI059</t>
  </si>
  <si>
    <t>Protase K, Ready-to-Use (Dako)</t>
  </si>
  <si>
    <t>DE619</t>
  </si>
  <si>
    <t>Proteinase K, Ready to Use 110 ml</t>
  </si>
  <si>
    <t>DE971</t>
  </si>
  <si>
    <t>QIAamp DNA FFPE Tissue Kit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</si>
  <si>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</si>
  <si>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</si>
  <si>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</si>
  <si>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</si>
  <si>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</si>
  <si>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</si>
  <si>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</si>
  <si>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</si>
  <si>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</si>
  <si>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</si>
  <si>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</si>
  <si>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</si>
  <si>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</si>
  <si>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</si>
  <si>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</si>
  <si>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</si>
  <si>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</si>
  <si>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</si>
  <si>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</si>
  <si>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</si>
  <si>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</si>
  <si>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</si>
  <si>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</si>
  <si>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</si>
  <si>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</si>
  <si>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</si>
  <si>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</si>
  <si>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</si>
  <si>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</si>
  <si>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</si>
  <si>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</si>
  <si>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</si>
  <si>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</si>
  <si>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</si>
  <si>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</si>
  <si>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DI604</t>
  </si>
  <si>
    <t>SvÄ›tlĂˇ zeleĹ SF 25 g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</si>
  <si>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</si>
  <si>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</si>
  <si>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</si>
  <si>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</si>
  <si>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</si>
  <si>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</si>
  <si>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</si>
  <si>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</si>
  <si>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</si>
  <si>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</si>
  <si>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</si>
  <si>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</si>
  <si>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</si>
  <si>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</si>
  <si>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</si>
  <si>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</si>
  <si>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</si>
  <si>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</si>
  <si>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</si>
  <si>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</si>
  <si>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</si>
  <si>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</si>
  <si>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</si>
  <si>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</si>
  <si>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</si>
  <si>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</si>
  <si>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ZC040</t>
  </si>
  <si>
    <t>KĂˇdinka nĂ­zkĂˇ sklo 25 ml VTRB632411010025</t>
  </si>
  <si>
    <t>ZC041</t>
  </si>
  <si>
    <t>KĂˇdinka nĂ­zkĂˇ sklo 50 ml VTRB632411010050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</si>
  <si>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</si>
  <si>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</si>
  <si>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</si>
  <si>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</si>
  <si>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</si>
  <si>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</si>
  <si>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</si>
  <si>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</si>
  <si>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</si>
  <si>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</si>
  <si>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</si>
  <si>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</si>
  <si>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ZM992</t>
  </si>
  <si>
    <t>Ĺ piÄŤka pipetovacĂ­ s filtrem 100ul bal. Ăˇ 960 ks (732-0523) VWRI732-0523</t>
  </si>
  <si>
    <t>ZB788</t>
  </si>
  <si>
    <t>Ĺ piÄŤka pipetovacĂ­ s filtrem 20 ul bal. Ăˇ 480 ks 96.11190.9.01 (starĂ©.k.ÄŤ. 96.10296.9.01)</t>
  </si>
  <si>
    <t>ZH749</t>
  </si>
  <si>
    <t>Ĺ piÄŤka pipetovacĂ­ SARSTEDT 1000 Âµl; modrĂˇ typ B bal. Ăˇ 250 ks 70.762.010</t>
  </si>
  <si>
    <t>ZQ774</t>
  </si>
  <si>
    <t>Ĺ piÄŤka pipetovacĂ­ Socorex 1000 ul, bal Ăˇ 1000 ks 280530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</si>
  <si>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</si>
  <si>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</si>
  <si>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</si>
  <si>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</si>
  <si>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</si>
  <si>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</si>
  <si>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</si>
  <si>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</si>
  <si>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</si>
  <si>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</si>
  <si>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</si>
  <si>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</si>
  <si>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</si>
  <si>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</si>
  <si>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</si>
  <si>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</si>
  <si>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</si>
  <si>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</si>
  <si>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</si>
  <si>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</si>
  <si>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</si>
  <si>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</si>
  <si>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</si>
  <si>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</si>
  <si>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</si>
  <si>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Sklo krycí 50 x 70 mm Knittel bal. á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</si>
  <si>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</si>
  <si>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</si>
  <si>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</si>
  <si>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</si>
  <si>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</si>
  <si>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</si>
  <si>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</si>
  <si>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</si>
  <si>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</si>
  <si>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</si>
  <si>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</si>
  <si>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</si>
  <si>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elektroforĂ©zu Notched Glass Plates Think 200 x 100 x 4 mm bal. Ăˇ 2 ks VS10WNG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</si>
  <si>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</si>
  <si>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</si>
  <si>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</si>
  <si>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</si>
  <si>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</si>
  <si>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</si>
  <si>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Špička loudovací 1-200ul bal. á 1000 ks U220600.1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</si>
  <si>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</si>
  <si>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</si>
  <si>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</si>
  <si>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</si>
  <si>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</si>
  <si>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VĂˇlec odmÄ›rnĂ˝ vysokĂ˝ 10 ml bĂ­lĂˇ graduace VTRB632432140819</t>
  </si>
  <si>
    <t>ZC054</t>
  </si>
  <si>
    <t>VĂˇlec odmÄ›rnĂ˝ vysokĂ˝ sklo 100 ml d713880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</si>
  <si>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</si>
  <si>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</si>
  <si>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</si>
  <si>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</si>
  <si>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Válec odměrný vysoký 10 ml bílá graduace VTRB632432140819</t>
  </si>
  <si>
    <t>ZR692</t>
  </si>
  <si>
    <t>VloĹľka filtraÄŤnĂ­ do histologickĂ˝ch kazet Q Path, modrĂˇ 32 x 26 x 2,4 mm, bal Ăˇ 500 ks 720-2254</t>
  </si>
  <si>
    <t>ZI765</t>
  </si>
  <si>
    <t>Zkumavka PS 15 ml sterilnĂ­ se zĂˇtkou s kulatĂ˝m dnem bal. Ăˇ 20 ks Z1331000020115</t>
  </si>
  <si>
    <t>50115050</t>
  </si>
  <si>
    <t>obvazový materiál (Z502)</t>
  </si>
  <si>
    <t>ZA321</t>
  </si>
  <si>
    <t>Kompresa gĂˇza 7,5 cm x 7,5 cm/100 ks nesterilnĂ­ 06002</t>
  </si>
  <si>
    <t>ZR226</t>
  </si>
  <si>
    <t>Kompresa gĂˇza 7,5 x 7,5 cm/100 ks nesterilnĂ­ 13493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</si>
  <si>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</si>
  <si>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</si>
  <si>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</si>
  <si>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</si>
  <si>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</si>
  <si>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</si>
  <si>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</si>
  <si>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</si>
  <si>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Náplast cosmos 8 cm x 1 m 5403353</t>
  </si>
  <si>
    <t>Náplast omniplast 5,0 cm x 9,2 m 9004540 (900429)</t>
  </si>
  <si>
    <t>Náplast water resistant cosmos bal. á 20 ks (10+10) 5351233</t>
  </si>
  <si>
    <t>ZL995</t>
  </si>
  <si>
    <t>Obinadlo hyrofilnĂ­ sterilnĂ­  6 cm x 5 m  004310190</t>
  </si>
  <si>
    <t>ZL996</t>
  </si>
  <si>
    <t>Obinadlo hyrofilnĂ­ sterilnĂ­  8 cm x 5 m  004310182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</si>
  <si>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</si>
  <si>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</si>
  <si>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</si>
  <si>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</si>
  <si>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</si>
  <si>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</si>
  <si>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</si>
  <si>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</si>
  <si>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</si>
  <si>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ZR488</t>
  </si>
  <si>
    <t>Jehla ĹˇicĂ­ pitevnĂ­ 3 mm,108 mm B397132010050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</si>
  <si>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</si>
  <si>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</si>
  <si>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</si>
  <si>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</si>
  <si>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</si>
  <si>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</si>
  <si>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NĂˇdoba barvĂ­cĂ­ na mikroskla Hellendahl + vĂ­ÄŤko 2954 HAVA632499890004</t>
  </si>
  <si>
    <t>ZF159</t>
  </si>
  <si>
    <t>NĂˇdoba na kontaminovanĂ˝ odpad 1 l 15-0002</t>
  </si>
  <si>
    <t>Nádoba barvící na mikroskla Hellendahl + víčko 2954 HAVA632499890004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</si>
  <si>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</si>
  <si>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</si>
  <si>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</si>
  <si>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</si>
  <si>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</si>
  <si>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</si>
  <si>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</si>
  <si>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</si>
  <si>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</si>
  <si>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</si>
  <si>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</si>
  <si>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</si>
  <si>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</si>
  <si>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</si>
  <si>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ZK729</t>
  </si>
  <si>
    <t>Pipeta pasteurova nesterilnĂ­ objem 3,0 ml makro se stupnicĂ­ bal. Ăˇ 500 ks (612-1746) RATI2600111</t>
  </si>
  <si>
    <t>ZG891</t>
  </si>
  <si>
    <t>ProuĹľky diagnostickĂ© strips of thermo tubes, bal.Ăˇ 250 ks AB-0266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</si>
  <si>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</si>
  <si>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</si>
  <si>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</si>
  <si>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</si>
  <si>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ZA788</t>
  </si>
  <si>
    <t>StĹ™Ă­kaÄŤka injekÄŤnĂ­ 2-dĂ­lnĂˇ 20 ml L Inject Solo 4606205V</t>
  </si>
  <si>
    <t>ZB833</t>
  </si>
  <si>
    <t>StĹ™Ă­kaÄŤka injekÄŤnĂ­ heparin H 1 ml 9166254V</t>
  </si>
  <si>
    <t>ZF778</t>
  </si>
  <si>
    <t>Válec odměrný vysoký sklo 500 ml VTRB632432151343</t>
  </si>
  <si>
    <t>ZO932</t>
  </si>
  <si>
    <t>Zkumavka 13 ml PP 101/16,5 mm bĂ­lĂ˝ uzĂˇvÄ›r sterilnĂ­ bal. Ăˇ 100 ks 60.540.012</t>
  </si>
  <si>
    <t>Zkumavka 13 ml PP 101/16,5 mm bílý uzávěr sterilní 60.540.012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</si>
  <si>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</si>
  <si>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</si>
  <si>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</si>
  <si>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</si>
  <si>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</si>
  <si>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</si>
  <si>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</si>
  <si>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</si>
  <si>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Žiletka mikrotomová á 50 ks JP-BR35</t>
  </si>
  <si>
    <t>50115065</t>
  </si>
  <si>
    <t>ZPr - vpichovací materiál (Z530)</t>
  </si>
  <si>
    <t>ZB556</t>
  </si>
  <si>
    <t>Jehla injekÄŤnĂ­ 1,2 x 40 mm rĹŻĹľovĂˇ 4665120</t>
  </si>
  <si>
    <t>50115067</t>
  </si>
  <si>
    <t>ZPr - rukavice (Z532)</t>
  </si>
  <si>
    <t>ZO934</t>
  </si>
  <si>
    <t>Rukavice operaÄŤnĂ­ latex bez pudru sterilnĂ­ sempermed derma PF vel. 6,5 39472</t>
  </si>
  <si>
    <t>ZL425</t>
  </si>
  <si>
    <t>Rukavice operaÄŤnĂ­ latex bez pudru sterilnĂ­ VASCO OP GRIP vel. 7,0 bal. Ăˇ 40 pĂˇrĹŻ (8050153) 6081433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</si>
  <si>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</si>
  <si>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</si>
  <si>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</si>
  <si>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</si>
  <si>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</si>
  <si>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</si>
  <si>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</si>
  <si>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</si>
  <si>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</si>
  <si>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</si>
  <si>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</si>
  <si>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</si>
  <si>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</si>
  <si>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</si>
  <si>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</si>
  <si>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</si>
  <si>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</si>
  <si>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</si>
  <si>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</si>
  <si>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</si>
  <si>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</si>
  <si>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</si>
  <si>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</si>
  <si>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</si>
  <si>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</si>
  <si>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DI611</t>
  </si>
  <si>
    <t>disiĹ™iÄŤitan draselnĂ˝ p.a 1000g</t>
  </si>
  <si>
    <t>DA209</t>
  </si>
  <si>
    <t>FLEX MAb Mo a Vimentin, Clone V9</t>
  </si>
  <si>
    <t>DB643</t>
  </si>
  <si>
    <t>Fluorescence Mounting Medium 15ml</t>
  </si>
  <si>
    <t>DI613</t>
  </si>
  <si>
    <t>FUCHSIN KYSELĂť 10 g</t>
  </si>
  <si>
    <t>DC681</t>
  </si>
  <si>
    <t>GOLD/III/CHLORIDE HYDRATE - 1g</t>
  </si>
  <si>
    <t>DI505</t>
  </si>
  <si>
    <t>GRANOPENT® P peletky parafínu 52-54 °C, pro histologii 2,5 kg</t>
  </si>
  <si>
    <t>DG163</t>
  </si>
  <si>
    <t>HYDROXID SODNY P.A. perliÄŤky</t>
  </si>
  <si>
    <t>DD491</t>
  </si>
  <si>
    <t>CHLORID ZELEZITY HEXAHYDRAT P.A.</t>
  </si>
  <si>
    <t>DF620</t>
  </si>
  <si>
    <t>OCTAN SOD.bezvod. p.a.</t>
  </si>
  <si>
    <t>DG255</t>
  </si>
  <si>
    <t>TROMETAMOL(trishydroxymetylaminometan)</t>
  </si>
  <si>
    <t>DD425</t>
  </si>
  <si>
    <t>UHLIÄŚITAN VAPENATY SRAZ. P.A.</t>
  </si>
  <si>
    <t>ZA443</t>
  </si>
  <si>
    <t>Ĺ Ăˇtek trojcĂ­pĂ˝ NT 136 x 96 x 96 cm 20002</t>
  </si>
  <si>
    <t>ZC885</t>
  </si>
  <si>
    <t>NĂˇplast omnifix E 10 cm x 10 m 900650</t>
  </si>
  <si>
    <t>ZN475</t>
  </si>
  <si>
    <t>Obinadlo elastickĂ© universal   8 cm x 5 m 1323100312</t>
  </si>
  <si>
    <t>ZL997</t>
  </si>
  <si>
    <t>Obinadlo hyrofilnĂ­ sterilnĂ­ 10 cm x 5 m  004310174</t>
  </si>
  <si>
    <t>ZE139</t>
  </si>
  <si>
    <t>Obinadlo idealast color modrĂˇ 4 cm x 4 m podpĹŻrnĂ˝ a odlehÄŤovacĂ­ 9310900</t>
  </si>
  <si>
    <t>ZL789</t>
  </si>
  <si>
    <t>Obvaz sterilnĂ­ hotovĂ˝ ÄŤ. 2 A4091360</t>
  </si>
  <si>
    <t>ZL790</t>
  </si>
  <si>
    <t>Obvaz sterilnĂ­ hotovĂ˝ ÄŤ. 3 A4101144</t>
  </si>
  <si>
    <t>ZM000</t>
  </si>
  <si>
    <t>Vata obvazovĂˇ sklĂˇdanĂˇ 50 g 1102323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</si>
  <si>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</si>
  <si>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</si>
  <si>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</si>
  <si>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</si>
  <si>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</si>
  <si>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</si>
  <si>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</si>
  <si>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</si>
  <si>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</si>
  <si>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</si>
  <si>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</si>
  <si>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</si>
  <si>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</si>
  <si>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</si>
  <si>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</si>
  <si>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</si>
  <si>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</si>
  <si>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</si>
  <si>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</si>
  <si>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</si>
  <si>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</si>
  <si>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</si>
  <si>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</si>
  <si>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</si>
  <si>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</si>
  <si>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</si>
  <si>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</si>
  <si>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</si>
  <si>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</si>
  <si>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</si>
  <si>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</si>
  <si>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</si>
  <si>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</si>
  <si>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</si>
  <si>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</si>
  <si>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</si>
  <si>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</si>
  <si>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</si>
  <si>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</si>
  <si>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</si>
  <si>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</si>
  <si>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</si>
  <si>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</si>
  <si>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</si>
  <si>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</si>
  <si>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</si>
  <si>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</si>
  <si>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</si>
  <si>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</si>
  <si>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</si>
  <si>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</si>
  <si>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</si>
  <si>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</si>
  <si>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</si>
  <si>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</si>
  <si>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</si>
  <si>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</si>
  <si>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</si>
  <si>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</si>
  <si>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</si>
  <si>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</si>
  <si>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</si>
  <si>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</si>
  <si>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</si>
  <si>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</si>
  <si>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</si>
  <si>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</si>
  <si>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</si>
  <si>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</si>
  <si>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</si>
  <si>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</si>
  <si>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</si>
  <si>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</si>
  <si>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</si>
  <si>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</si>
  <si>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</si>
  <si>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</si>
  <si>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</si>
  <si>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</si>
  <si>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</si>
  <si>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</si>
  <si>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</si>
  <si>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</si>
  <si>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</si>
  <si>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</si>
  <si>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</si>
  <si>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</si>
  <si>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</si>
  <si>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</si>
  <si>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</si>
  <si>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</si>
  <si>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</si>
  <si>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</si>
  <si>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</si>
  <si>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</si>
  <si>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</si>
  <si>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</si>
  <si>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</si>
  <si>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</si>
  <si>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</si>
  <si>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</si>
  <si>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</si>
  <si>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</si>
  <si>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</si>
  <si>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</si>
  <si>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</si>
  <si>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</si>
  <si>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</si>
  <si>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</si>
  <si>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</si>
  <si>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</si>
  <si>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</si>
  <si>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</si>
  <si>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</si>
  <si>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</si>
  <si>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</si>
  <si>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</si>
  <si>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</si>
  <si>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</si>
  <si>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</si>
  <si>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</si>
  <si>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</si>
  <si>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</si>
  <si>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</si>
  <si>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</si>
  <si>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</si>
  <si>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</si>
  <si>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</si>
  <si>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</si>
  <si>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</si>
  <si>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</si>
  <si>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</si>
  <si>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</si>
  <si>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</si>
  <si>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</si>
  <si>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</si>
  <si>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</si>
  <si>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</si>
  <si>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</si>
  <si>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</si>
  <si>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</si>
  <si>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</si>
  <si>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</si>
  <si>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</si>
  <si>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</si>
  <si>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</si>
  <si>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</si>
  <si>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</si>
  <si>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</si>
  <si>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</si>
  <si>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</si>
  <si>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</si>
  <si>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</si>
  <si>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</si>
  <si>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</si>
  <si>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</si>
  <si>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</si>
  <si>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</si>
  <si>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</si>
  <si>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</si>
  <si>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</si>
  <si>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</si>
  <si>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</si>
  <si>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</si>
  <si>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</si>
  <si>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</si>
  <si>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</si>
  <si>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</si>
  <si>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</si>
  <si>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</si>
  <si>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</si>
  <si>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</si>
  <si>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</si>
  <si>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</si>
  <si>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</si>
  <si>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</si>
  <si>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</si>
  <si>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</si>
  <si>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</si>
  <si>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</si>
  <si>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</si>
  <si>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</si>
  <si>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</si>
  <si>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</si>
  <si>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</si>
  <si>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</si>
  <si>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</si>
  <si>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</si>
  <si>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</si>
  <si>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</si>
  <si>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</si>
  <si>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</si>
  <si>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</si>
  <si>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</si>
  <si>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</si>
  <si>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</si>
  <si>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</si>
  <si>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</si>
  <si>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</si>
  <si>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</si>
  <si>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</si>
  <si>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</si>
  <si>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</si>
  <si>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</si>
  <si>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</si>
  <si>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</si>
  <si>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</si>
  <si>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</si>
  <si>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</si>
  <si>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</si>
  <si>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</si>
  <si>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</si>
  <si>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</si>
  <si>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</si>
  <si>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</si>
  <si>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</si>
  <si>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</si>
  <si>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</si>
  <si>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</si>
  <si>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</si>
  <si>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</si>
  <si>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</si>
  <si>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</si>
  <si>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</si>
  <si>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</si>
  <si>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87115</t>
  </si>
  <si>
    <t xml:space="preserve">PITVA ZEMŘELÉHO S INFEKČNÍM ONEMOCNĚNÍM ZAŘAZENÝM 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</si>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</sst>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2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0" fontId="40" fillId="0" borderId="107" xfId="0" applyFont="1" applyFill="1" applyBorder="1"/>
    <xf numFmtId="9" fontId="33" fillId="0" borderId="122" xfId="0" applyNumberFormat="1" applyFont="1" applyFill="1" applyBorder="1"/>
    <xf numFmtId="0" fontId="40" fillId="0" borderId="78" xfId="0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33" fillId="5" borderId="11" xfId="0" applyFont="1" applyFill="1" applyBorder="1" applyAlignment="1">
      <alignment wrapText="1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40" fillId="2" borderId="12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9" fontId="60" fillId="4" borderId="79" xfId="0" applyNumberFormat="1" applyFont="1" applyFill="1" applyBorder="1"/>
    <xf numFmtId="9" fontId="60" fillId="4" borderId="79" xfId="0" applyNumberFormat="1" applyFont="1" applyFill="1" applyBorder="1"/>
    <xf numFmtId="9" fontId="60" fillId="4" borderId="80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0.89081451726249983</c:v>
                </c:pt>
                <c:pt idx="1">
                  <c:v>0.90153647496723144</c:v>
                </c:pt>
                <c:pt idx="2">
                  <c:v>0.86245875128281368</c:v>
                </c:pt>
                <c:pt idx="3">
                  <c:v>0.7675320770228069</c:v>
                </c:pt>
                <c:pt idx="4">
                  <c:v>0.74376084883434335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92" tableBorderDxfId="91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8" totalsRowShown="0">
  <autoFilter ref="C3:S7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542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66" t="s">
        <v>543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554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1208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1232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1252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1388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1389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1453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971673BD-C025-4C09-9AD6-B76A2D01A3B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37</v>
      </c>
      <c r="B5" s="467" t="s">
        <v>484</v>
      </c>
      <c r="C5" s="470">
        <v>2120.1</v>
      </c>
      <c r="D5" s="470">
        <v>10</v>
      </c>
      <c r="E5" s="470">
        <v>73.989999999999995</v>
      </c>
      <c r="F5" s="521">
        <v>3.4899297202962122E-2</v>
      </c>
      <c r="G5" s="470">
        <v>2</v>
      </c>
      <c r="H5" s="521">
        <v>0.2</v>
      </c>
      <c r="I5" s="470">
        <v>2046.1100000000001</v>
      </c>
      <c r="J5" s="521">
        <v>0.96510070279703797</v>
      </c>
      <c r="K5" s="470">
        <v>8</v>
      </c>
      <c r="L5" s="521">
        <v>0.8</v>
      </c>
      <c r="M5" s="470" t="s">
        <v>68</v>
      </c>
      <c r="N5" s="150"/>
    </row>
    <row r="6" spans="1:14" ht="14.45" customHeight="1" x14ac:dyDescent="0.2">
      <c r="A6" s="466">
        <v>37</v>
      </c>
      <c r="B6" s="467" t="s">
        <v>485</v>
      </c>
      <c r="C6" s="470">
        <v>2120.1</v>
      </c>
      <c r="D6" s="470">
        <v>10</v>
      </c>
      <c r="E6" s="470">
        <v>73.989999999999995</v>
      </c>
      <c r="F6" s="521">
        <v>3.4899297202962122E-2</v>
      </c>
      <c r="G6" s="470">
        <v>2</v>
      </c>
      <c r="H6" s="521">
        <v>0.2</v>
      </c>
      <c r="I6" s="470">
        <v>2046.1100000000001</v>
      </c>
      <c r="J6" s="521">
        <v>0.96510070279703797</v>
      </c>
      <c r="K6" s="470">
        <v>8</v>
      </c>
      <c r="L6" s="521">
        <v>0.8</v>
      </c>
      <c r="M6" s="470" t="s">
        <v>1</v>
      </c>
      <c r="N6" s="150"/>
    </row>
    <row r="7" spans="1:14" ht="14.45" customHeight="1" x14ac:dyDescent="0.2">
      <c r="A7" s="466" t="s">
        <v>444</v>
      </c>
      <c r="B7" s="467" t="s">
        <v>3</v>
      </c>
      <c r="C7" s="470">
        <v>2120.1</v>
      </c>
      <c r="D7" s="470">
        <v>10</v>
      </c>
      <c r="E7" s="470">
        <v>73.989999999999995</v>
      </c>
      <c r="F7" s="521">
        <v>3.4899297202962122E-2</v>
      </c>
      <c r="G7" s="470">
        <v>2</v>
      </c>
      <c r="H7" s="521">
        <v>0.2</v>
      </c>
      <c r="I7" s="470">
        <v>2046.1100000000001</v>
      </c>
      <c r="J7" s="521">
        <v>0.96510070279703797</v>
      </c>
      <c r="K7" s="470">
        <v>8</v>
      </c>
      <c r="L7" s="521">
        <v>0.8</v>
      </c>
      <c r="M7" s="470" t="s">
        <v>448</v>
      </c>
      <c r="N7" s="150"/>
    </row>
    <row r="9" spans="1:14" ht="14.45" customHeight="1" x14ac:dyDescent="0.2">
      <c r="A9" s="466">
        <v>37</v>
      </c>
      <c r="B9" s="467" t="s">
        <v>484</v>
      </c>
      <c r="C9" s="470" t="s">
        <v>266</v>
      </c>
      <c r="D9" s="470" t="s">
        <v>266</v>
      </c>
      <c r="E9" s="470" t="s">
        <v>266</v>
      </c>
      <c r="F9" s="521" t="s">
        <v>266</v>
      </c>
      <c r="G9" s="470" t="s">
        <v>266</v>
      </c>
      <c r="H9" s="521" t="s">
        <v>266</v>
      </c>
      <c r="I9" s="470" t="s">
        <v>266</v>
      </c>
      <c r="J9" s="521" t="s">
        <v>266</v>
      </c>
      <c r="K9" s="470" t="s">
        <v>266</v>
      </c>
      <c r="L9" s="521" t="s">
        <v>266</v>
      </c>
      <c r="M9" s="470" t="s">
        <v>68</v>
      </c>
      <c r="N9" s="150"/>
    </row>
    <row r="10" spans="1:14" ht="14.45" customHeight="1" x14ac:dyDescent="0.2">
      <c r="A10" s="466" t="s">
        <v>486</v>
      </c>
      <c r="B10" s="467" t="s">
        <v>485</v>
      </c>
      <c r="C10" s="470">
        <v>2120.1</v>
      </c>
      <c r="D10" s="470">
        <v>10</v>
      </c>
      <c r="E10" s="470">
        <v>73.989999999999995</v>
      </c>
      <c r="F10" s="521">
        <v>3.4899297202962122E-2</v>
      </c>
      <c r="G10" s="470">
        <v>2</v>
      </c>
      <c r="H10" s="521">
        <v>0.2</v>
      </c>
      <c r="I10" s="470">
        <v>2046.1100000000001</v>
      </c>
      <c r="J10" s="521">
        <v>0.96510070279703797</v>
      </c>
      <c r="K10" s="470">
        <v>8</v>
      </c>
      <c r="L10" s="521">
        <v>0.8</v>
      </c>
      <c r="M10" s="470" t="s">
        <v>1</v>
      </c>
      <c r="N10" s="150"/>
    </row>
    <row r="11" spans="1:14" ht="14.45" customHeight="1" x14ac:dyDescent="0.2">
      <c r="A11" s="466" t="s">
        <v>486</v>
      </c>
      <c r="B11" s="467" t="s">
        <v>487</v>
      </c>
      <c r="C11" s="470">
        <v>2120.1</v>
      </c>
      <c r="D11" s="470">
        <v>10</v>
      </c>
      <c r="E11" s="470">
        <v>73.989999999999995</v>
      </c>
      <c r="F11" s="521">
        <v>3.4899297202962122E-2</v>
      </c>
      <c r="G11" s="470">
        <v>2</v>
      </c>
      <c r="H11" s="521">
        <v>0.2</v>
      </c>
      <c r="I11" s="470">
        <v>2046.1100000000001</v>
      </c>
      <c r="J11" s="521">
        <v>0.96510070279703797</v>
      </c>
      <c r="K11" s="470">
        <v>8</v>
      </c>
      <c r="L11" s="521">
        <v>0.8</v>
      </c>
      <c r="M11" s="470" t="s">
        <v>452</v>
      </c>
      <c r="N11" s="150"/>
    </row>
    <row r="12" spans="1:14" ht="14.45" customHeight="1" x14ac:dyDescent="0.2">
      <c r="A12" s="466" t="s">
        <v>266</v>
      </c>
      <c r="B12" s="467" t="s">
        <v>266</v>
      </c>
      <c r="C12" s="470" t="s">
        <v>266</v>
      </c>
      <c r="D12" s="470" t="s">
        <v>266</v>
      </c>
      <c r="E12" s="470" t="s">
        <v>266</v>
      </c>
      <c r="F12" s="521" t="s">
        <v>266</v>
      </c>
      <c r="G12" s="470" t="s">
        <v>266</v>
      </c>
      <c r="H12" s="521" t="s">
        <v>266</v>
      </c>
      <c r="I12" s="470" t="s">
        <v>266</v>
      </c>
      <c r="J12" s="521" t="s">
        <v>266</v>
      </c>
      <c r="K12" s="470" t="s">
        <v>266</v>
      </c>
      <c r="L12" s="521" t="s">
        <v>266</v>
      </c>
      <c r="M12" s="470" t="s">
        <v>453</v>
      </c>
      <c r="N12" s="150"/>
    </row>
    <row r="13" spans="1:14" ht="14.45" customHeight="1" x14ac:dyDescent="0.2">
      <c r="A13" s="466" t="s">
        <v>444</v>
      </c>
      <c r="B13" s="467" t="s">
        <v>488</v>
      </c>
      <c r="C13" s="470">
        <v>2120.1</v>
      </c>
      <c r="D13" s="470">
        <v>10</v>
      </c>
      <c r="E13" s="470">
        <v>73.989999999999995</v>
      </c>
      <c r="F13" s="521">
        <v>3.4899297202962122E-2</v>
      </c>
      <c r="G13" s="470">
        <v>2</v>
      </c>
      <c r="H13" s="521">
        <v>0.2</v>
      </c>
      <c r="I13" s="470">
        <v>2046.1100000000001</v>
      </c>
      <c r="J13" s="521">
        <v>0.96510070279703797</v>
      </c>
      <c r="K13" s="470">
        <v>8</v>
      </c>
      <c r="L13" s="521">
        <v>0.8</v>
      </c>
      <c r="M13" s="470" t="s">
        <v>448</v>
      </c>
      <c r="N13" s="150"/>
    </row>
    <row r="14" spans="1:14" ht="14.45" customHeight="1" x14ac:dyDescent="0.2">
      <c r="A14" s="522" t="s">
        <v>239</v>
      </c>
    </row>
    <row r="15" spans="1:14" ht="14.45" customHeight="1" x14ac:dyDescent="0.2">
      <c r="A15" s="523" t="s">
        <v>489</v>
      </c>
    </row>
    <row r="16" spans="1:14" ht="14.45" customHeight="1" x14ac:dyDescent="0.2">
      <c r="A16" s="522" t="s">
        <v>490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AA83EB49-4CE6-49F2-B4B7-072CB2BD3248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500" t="s">
        <v>134</v>
      </c>
      <c r="B4" s="501" t="s">
        <v>19</v>
      </c>
      <c r="C4" s="526"/>
      <c r="D4" s="501" t="s">
        <v>20</v>
      </c>
      <c r="E4" s="526"/>
      <c r="F4" s="501" t="s">
        <v>19</v>
      </c>
      <c r="G4" s="504" t="s">
        <v>2</v>
      </c>
      <c r="H4" s="501" t="s">
        <v>20</v>
      </c>
      <c r="I4" s="504" t="s">
        <v>2</v>
      </c>
      <c r="J4" s="501" t="s">
        <v>19</v>
      </c>
      <c r="K4" s="504" t="s">
        <v>2</v>
      </c>
      <c r="L4" s="501" t="s">
        <v>20</v>
      </c>
      <c r="M4" s="505" t="s">
        <v>2</v>
      </c>
    </row>
    <row r="5" spans="1:13" ht="14.45" customHeight="1" thickBot="1" x14ac:dyDescent="0.25">
      <c r="A5" s="525" t="s">
        <v>491</v>
      </c>
      <c r="B5" s="527">
        <v>2120.1</v>
      </c>
      <c r="C5" s="528">
        <v>1</v>
      </c>
      <c r="D5" s="530">
        <v>10</v>
      </c>
      <c r="E5" s="524" t="s">
        <v>491</v>
      </c>
      <c r="F5" s="527">
        <v>73.989999999999995</v>
      </c>
      <c r="G5" s="248">
        <v>3.4899297202962122E-2</v>
      </c>
      <c r="H5" s="529">
        <v>2</v>
      </c>
      <c r="I5" s="249">
        <v>0.2</v>
      </c>
      <c r="J5" s="531">
        <v>2046.1100000000001</v>
      </c>
      <c r="K5" s="248">
        <v>0.96510070279703797</v>
      </c>
      <c r="L5" s="529">
        <v>8</v>
      </c>
      <c r="M5" s="249">
        <v>0.8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940C34A-46BA-4792-92BF-681ACD1EEBF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542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2120.1000000000004</v>
      </c>
      <c r="N3" s="66">
        <f>SUBTOTAL(9,N7:N1048576)</f>
        <v>14</v>
      </c>
      <c r="O3" s="66">
        <f>SUBTOTAL(9,O7:O1048576)</f>
        <v>10</v>
      </c>
      <c r="P3" s="66">
        <f>SUBTOTAL(9,P7:P1048576)</f>
        <v>73.989999999999995</v>
      </c>
      <c r="Q3" s="67">
        <f>IF(M3=0,0,P3/M3)</f>
        <v>3.4899297202962115E-2</v>
      </c>
      <c r="R3" s="66">
        <f>SUBTOTAL(9,R7:R1048576)</f>
        <v>2</v>
      </c>
      <c r="S3" s="67">
        <f>IF(N3=0,0,R3/N3)</f>
        <v>0.14285714285714285</v>
      </c>
      <c r="T3" s="66">
        <f>SUBTOTAL(9,T7:T1048576)</f>
        <v>2</v>
      </c>
      <c r="U3" s="68">
        <f>IF(O3=0,0,T3/O3)</f>
        <v>0.2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147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5" customHeight="1" x14ac:dyDescent="0.2">
      <c r="A7" s="479">
        <v>37</v>
      </c>
      <c r="B7" s="480" t="s">
        <v>484</v>
      </c>
      <c r="C7" s="480" t="s">
        <v>486</v>
      </c>
      <c r="D7" s="537" t="s">
        <v>540</v>
      </c>
      <c r="E7" s="538" t="s">
        <v>491</v>
      </c>
      <c r="F7" s="480" t="s">
        <v>485</v>
      </c>
      <c r="G7" s="480" t="s">
        <v>492</v>
      </c>
      <c r="H7" s="480" t="s">
        <v>266</v>
      </c>
      <c r="I7" s="480" t="s">
        <v>493</v>
      </c>
      <c r="J7" s="480" t="s">
        <v>494</v>
      </c>
      <c r="K7" s="480" t="s">
        <v>495</v>
      </c>
      <c r="L7" s="481">
        <v>922.76</v>
      </c>
      <c r="M7" s="481">
        <v>922.76</v>
      </c>
      <c r="N7" s="480">
        <v>1</v>
      </c>
      <c r="O7" s="539">
        <v>0.5</v>
      </c>
      <c r="P7" s="481"/>
      <c r="Q7" s="509">
        <v>0</v>
      </c>
      <c r="R7" s="480"/>
      <c r="S7" s="509">
        <v>0</v>
      </c>
      <c r="T7" s="539"/>
      <c r="U7" s="510">
        <v>0</v>
      </c>
    </row>
    <row r="8" spans="1:21" ht="14.45" customHeight="1" x14ac:dyDescent="0.2">
      <c r="A8" s="540">
        <v>37</v>
      </c>
      <c r="B8" s="541" t="s">
        <v>484</v>
      </c>
      <c r="C8" s="541" t="s">
        <v>486</v>
      </c>
      <c r="D8" s="542" t="s">
        <v>540</v>
      </c>
      <c r="E8" s="543" t="s">
        <v>491</v>
      </c>
      <c r="F8" s="541" t="s">
        <v>485</v>
      </c>
      <c r="G8" s="541" t="s">
        <v>496</v>
      </c>
      <c r="H8" s="541" t="s">
        <v>266</v>
      </c>
      <c r="I8" s="541" t="s">
        <v>497</v>
      </c>
      <c r="J8" s="541" t="s">
        <v>498</v>
      </c>
      <c r="K8" s="541" t="s">
        <v>499</v>
      </c>
      <c r="L8" s="544">
        <v>11.71</v>
      </c>
      <c r="M8" s="544">
        <v>11.71</v>
      </c>
      <c r="N8" s="541">
        <v>1</v>
      </c>
      <c r="O8" s="545">
        <v>1</v>
      </c>
      <c r="P8" s="544"/>
      <c r="Q8" s="546">
        <v>0</v>
      </c>
      <c r="R8" s="541"/>
      <c r="S8" s="546">
        <v>0</v>
      </c>
      <c r="T8" s="545"/>
      <c r="U8" s="547">
        <v>0</v>
      </c>
    </row>
    <row r="9" spans="1:21" ht="14.45" customHeight="1" x14ac:dyDescent="0.2">
      <c r="A9" s="540">
        <v>37</v>
      </c>
      <c r="B9" s="541" t="s">
        <v>484</v>
      </c>
      <c r="C9" s="541" t="s">
        <v>486</v>
      </c>
      <c r="D9" s="542" t="s">
        <v>540</v>
      </c>
      <c r="E9" s="543" t="s">
        <v>491</v>
      </c>
      <c r="F9" s="541" t="s">
        <v>485</v>
      </c>
      <c r="G9" s="541" t="s">
        <v>500</v>
      </c>
      <c r="H9" s="541" t="s">
        <v>266</v>
      </c>
      <c r="I9" s="541" t="s">
        <v>501</v>
      </c>
      <c r="J9" s="541" t="s">
        <v>502</v>
      </c>
      <c r="K9" s="541" t="s">
        <v>503</v>
      </c>
      <c r="L9" s="544">
        <v>97.96</v>
      </c>
      <c r="M9" s="544">
        <v>195.92</v>
      </c>
      <c r="N9" s="541">
        <v>2</v>
      </c>
      <c r="O9" s="545">
        <v>1</v>
      </c>
      <c r="P9" s="544"/>
      <c r="Q9" s="546">
        <v>0</v>
      </c>
      <c r="R9" s="541"/>
      <c r="S9" s="546">
        <v>0</v>
      </c>
      <c r="T9" s="545"/>
      <c r="U9" s="547">
        <v>0</v>
      </c>
    </row>
    <row r="10" spans="1:21" ht="14.45" customHeight="1" x14ac:dyDescent="0.2">
      <c r="A10" s="540">
        <v>37</v>
      </c>
      <c r="B10" s="541" t="s">
        <v>484</v>
      </c>
      <c r="C10" s="541" t="s">
        <v>486</v>
      </c>
      <c r="D10" s="542" t="s">
        <v>540</v>
      </c>
      <c r="E10" s="543" t="s">
        <v>491</v>
      </c>
      <c r="F10" s="541" t="s">
        <v>485</v>
      </c>
      <c r="G10" s="541" t="s">
        <v>504</v>
      </c>
      <c r="H10" s="541" t="s">
        <v>266</v>
      </c>
      <c r="I10" s="541" t="s">
        <v>505</v>
      </c>
      <c r="J10" s="541" t="s">
        <v>506</v>
      </c>
      <c r="K10" s="541" t="s">
        <v>507</v>
      </c>
      <c r="L10" s="544">
        <v>91.11</v>
      </c>
      <c r="M10" s="544">
        <v>91.11</v>
      </c>
      <c r="N10" s="541">
        <v>1</v>
      </c>
      <c r="O10" s="545">
        <v>1</v>
      </c>
      <c r="P10" s="544"/>
      <c r="Q10" s="546">
        <v>0</v>
      </c>
      <c r="R10" s="541"/>
      <c r="S10" s="546">
        <v>0</v>
      </c>
      <c r="T10" s="545"/>
      <c r="U10" s="547">
        <v>0</v>
      </c>
    </row>
    <row r="11" spans="1:21" ht="14.45" customHeight="1" x14ac:dyDescent="0.2">
      <c r="A11" s="540">
        <v>37</v>
      </c>
      <c r="B11" s="541" t="s">
        <v>484</v>
      </c>
      <c r="C11" s="541" t="s">
        <v>486</v>
      </c>
      <c r="D11" s="542" t="s">
        <v>540</v>
      </c>
      <c r="E11" s="543" t="s">
        <v>491</v>
      </c>
      <c r="F11" s="541" t="s">
        <v>485</v>
      </c>
      <c r="G11" s="541" t="s">
        <v>508</v>
      </c>
      <c r="H11" s="541" t="s">
        <v>266</v>
      </c>
      <c r="I11" s="541" t="s">
        <v>509</v>
      </c>
      <c r="J11" s="541" t="s">
        <v>510</v>
      </c>
      <c r="K11" s="541" t="s">
        <v>511</v>
      </c>
      <c r="L11" s="544">
        <v>0</v>
      </c>
      <c r="M11" s="544">
        <v>0</v>
      </c>
      <c r="N11" s="541">
        <v>1</v>
      </c>
      <c r="O11" s="545"/>
      <c r="P11" s="544"/>
      <c r="Q11" s="546"/>
      <c r="R11" s="541"/>
      <c r="S11" s="546">
        <v>0</v>
      </c>
      <c r="T11" s="545"/>
      <c r="U11" s="547"/>
    </row>
    <row r="12" spans="1:21" ht="14.45" customHeight="1" x14ac:dyDescent="0.2">
      <c r="A12" s="540">
        <v>37</v>
      </c>
      <c r="B12" s="541" t="s">
        <v>484</v>
      </c>
      <c r="C12" s="541" t="s">
        <v>486</v>
      </c>
      <c r="D12" s="542" t="s">
        <v>540</v>
      </c>
      <c r="E12" s="543" t="s">
        <v>491</v>
      </c>
      <c r="F12" s="541" t="s">
        <v>485</v>
      </c>
      <c r="G12" s="541" t="s">
        <v>512</v>
      </c>
      <c r="H12" s="541" t="s">
        <v>266</v>
      </c>
      <c r="I12" s="541" t="s">
        <v>513</v>
      </c>
      <c r="J12" s="541" t="s">
        <v>514</v>
      </c>
      <c r="K12" s="541" t="s">
        <v>515</v>
      </c>
      <c r="L12" s="544">
        <v>439.98</v>
      </c>
      <c r="M12" s="544">
        <v>439.98</v>
      </c>
      <c r="N12" s="541">
        <v>1</v>
      </c>
      <c r="O12" s="545">
        <v>1</v>
      </c>
      <c r="P12" s="544"/>
      <c r="Q12" s="546">
        <v>0</v>
      </c>
      <c r="R12" s="541"/>
      <c r="S12" s="546">
        <v>0</v>
      </c>
      <c r="T12" s="545"/>
      <c r="U12" s="547">
        <v>0</v>
      </c>
    </row>
    <row r="13" spans="1:21" ht="14.45" customHeight="1" x14ac:dyDescent="0.2">
      <c r="A13" s="540">
        <v>37</v>
      </c>
      <c r="B13" s="541" t="s">
        <v>484</v>
      </c>
      <c r="C13" s="541" t="s">
        <v>486</v>
      </c>
      <c r="D13" s="542" t="s">
        <v>540</v>
      </c>
      <c r="E13" s="543" t="s">
        <v>491</v>
      </c>
      <c r="F13" s="541" t="s">
        <v>485</v>
      </c>
      <c r="G13" s="541" t="s">
        <v>516</v>
      </c>
      <c r="H13" s="541" t="s">
        <v>266</v>
      </c>
      <c r="I13" s="541" t="s">
        <v>517</v>
      </c>
      <c r="J13" s="541" t="s">
        <v>518</v>
      </c>
      <c r="K13" s="541" t="s">
        <v>519</v>
      </c>
      <c r="L13" s="544">
        <v>73.989999999999995</v>
      </c>
      <c r="M13" s="544">
        <v>73.989999999999995</v>
      </c>
      <c r="N13" s="541">
        <v>1</v>
      </c>
      <c r="O13" s="545">
        <v>1</v>
      </c>
      <c r="P13" s="544">
        <v>73.989999999999995</v>
      </c>
      <c r="Q13" s="546">
        <v>1</v>
      </c>
      <c r="R13" s="541">
        <v>1</v>
      </c>
      <c r="S13" s="546">
        <v>1</v>
      </c>
      <c r="T13" s="545">
        <v>1</v>
      </c>
      <c r="U13" s="547">
        <v>1</v>
      </c>
    </row>
    <row r="14" spans="1:21" ht="14.45" customHeight="1" x14ac:dyDescent="0.2">
      <c r="A14" s="540">
        <v>37</v>
      </c>
      <c r="B14" s="541" t="s">
        <v>484</v>
      </c>
      <c r="C14" s="541" t="s">
        <v>486</v>
      </c>
      <c r="D14" s="542" t="s">
        <v>540</v>
      </c>
      <c r="E14" s="543" t="s">
        <v>491</v>
      </c>
      <c r="F14" s="541" t="s">
        <v>485</v>
      </c>
      <c r="G14" s="541" t="s">
        <v>520</v>
      </c>
      <c r="H14" s="541" t="s">
        <v>541</v>
      </c>
      <c r="I14" s="541" t="s">
        <v>521</v>
      </c>
      <c r="J14" s="541" t="s">
        <v>522</v>
      </c>
      <c r="K14" s="541" t="s">
        <v>523</v>
      </c>
      <c r="L14" s="544">
        <v>141.25</v>
      </c>
      <c r="M14" s="544">
        <v>282.5</v>
      </c>
      <c r="N14" s="541">
        <v>2</v>
      </c>
      <c r="O14" s="545">
        <v>1</v>
      </c>
      <c r="P14" s="544"/>
      <c r="Q14" s="546">
        <v>0</v>
      </c>
      <c r="R14" s="541"/>
      <c r="S14" s="546">
        <v>0</v>
      </c>
      <c r="T14" s="545"/>
      <c r="U14" s="547">
        <v>0</v>
      </c>
    </row>
    <row r="15" spans="1:21" ht="14.45" customHeight="1" x14ac:dyDescent="0.2">
      <c r="A15" s="540">
        <v>37</v>
      </c>
      <c r="B15" s="541" t="s">
        <v>484</v>
      </c>
      <c r="C15" s="541" t="s">
        <v>486</v>
      </c>
      <c r="D15" s="542" t="s">
        <v>540</v>
      </c>
      <c r="E15" s="543" t="s">
        <v>491</v>
      </c>
      <c r="F15" s="541" t="s">
        <v>485</v>
      </c>
      <c r="G15" s="541" t="s">
        <v>524</v>
      </c>
      <c r="H15" s="541" t="s">
        <v>266</v>
      </c>
      <c r="I15" s="541" t="s">
        <v>525</v>
      </c>
      <c r="J15" s="541" t="s">
        <v>526</v>
      </c>
      <c r="K15" s="541" t="s">
        <v>527</v>
      </c>
      <c r="L15" s="544">
        <v>35.25</v>
      </c>
      <c r="M15" s="544">
        <v>35.25</v>
      </c>
      <c r="N15" s="541">
        <v>1</v>
      </c>
      <c r="O15" s="545">
        <v>1</v>
      </c>
      <c r="P15" s="544"/>
      <c r="Q15" s="546">
        <v>0</v>
      </c>
      <c r="R15" s="541"/>
      <c r="S15" s="546">
        <v>0</v>
      </c>
      <c r="T15" s="545"/>
      <c r="U15" s="547">
        <v>0</v>
      </c>
    </row>
    <row r="16" spans="1:21" ht="14.45" customHeight="1" x14ac:dyDescent="0.2">
      <c r="A16" s="540">
        <v>37</v>
      </c>
      <c r="B16" s="541" t="s">
        <v>484</v>
      </c>
      <c r="C16" s="541" t="s">
        <v>486</v>
      </c>
      <c r="D16" s="542" t="s">
        <v>540</v>
      </c>
      <c r="E16" s="543" t="s">
        <v>491</v>
      </c>
      <c r="F16" s="541" t="s">
        <v>485</v>
      </c>
      <c r="G16" s="541" t="s">
        <v>528</v>
      </c>
      <c r="H16" s="541" t="s">
        <v>541</v>
      </c>
      <c r="I16" s="541" t="s">
        <v>529</v>
      </c>
      <c r="J16" s="541" t="s">
        <v>530</v>
      </c>
      <c r="K16" s="541" t="s">
        <v>531</v>
      </c>
      <c r="L16" s="544">
        <v>0</v>
      </c>
      <c r="M16" s="544">
        <v>0</v>
      </c>
      <c r="N16" s="541">
        <v>1</v>
      </c>
      <c r="O16" s="545">
        <v>1</v>
      </c>
      <c r="P16" s="544">
        <v>0</v>
      </c>
      <c r="Q16" s="546"/>
      <c r="R16" s="541">
        <v>1</v>
      </c>
      <c r="S16" s="546">
        <v>1</v>
      </c>
      <c r="T16" s="545">
        <v>1</v>
      </c>
      <c r="U16" s="547">
        <v>1</v>
      </c>
    </row>
    <row r="17" spans="1:21" ht="14.45" customHeight="1" x14ac:dyDescent="0.2">
      <c r="A17" s="540">
        <v>37</v>
      </c>
      <c r="B17" s="541" t="s">
        <v>484</v>
      </c>
      <c r="C17" s="541" t="s">
        <v>486</v>
      </c>
      <c r="D17" s="542" t="s">
        <v>540</v>
      </c>
      <c r="E17" s="543" t="s">
        <v>491</v>
      </c>
      <c r="F17" s="541" t="s">
        <v>485</v>
      </c>
      <c r="G17" s="541" t="s">
        <v>532</v>
      </c>
      <c r="H17" s="541" t="s">
        <v>266</v>
      </c>
      <c r="I17" s="541" t="s">
        <v>533</v>
      </c>
      <c r="J17" s="541" t="s">
        <v>534</v>
      </c>
      <c r="K17" s="541" t="s">
        <v>535</v>
      </c>
      <c r="L17" s="544">
        <v>66.88</v>
      </c>
      <c r="M17" s="544">
        <v>66.88</v>
      </c>
      <c r="N17" s="541">
        <v>1</v>
      </c>
      <c r="O17" s="545">
        <v>1</v>
      </c>
      <c r="P17" s="544"/>
      <c r="Q17" s="546">
        <v>0</v>
      </c>
      <c r="R17" s="541"/>
      <c r="S17" s="546">
        <v>0</v>
      </c>
      <c r="T17" s="545"/>
      <c r="U17" s="547">
        <v>0</v>
      </c>
    </row>
    <row r="18" spans="1:21" ht="14.45" customHeight="1" thickBot="1" x14ac:dyDescent="0.25">
      <c r="A18" s="548">
        <v>37</v>
      </c>
      <c r="B18" s="549" t="s">
        <v>484</v>
      </c>
      <c r="C18" s="549" t="s">
        <v>486</v>
      </c>
      <c r="D18" s="550" t="s">
        <v>540</v>
      </c>
      <c r="E18" s="551" t="s">
        <v>491</v>
      </c>
      <c r="F18" s="549" t="s">
        <v>485</v>
      </c>
      <c r="G18" s="549" t="s">
        <v>536</v>
      </c>
      <c r="H18" s="549" t="s">
        <v>266</v>
      </c>
      <c r="I18" s="549" t="s">
        <v>537</v>
      </c>
      <c r="J18" s="549" t="s">
        <v>538</v>
      </c>
      <c r="K18" s="549" t="s">
        <v>539</v>
      </c>
      <c r="L18" s="552">
        <v>0</v>
      </c>
      <c r="M18" s="552">
        <v>0</v>
      </c>
      <c r="N18" s="549">
        <v>1</v>
      </c>
      <c r="O18" s="553">
        <v>0.5</v>
      </c>
      <c r="P18" s="552"/>
      <c r="Q18" s="554"/>
      <c r="R18" s="549"/>
      <c r="S18" s="554">
        <v>0</v>
      </c>
      <c r="T18" s="553"/>
      <c r="U18" s="55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C37707A-CBA8-4456-BFF4-5C561FEB020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543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thickBot="1" x14ac:dyDescent="0.25">
      <c r="A5" s="506" t="s">
        <v>491</v>
      </c>
      <c r="B5" s="477">
        <v>451.69</v>
      </c>
      <c r="C5" s="507">
        <v>0.6152222176820713</v>
      </c>
      <c r="D5" s="477">
        <v>282.5</v>
      </c>
      <c r="E5" s="507">
        <v>0.38477778231792858</v>
      </c>
      <c r="F5" s="478">
        <v>734.19</v>
      </c>
    </row>
    <row r="6" spans="1:6" ht="14.45" customHeight="1" thickBot="1" x14ac:dyDescent="0.25">
      <c r="A6" s="562" t="s">
        <v>3</v>
      </c>
      <c r="B6" s="563">
        <v>451.69</v>
      </c>
      <c r="C6" s="564">
        <v>0.6152222176820713</v>
      </c>
      <c r="D6" s="563">
        <v>282.5</v>
      </c>
      <c r="E6" s="564">
        <v>0.38477778231792858</v>
      </c>
      <c r="F6" s="565">
        <v>734.19</v>
      </c>
    </row>
    <row r="7" spans="1:6" ht="14.45" customHeight="1" thickBot="1" x14ac:dyDescent="0.25"/>
    <row r="8" spans="1:6" ht="14.45" customHeight="1" x14ac:dyDescent="0.2">
      <c r="A8" s="508" t="s">
        <v>544</v>
      </c>
      <c r="B8" s="484">
        <v>439.98</v>
      </c>
      <c r="C8" s="509">
        <v>1</v>
      </c>
      <c r="D8" s="484"/>
      <c r="E8" s="509">
        <v>0</v>
      </c>
      <c r="F8" s="485">
        <v>439.98</v>
      </c>
    </row>
    <row r="9" spans="1:6" ht="14.45" customHeight="1" x14ac:dyDescent="0.2">
      <c r="A9" s="572" t="s">
        <v>545</v>
      </c>
      <c r="B9" s="567">
        <v>11.71</v>
      </c>
      <c r="C9" s="546">
        <v>1</v>
      </c>
      <c r="D9" s="567"/>
      <c r="E9" s="546">
        <v>0</v>
      </c>
      <c r="F9" s="568">
        <v>11.71</v>
      </c>
    </row>
    <row r="10" spans="1:6" ht="14.45" customHeight="1" x14ac:dyDescent="0.2">
      <c r="A10" s="572" t="s">
        <v>546</v>
      </c>
      <c r="B10" s="567"/>
      <c r="C10" s="546">
        <v>0</v>
      </c>
      <c r="D10" s="567">
        <v>282.5</v>
      </c>
      <c r="E10" s="546">
        <v>1</v>
      </c>
      <c r="F10" s="568">
        <v>282.5</v>
      </c>
    </row>
    <row r="11" spans="1:6" ht="14.45" customHeight="1" x14ac:dyDescent="0.2">
      <c r="A11" s="572" t="s">
        <v>547</v>
      </c>
      <c r="B11" s="567"/>
      <c r="C11" s="546"/>
      <c r="D11" s="567">
        <v>0</v>
      </c>
      <c r="E11" s="546"/>
      <c r="F11" s="568">
        <v>0</v>
      </c>
    </row>
    <row r="12" spans="1:6" ht="14.45" customHeight="1" thickBot="1" x14ac:dyDescent="0.25">
      <c r="A12" s="573" t="s">
        <v>548</v>
      </c>
      <c r="B12" s="569">
        <v>0</v>
      </c>
      <c r="C12" s="570"/>
      <c r="D12" s="569"/>
      <c r="E12" s="570"/>
      <c r="F12" s="571">
        <v>0</v>
      </c>
    </row>
    <row r="13" spans="1:6" ht="14.45" customHeight="1" thickBot="1" x14ac:dyDescent="0.25">
      <c r="A13" s="562" t="s">
        <v>3</v>
      </c>
      <c r="B13" s="563">
        <v>451.69</v>
      </c>
      <c r="C13" s="564">
        <v>0.6152222176820713</v>
      </c>
      <c r="D13" s="563">
        <v>282.5</v>
      </c>
      <c r="E13" s="564">
        <v>0.38477778231792858</v>
      </c>
      <c r="F13" s="565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{9EB81123-88B5-45EA-B6B0-94E0FCC9A010}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{D01183D5-8251-444E-94D4-472BA6E45B47}</x14:id>
        </ext>
      </extLst>
    </cfRule>
  </conditionalFormatting>
  <hyperlinks>
    <hyperlink ref="A2" location="Obsah!A1" display="Zpět na Obsah  KL 01  1.-4.měsíc" xr:uid="{D38C2283-2789-4528-BB6C-15FC1033A9E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B81123-88B5-45EA-B6B0-94E0FCC9A0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01183D5-8251-444E-94D4-472BA6E45B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554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8" t="s">
        <v>133</v>
      </c>
      <c r="I5" s="557" t="s">
        <v>28</v>
      </c>
      <c r="J5" s="575" t="s">
        <v>14</v>
      </c>
      <c r="K5" s="558" t="s">
        <v>133</v>
      </c>
      <c r="L5" s="557" t="s">
        <v>28</v>
      </c>
      <c r="M5" s="576" t="s">
        <v>14</v>
      </c>
    </row>
    <row r="6" spans="1:13" ht="14.45" customHeight="1" x14ac:dyDescent="0.2">
      <c r="A6" s="479" t="s">
        <v>491</v>
      </c>
      <c r="B6" s="480" t="s">
        <v>549</v>
      </c>
      <c r="C6" s="480" t="s">
        <v>529</v>
      </c>
      <c r="D6" s="480" t="s">
        <v>530</v>
      </c>
      <c r="E6" s="480" t="s">
        <v>531</v>
      </c>
      <c r="F6" s="484"/>
      <c r="G6" s="484"/>
      <c r="H6" s="509"/>
      <c r="I6" s="484">
        <v>1</v>
      </c>
      <c r="J6" s="484">
        <v>0</v>
      </c>
      <c r="K6" s="509"/>
      <c r="L6" s="484">
        <v>1</v>
      </c>
      <c r="M6" s="485">
        <v>0</v>
      </c>
    </row>
    <row r="7" spans="1:13" ht="14.45" customHeight="1" x14ac:dyDescent="0.2">
      <c r="A7" s="540" t="s">
        <v>491</v>
      </c>
      <c r="B7" s="541" t="s">
        <v>550</v>
      </c>
      <c r="C7" s="541" t="s">
        <v>497</v>
      </c>
      <c r="D7" s="541" t="s">
        <v>498</v>
      </c>
      <c r="E7" s="541" t="s">
        <v>499</v>
      </c>
      <c r="F7" s="567">
        <v>1</v>
      </c>
      <c r="G7" s="567">
        <v>11.71</v>
      </c>
      <c r="H7" s="546">
        <v>1</v>
      </c>
      <c r="I7" s="567"/>
      <c r="J7" s="567"/>
      <c r="K7" s="546">
        <v>0</v>
      </c>
      <c r="L7" s="567">
        <v>1</v>
      </c>
      <c r="M7" s="568">
        <v>11.71</v>
      </c>
    </row>
    <row r="8" spans="1:13" ht="14.45" customHeight="1" x14ac:dyDescent="0.2">
      <c r="A8" s="540" t="s">
        <v>491</v>
      </c>
      <c r="B8" s="541" t="s">
        <v>551</v>
      </c>
      <c r="C8" s="541" t="s">
        <v>537</v>
      </c>
      <c r="D8" s="541" t="s">
        <v>538</v>
      </c>
      <c r="E8" s="541" t="s">
        <v>539</v>
      </c>
      <c r="F8" s="567">
        <v>1</v>
      </c>
      <c r="G8" s="567">
        <v>0</v>
      </c>
      <c r="H8" s="546"/>
      <c r="I8" s="567"/>
      <c r="J8" s="567"/>
      <c r="K8" s="546"/>
      <c r="L8" s="567">
        <v>1</v>
      </c>
      <c r="M8" s="568">
        <v>0</v>
      </c>
    </row>
    <row r="9" spans="1:13" ht="14.45" customHeight="1" x14ac:dyDescent="0.2">
      <c r="A9" s="540" t="s">
        <v>491</v>
      </c>
      <c r="B9" s="541" t="s">
        <v>552</v>
      </c>
      <c r="C9" s="541" t="s">
        <v>513</v>
      </c>
      <c r="D9" s="541" t="s">
        <v>514</v>
      </c>
      <c r="E9" s="541" t="s">
        <v>515</v>
      </c>
      <c r="F9" s="567">
        <v>1</v>
      </c>
      <c r="G9" s="567">
        <v>439.98</v>
      </c>
      <c r="H9" s="546">
        <v>1</v>
      </c>
      <c r="I9" s="567"/>
      <c r="J9" s="567"/>
      <c r="K9" s="546">
        <v>0</v>
      </c>
      <c r="L9" s="567">
        <v>1</v>
      </c>
      <c r="M9" s="568">
        <v>439.98</v>
      </c>
    </row>
    <row r="10" spans="1:13" ht="14.45" customHeight="1" thickBot="1" x14ac:dyDescent="0.25">
      <c r="A10" s="548" t="s">
        <v>491</v>
      </c>
      <c r="B10" s="549" t="s">
        <v>553</v>
      </c>
      <c r="C10" s="549" t="s">
        <v>521</v>
      </c>
      <c r="D10" s="549" t="s">
        <v>522</v>
      </c>
      <c r="E10" s="549" t="s">
        <v>523</v>
      </c>
      <c r="F10" s="560"/>
      <c r="G10" s="560"/>
      <c r="H10" s="554">
        <v>0</v>
      </c>
      <c r="I10" s="560">
        <v>2</v>
      </c>
      <c r="J10" s="560">
        <v>282.5</v>
      </c>
      <c r="K10" s="554">
        <v>1</v>
      </c>
      <c r="L10" s="560">
        <v>2</v>
      </c>
      <c r="M10" s="561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8865636-646D-4657-B650-64E55B93056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444</v>
      </c>
      <c r="B5" s="467" t="s">
        <v>445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444</v>
      </c>
      <c r="B6" s="467" t="s">
        <v>555</v>
      </c>
      <c r="C6" s="468">
        <v>1971.5883300000005</v>
      </c>
      <c r="D6" s="468">
        <v>2275.99631</v>
      </c>
      <c r="E6" s="468"/>
      <c r="F6" s="468">
        <v>2420.3989299999998</v>
      </c>
      <c r="G6" s="468">
        <v>0</v>
      </c>
      <c r="H6" s="468">
        <v>2420.3989299999998</v>
      </c>
      <c r="I6" s="469" t="s">
        <v>266</v>
      </c>
      <c r="J6" s="470" t="s">
        <v>1</v>
      </c>
    </row>
    <row r="7" spans="1:10" ht="14.45" customHeight="1" x14ac:dyDescent="0.2">
      <c r="A7" s="466" t="s">
        <v>444</v>
      </c>
      <c r="B7" s="467" t="s">
        <v>556</v>
      </c>
      <c r="C7" s="468">
        <v>0</v>
      </c>
      <c r="D7" s="468">
        <v>0</v>
      </c>
      <c r="E7" s="468"/>
      <c r="F7" s="468">
        <v>0.42480000000000001</v>
      </c>
      <c r="G7" s="468">
        <v>0</v>
      </c>
      <c r="H7" s="468">
        <v>0.42480000000000001</v>
      </c>
      <c r="I7" s="469" t="s">
        <v>266</v>
      </c>
      <c r="J7" s="470" t="s">
        <v>1</v>
      </c>
    </row>
    <row r="8" spans="1:10" ht="14.45" customHeight="1" x14ac:dyDescent="0.2">
      <c r="A8" s="466" t="s">
        <v>444</v>
      </c>
      <c r="B8" s="467" t="s">
        <v>557</v>
      </c>
      <c r="C8" s="468">
        <v>244.49955999999995</v>
      </c>
      <c r="D8" s="468">
        <v>283.86923000000002</v>
      </c>
      <c r="E8" s="468"/>
      <c r="F8" s="468">
        <v>246.89133999999999</v>
      </c>
      <c r="G8" s="468">
        <v>0</v>
      </c>
      <c r="H8" s="468">
        <v>246.89133999999999</v>
      </c>
      <c r="I8" s="469" t="s">
        <v>266</v>
      </c>
      <c r="J8" s="470" t="s">
        <v>1</v>
      </c>
    </row>
    <row r="9" spans="1:10" ht="14.45" customHeight="1" x14ac:dyDescent="0.2">
      <c r="A9" s="466" t="s">
        <v>444</v>
      </c>
      <c r="B9" s="467" t="s">
        <v>558</v>
      </c>
      <c r="C9" s="468">
        <v>5.7994000000000003</v>
      </c>
      <c r="D9" s="468">
        <v>7.85459</v>
      </c>
      <c r="E9" s="468"/>
      <c r="F9" s="468">
        <v>8.0620399999999997</v>
      </c>
      <c r="G9" s="468">
        <v>0</v>
      </c>
      <c r="H9" s="468">
        <v>8.0620399999999997</v>
      </c>
      <c r="I9" s="469" t="s">
        <v>266</v>
      </c>
      <c r="J9" s="470" t="s">
        <v>1</v>
      </c>
    </row>
    <row r="10" spans="1:10" ht="14.45" customHeight="1" x14ac:dyDescent="0.2">
      <c r="A10" s="466" t="s">
        <v>444</v>
      </c>
      <c r="B10" s="467" t="s">
        <v>559</v>
      </c>
      <c r="C10" s="468">
        <v>123.83236000000001</v>
      </c>
      <c r="D10" s="468">
        <v>120.68597000000003</v>
      </c>
      <c r="E10" s="468"/>
      <c r="F10" s="468">
        <v>154.26590999999999</v>
      </c>
      <c r="G10" s="468">
        <v>0</v>
      </c>
      <c r="H10" s="468">
        <v>154.26590999999999</v>
      </c>
      <c r="I10" s="469" t="s">
        <v>266</v>
      </c>
      <c r="J10" s="470" t="s">
        <v>1</v>
      </c>
    </row>
    <row r="11" spans="1:10" ht="14.45" customHeight="1" x14ac:dyDescent="0.2">
      <c r="A11" s="466" t="s">
        <v>444</v>
      </c>
      <c r="B11" s="467" t="s">
        <v>560</v>
      </c>
      <c r="C11" s="468">
        <v>0</v>
      </c>
      <c r="D11" s="468">
        <v>0</v>
      </c>
      <c r="E11" s="468"/>
      <c r="F11" s="468">
        <v>0.216</v>
      </c>
      <c r="G11" s="468">
        <v>0</v>
      </c>
      <c r="H11" s="468">
        <v>0.216</v>
      </c>
      <c r="I11" s="469" t="s">
        <v>266</v>
      </c>
      <c r="J11" s="470" t="s">
        <v>1</v>
      </c>
    </row>
    <row r="12" spans="1:10" ht="14.45" customHeight="1" x14ac:dyDescent="0.2">
      <c r="A12" s="466" t="s">
        <v>444</v>
      </c>
      <c r="B12" s="467" t="s">
        <v>561</v>
      </c>
      <c r="C12" s="468">
        <v>4.8201999999999998</v>
      </c>
      <c r="D12" s="468">
        <v>7.4023599999999998</v>
      </c>
      <c r="E12" s="468"/>
      <c r="F12" s="468">
        <v>10.284649999999999</v>
      </c>
      <c r="G12" s="468">
        <v>0</v>
      </c>
      <c r="H12" s="468">
        <v>10.284649999999999</v>
      </c>
      <c r="I12" s="469" t="s">
        <v>266</v>
      </c>
      <c r="J12" s="470" t="s">
        <v>1</v>
      </c>
    </row>
    <row r="13" spans="1:10" ht="14.45" customHeight="1" x14ac:dyDescent="0.2">
      <c r="A13" s="466" t="s">
        <v>444</v>
      </c>
      <c r="B13" s="467" t="s">
        <v>447</v>
      </c>
      <c r="C13" s="468">
        <v>2350.5398500000001</v>
      </c>
      <c r="D13" s="468">
        <v>2695.8084599999997</v>
      </c>
      <c r="E13" s="468"/>
      <c r="F13" s="468">
        <v>2840.5436699999996</v>
      </c>
      <c r="G13" s="468">
        <v>0</v>
      </c>
      <c r="H13" s="468">
        <v>2840.5436699999996</v>
      </c>
      <c r="I13" s="469" t="s">
        <v>266</v>
      </c>
      <c r="J13" s="470" t="s">
        <v>448</v>
      </c>
    </row>
    <row r="15" spans="1:10" ht="14.45" customHeight="1" x14ac:dyDescent="0.2">
      <c r="A15" s="466" t="s">
        <v>444</v>
      </c>
      <c r="B15" s="467" t="s">
        <v>445</v>
      </c>
      <c r="C15" s="468" t="s">
        <v>266</v>
      </c>
      <c r="D15" s="468" t="s">
        <v>266</v>
      </c>
      <c r="E15" s="468"/>
      <c r="F15" s="468" t="s">
        <v>266</v>
      </c>
      <c r="G15" s="468" t="s">
        <v>266</v>
      </c>
      <c r="H15" s="468" t="s">
        <v>266</v>
      </c>
      <c r="I15" s="469" t="s">
        <v>266</v>
      </c>
      <c r="J15" s="470" t="s">
        <v>68</v>
      </c>
    </row>
    <row r="16" spans="1:10" ht="14.45" customHeight="1" x14ac:dyDescent="0.2">
      <c r="A16" s="466" t="s">
        <v>449</v>
      </c>
      <c r="B16" s="467" t="s">
        <v>450</v>
      </c>
      <c r="C16" s="468" t="s">
        <v>266</v>
      </c>
      <c r="D16" s="468" t="s">
        <v>266</v>
      </c>
      <c r="E16" s="468"/>
      <c r="F16" s="468" t="s">
        <v>266</v>
      </c>
      <c r="G16" s="468" t="s">
        <v>266</v>
      </c>
      <c r="H16" s="468" t="s">
        <v>266</v>
      </c>
      <c r="I16" s="469" t="s">
        <v>266</v>
      </c>
      <c r="J16" s="470" t="s">
        <v>0</v>
      </c>
    </row>
    <row r="17" spans="1:10" ht="14.45" customHeight="1" x14ac:dyDescent="0.2">
      <c r="A17" s="466" t="s">
        <v>449</v>
      </c>
      <c r="B17" s="467" t="s">
        <v>555</v>
      </c>
      <c r="C17" s="468">
        <v>1901.0862500000005</v>
      </c>
      <c r="D17" s="468">
        <v>2185.8069599999999</v>
      </c>
      <c r="E17" s="468"/>
      <c r="F17" s="468">
        <v>2344.7013899999997</v>
      </c>
      <c r="G17" s="468">
        <v>0</v>
      </c>
      <c r="H17" s="468">
        <v>2344.7013899999997</v>
      </c>
      <c r="I17" s="469" t="s">
        <v>266</v>
      </c>
      <c r="J17" s="470" t="s">
        <v>1</v>
      </c>
    </row>
    <row r="18" spans="1:10" ht="14.45" customHeight="1" x14ac:dyDescent="0.2">
      <c r="A18" s="466" t="s">
        <v>449</v>
      </c>
      <c r="B18" s="467" t="s">
        <v>556</v>
      </c>
      <c r="C18" s="468">
        <v>0</v>
      </c>
      <c r="D18" s="468">
        <v>0</v>
      </c>
      <c r="E18" s="468"/>
      <c r="F18" s="468">
        <v>0.42480000000000001</v>
      </c>
      <c r="G18" s="468">
        <v>0</v>
      </c>
      <c r="H18" s="468">
        <v>0.42480000000000001</v>
      </c>
      <c r="I18" s="469" t="s">
        <v>266</v>
      </c>
      <c r="J18" s="470" t="s">
        <v>1</v>
      </c>
    </row>
    <row r="19" spans="1:10" ht="14.45" customHeight="1" x14ac:dyDescent="0.2">
      <c r="A19" s="466" t="s">
        <v>449</v>
      </c>
      <c r="B19" s="467" t="s">
        <v>557</v>
      </c>
      <c r="C19" s="468">
        <v>244.49955999999995</v>
      </c>
      <c r="D19" s="468">
        <v>283.86923000000002</v>
      </c>
      <c r="E19" s="468"/>
      <c r="F19" s="468">
        <v>246.89133999999999</v>
      </c>
      <c r="G19" s="468">
        <v>0</v>
      </c>
      <c r="H19" s="468">
        <v>246.89133999999999</v>
      </c>
      <c r="I19" s="469" t="s">
        <v>266</v>
      </c>
      <c r="J19" s="470" t="s">
        <v>1</v>
      </c>
    </row>
    <row r="20" spans="1:10" ht="14.45" customHeight="1" x14ac:dyDescent="0.2">
      <c r="A20" s="466" t="s">
        <v>449</v>
      </c>
      <c r="B20" s="467" t="s">
        <v>558</v>
      </c>
      <c r="C20" s="468">
        <v>4.7582000000000004</v>
      </c>
      <c r="D20" s="468">
        <v>6.5530900000000001</v>
      </c>
      <c r="E20" s="468"/>
      <c r="F20" s="468">
        <v>6.5002399999999998</v>
      </c>
      <c r="G20" s="468">
        <v>0</v>
      </c>
      <c r="H20" s="468">
        <v>6.5002399999999998</v>
      </c>
      <c r="I20" s="469" t="s">
        <v>266</v>
      </c>
      <c r="J20" s="470" t="s">
        <v>1</v>
      </c>
    </row>
    <row r="21" spans="1:10" ht="14.45" customHeight="1" x14ac:dyDescent="0.2">
      <c r="A21" s="466" t="s">
        <v>449</v>
      </c>
      <c r="B21" s="467" t="s">
        <v>559</v>
      </c>
      <c r="C21" s="468">
        <v>123.83236000000001</v>
      </c>
      <c r="D21" s="468">
        <v>120.68597000000003</v>
      </c>
      <c r="E21" s="468"/>
      <c r="F21" s="468">
        <v>154.26590999999999</v>
      </c>
      <c r="G21" s="468">
        <v>0</v>
      </c>
      <c r="H21" s="468">
        <v>154.26590999999999</v>
      </c>
      <c r="I21" s="469" t="s">
        <v>266</v>
      </c>
      <c r="J21" s="470" t="s">
        <v>1</v>
      </c>
    </row>
    <row r="22" spans="1:10" ht="14.45" customHeight="1" x14ac:dyDescent="0.2">
      <c r="A22" s="466" t="s">
        <v>449</v>
      </c>
      <c r="B22" s="467" t="s">
        <v>560</v>
      </c>
      <c r="C22" s="468">
        <v>0</v>
      </c>
      <c r="D22" s="468">
        <v>0</v>
      </c>
      <c r="E22" s="468"/>
      <c r="F22" s="468">
        <v>0.216</v>
      </c>
      <c r="G22" s="468">
        <v>0</v>
      </c>
      <c r="H22" s="468">
        <v>0.216</v>
      </c>
      <c r="I22" s="469" t="s">
        <v>266</v>
      </c>
      <c r="J22" s="470" t="s">
        <v>1</v>
      </c>
    </row>
    <row r="23" spans="1:10" ht="14.45" customHeight="1" x14ac:dyDescent="0.2">
      <c r="A23" s="466" t="s">
        <v>449</v>
      </c>
      <c r="B23" s="467" t="s">
        <v>561</v>
      </c>
      <c r="C23" s="468">
        <v>4.8201999999999998</v>
      </c>
      <c r="D23" s="468">
        <v>6.42136</v>
      </c>
      <c r="E23" s="468"/>
      <c r="F23" s="468">
        <v>8.7835000000000001</v>
      </c>
      <c r="G23" s="468">
        <v>0</v>
      </c>
      <c r="H23" s="468">
        <v>8.7835000000000001</v>
      </c>
      <c r="I23" s="469" t="s">
        <v>266</v>
      </c>
      <c r="J23" s="470" t="s">
        <v>1</v>
      </c>
    </row>
    <row r="24" spans="1:10" ht="14.45" customHeight="1" x14ac:dyDescent="0.2">
      <c r="A24" s="466" t="s">
        <v>449</v>
      </c>
      <c r="B24" s="467" t="s">
        <v>451</v>
      </c>
      <c r="C24" s="468">
        <v>2278.9965700000007</v>
      </c>
      <c r="D24" s="468">
        <v>2603.3366099999998</v>
      </c>
      <c r="E24" s="468"/>
      <c r="F24" s="468">
        <v>2761.7831799999994</v>
      </c>
      <c r="G24" s="468">
        <v>0</v>
      </c>
      <c r="H24" s="468">
        <v>2761.7831799999994</v>
      </c>
      <c r="I24" s="469" t="s">
        <v>266</v>
      </c>
      <c r="J24" s="470" t="s">
        <v>452</v>
      </c>
    </row>
    <row r="25" spans="1:10" ht="14.45" customHeight="1" x14ac:dyDescent="0.2">
      <c r="A25" s="466" t="s">
        <v>266</v>
      </c>
      <c r="B25" s="467" t="s">
        <v>266</v>
      </c>
      <c r="C25" s="468" t="s">
        <v>266</v>
      </c>
      <c r="D25" s="468" t="s">
        <v>266</v>
      </c>
      <c r="E25" s="468"/>
      <c r="F25" s="468" t="s">
        <v>266</v>
      </c>
      <c r="G25" s="468" t="s">
        <v>266</v>
      </c>
      <c r="H25" s="468" t="s">
        <v>266</v>
      </c>
      <c r="I25" s="469" t="s">
        <v>266</v>
      </c>
      <c r="J25" s="470" t="s">
        <v>453</v>
      </c>
    </row>
    <row r="26" spans="1:10" ht="14.45" customHeight="1" x14ac:dyDescent="0.2">
      <c r="A26" s="466" t="s">
        <v>562</v>
      </c>
      <c r="B26" s="467" t="s">
        <v>563</v>
      </c>
      <c r="C26" s="468" t="s">
        <v>266</v>
      </c>
      <c r="D26" s="468" t="s">
        <v>266</v>
      </c>
      <c r="E26" s="468"/>
      <c r="F26" s="468" t="s">
        <v>266</v>
      </c>
      <c r="G26" s="468" t="s">
        <v>266</v>
      </c>
      <c r="H26" s="468" t="s">
        <v>266</v>
      </c>
      <c r="I26" s="469" t="s">
        <v>266</v>
      </c>
      <c r="J26" s="470" t="s">
        <v>0</v>
      </c>
    </row>
    <row r="27" spans="1:10" ht="14.45" customHeight="1" x14ac:dyDescent="0.2">
      <c r="A27" s="466" t="s">
        <v>562</v>
      </c>
      <c r="B27" s="467" t="s">
        <v>555</v>
      </c>
      <c r="C27" s="468">
        <v>70.502080000000007</v>
      </c>
      <c r="D27" s="468">
        <v>90.18934999999999</v>
      </c>
      <c r="E27" s="468"/>
      <c r="F27" s="468">
        <v>75.697540000000004</v>
      </c>
      <c r="G27" s="468">
        <v>0</v>
      </c>
      <c r="H27" s="468">
        <v>75.697540000000004</v>
      </c>
      <c r="I27" s="469" t="s">
        <v>266</v>
      </c>
      <c r="J27" s="470" t="s">
        <v>1</v>
      </c>
    </row>
    <row r="28" spans="1:10" ht="14.45" customHeight="1" x14ac:dyDescent="0.2">
      <c r="A28" s="466" t="s">
        <v>562</v>
      </c>
      <c r="B28" s="467" t="s">
        <v>558</v>
      </c>
      <c r="C28" s="468">
        <v>1.0412000000000001</v>
      </c>
      <c r="D28" s="468">
        <v>1.3015000000000001</v>
      </c>
      <c r="E28" s="468"/>
      <c r="F28" s="468">
        <v>1.5618000000000001</v>
      </c>
      <c r="G28" s="468">
        <v>0</v>
      </c>
      <c r="H28" s="468">
        <v>1.5618000000000001</v>
      </c>
      <c r="I28" s="469" t="s">
        <v>266</v>
      </c>
      <c r="J28" s="470" t="s">
        <v>1</v>
      </c>
    </row>
    <row r="29" spans="1:10" ht="14.45" customHeight="1" x14ac:dyDescent="0.2">
      <c r="A29" s="466" t="s">
        <v>562</v>
      </c>
      <c r="B29" s="467" t="s">
        <v>561</v>
      </c>
      <c r="C29" s="468">
        <v>0</v>
      </c>
      <c r="D29" s="468">
        <v>0.98099999999999998</v>
      </c>
      <c r="E29" s="468"/>
      <c r="F29" s="468">
        <v>1.50115</v>
      </c>
      <c r="G29" s="468">
        <v>0</v>
      </c>
      <c r="H29" s="468">
        <v>1.50115</v>
      </c>
      <c r="I29" s="469" t="s">
        <v>266</v>
      </c>
      <c r="J29" s="470" t="s">
        <v>1</v>
      </c>
    </row>
    <row r="30" spans="1:10" ht="14.45" customHeight="1" x14ac:dyDescent="0.2">
      <c r="A30" s="466" t="s">
        <v>562</v>
      </c>
      <c r="B30" s="467" t="s">
        <v>564</v>
      </c>
      <c r="C30" s="468">
        <v>71.54328000000001</v>
      </c>
      <c r="D30" s="468">
        <v>92.471849999999989</v>
      </c>
      <c r="E30" s="468"/>
      <c r="F30" s="468">
        <v>78.760490000000004</v>
      </c>
      <c r="G30" s="468">
        <v>0</v>
      </c>
      <c r="H30" s="468">
        <v>78.760490000000004</v>
      </c>
      <c r="I30" s="469" t="s">
        <v>266</v>
      </c>
      <c r="J30" s="470" t="s">
        <v>452</v>
      </c>
    </row>
    <row r="31" spans="1:10" ht="14.45" customHeight="1" x14ac:dyDescent="0.2">
      <c r="A31" s="466" t="s">
        <v>266</v>
      </c>
      <c r="B31" s="467" t="s">
        <v>266</v>
      </c>
      <c r="C31" s="468" t="s">
        <v>266</v>
      </c>
      <c r="D31" s="468" t="s">
        <v>266</v>
      </c>
      <c r="E31" s="468"/>
      <c r="F31" s="468" t="s">
        <v>266</v>
      </c>
      <c r="G31" s="468" t="s">
        <v>266</v>
      </c>
      <c r="H31" s="468" t="s">
        <v>266</v>
      </c>
      <c r="I31" s="469" t="s">
        <v>266</v>
      </c>
      <c r="J31" s="470" t="s">
        <v>453</v>
      </c>
    </row>
    <row r="32" spans="1:10" ht="14.45" customHeight="1" x14ac:dyDescent="0.2">
      <c r="A32" s="466" t="s">
        <v>444</v>
      </c>
      <c r="B32" s="467" t="s">
        <v>447</v>
      </c>
      <c r="C32" s="468">
        <v>2350.539850000001</v>
      </c>
      <c r="D32" s="468">
        <v>2695.8084600000002</v>
      </c>
      <c r="E32" s="468"/>
      <c r="F32" s="468">
        <v>2840.5436699999996</v>
      </c>
      <c r="G32" s="468">
        <v>0</v>
      </c>
      <c r="H32" s="468">
        <v>2840.5436699999996</v>
      </c>
      <c r="I32" s="469" t="s">
        <v>266</v>
      </c>
      <c r="J32" s="470" t="s">
        <v>448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1695FB95-ACD1-45CA-B0CA-26305CD16EF3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1208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14.633602880259426</v>
      </c>
      <c r="J3" s="98">
        <f>SUBTOTAL(9,J5:J1048576)</f>
        <v>591747.5</v>
      </c>
      <c r="K3" s="99">
        <f>SUBTOTAL(9,K5:K1048576)</f>
        <v>8659397.9203863144</v>
      </c>
    </row>
    <row r="4" spans="1:11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2" t="s">
        <v>7</v>
      </c>
      <c r="F4" s="472" t="s">
        <v>1</v>
      </c>
      <c r="G4" s="472" t="s">
        <v>70</v>
      </c>
      <c r="H4" s="474" t="s">
        <v>11</v>
      </c>
      <c r="I4" s="475" t="s">
        <v>141</v>
      </c>
      <c r="J4" s="475" t="s">
        <v>13</v>
      </c>
      <c r="K4" s="476" t="s">
        <v>155</v>
      </c>
    </row>
    <row r="5" spans="1:11" ht="14.45" customHeight="1" x14ac:dyDescent="0.2">
      <c r="A5" s="479" t="s">
        <v>444</v>
      </c>
      <c r="B5" s="480" t="s">
        <v>445</v>
      </c>
      <c r="C5" s="481" t="s">
        <v>449</v>
      </c>
      <c r="D5" s="482" t="s">
        <v>450</v>
      </c>
      <c r="E5" s="481" t="s">
        <v>565</v>
      </c>
      <c r="F5" s="482" t="s">
        <v>566</v>
      </c>
      <c r="G5" s="481" t="s">
        <v>567</v>
      </c>
      <c r="H5" s="481" t="s">
        <v>568</v>
      </c>
      <c r="I5" s="484">
        <v>33305.25</v>
      </c>
      <c r="J5" s="484">
        <v>1</v>
      </c>
      <c r="K5" s="485">
        <v>33305.25</v>
      </c>
    </row>
    <row r="6" spans="1:11" ht="14.45" customHeight="1" x14ac:dyDescent="0.2">
      <c r="A6" s="540" t="s">
        <v>444</v>
      </c>
      <c r="B6" s="541" t="s">
        <v>445</v>
      </c>
      <c r="C6" s="544" t="s">
        <v>449</v>
      </c>
      <c r="D6" s="577" t="s">
        <v>450</v>
      </c>
      <c r="E6" s="544" t="s">
        <v>565</v>
      </c>
      <c r="F6" s="577" t="s">
        <v>566</v>
      </c>
      <c r="G6" s="544" t="s">
        <v>569</v>
      </c>
      <c r="H6" s="544" t="s">
        <v>570</v>
      </c>
      <c r="I6" s="567">
        <v>1600.8399658203125</v>
      </c>
      <c r="J6" s="567">
        <v>2</v>
      </c>
      <c r="K6" s="568">
        <v>3201.679931640625</v>
      </c>
    </row>
    <row r="7" spans="1:11" ht="14.45" customHeight="1" x14ac:dyDescent="0.2">
      <c r="A7" s="540" t="s">
        <v>444</v>
      </c>
      <c r="B7" s="541" t="s">
        <v>445</v>
      </c>
      <c r="C7" s="544" t="s">
        <v>449</v>
      </c>
      <c r="D7" s="577" t="s">
        <v>450</v>
      </c>
      <c r="E7" s="544" t="s">
        <v>565</v>
      </c>
      <c r="F7" s="577" t="s">
        <v>566</v>
      </c>
      <c r="G7" s="544" t="s">
        <v>571</v>
      </c>
      <c r="H7" s="544" t="s">
        <v>572</v>
      </c>
      <c r="I7" s="567">
        <v>411.30500411987305</v>
      </c>
      <c r="J7" s="567">
        <v>17</v>
      </c>
      <c r="K7" s="568">
        <v>6997.1200561523438</v>
      </c>
    </row>
    <row r="8" spans="1:11" ht="14.45" customHeight="1" x14ac:dyDescent="0.2">
      <c r="A8" s="540" t="s">
        <v>444</v>
      </c>
      <c r="B8" s="541" t="s">
        <v>445</v>
      </c>
      <c r="C8" s="544" t="s">
        <v>449</v>
      </c>
      <c r="D8" s="577" t="s">
        <v>450</v>
      </c>
      <c r="E8" s="544" t="s">
        <v>565</v>
      </c>
      <c r="F8" s="577" t="s">
        <v>566</v>
      </c>
      <c r="G8" s="544" t="s">
        <v>571</v>
      </c>
      <c r="H8" s="544" t="s">
        <v>573</v>
      </c>
      <c r="I8" s="567">
        <v>398.69499206542969</v>
      </c>
      <c r="J8" s="567">
        <v>12</v>
      </c>
      <c r="K8" s="568">
        <v>4784.33984375</v>
      </c>
    </row>
    <row r="9" spans="1:11" ht="14.45" customHeight="1" x14ac:dyDescent="0.2">
      <c r="A9" s="540" t="s">
        <v>444</v>
      </c>
      <c r="B9" s="541" t="s">
        <v>445</v>
      </c>
      <c r="C9" s="544" t="s">
        <v>449</v>
      </c>
      <c r="D9" s="577" t="s">
        <v>450</v>
      </c>
      <c r="E9" s="544" t="s">
        <v>565</v>
      </c>
      <c r="F9" s="577" t="s">
        <v>566</v>
      </c>
      <c r="G9" s="544" t="s">
        <v>574</v>
      </c>
      <c r="H9" s="544" t="s">
        <v>575</v>
      </c>
      <c r="I9" s="567">
        <v>94.48588202981388</v>
      </c>
      <c r="J9" s="567">
        <v>58</v>
      </c>
      <c r="K9" s="568">
        <v>5659.0999450683594</v>
      </c>
    </row>
    <row r="10" spans="1:11" ht="14.45" customHeight="1" x14ac:dyDescent="0.2">
      <c r="A10" s="540" t="s">
        <v>444</v>
      </c>
      <c r="B10" s="541" t="s">
        <v>445</v>
      </c>
      <c r="C10" s="544" t="s">
        <v>449</v>
      </c>
      <c r="D10" s="577" t="s">
        <v>450</v>
      </c>
      <c r="E10" s="544" t="s">
        <v>565</v>
      </c>
      <c r="F10" s="577" t="s">
        <v>566</v>
      </c>
      <c r="G10" s="544" t="s">
        <v>576</v>
      </c>
      <c r="H10" s="544" t="s">
        <v>577</v>
      </c>
      <c r="I10" s="567">
        <v>15412.496744791666</v>
      </c>
      <c r="J10" s="567">
        <v>3</v>
      </c>
      <c r="K10" s="568">
        <v>46237.490234375</v>
      </c>
    </row>
    <row r="11" spans="1:11" ht="14.45" customHeight="1" x14ac:dyDescent="0.2">
      <c r="A11" s="540" t="s">
        <v>444</v>
      </c>
      <c r="B11" s="541" t="s">
        <v>445</v>
      </c>
      <c r="C11" s="544" t="s">
        <v>449</v>
      </c>
      <c r="D11" s="577" t="s">
        <v>450</v>
      </c>
      <c r="E11" s="544" t="s">
        <v>565</v>
      </c>
      <c r="F11" s="577" t="s">
        <v>566</v>
      </c>
      <c r="G11" s="544" t="s">
        <v>578</v>
      </c>
      <c r="H11" s="544" t="s">
        <v>579</v>
      </c>
      <c r="I11" s="567">
        <v>22953.69921875</v>
      </c>
      <c r="J11" s="567">
        <v>1</v>
      </c>
      <c r="K11" s="568">
        <v>22953.69921875</v>
      </c>
    </row>
    <row r="12" spans="1:11" ht="14.45" customHeight="1" x14ac:dyDescent="0.2">
      <c r="A12" s="540" t="s">
        <v>444</v>
      </c>
      <c r="B12" s="541" t="s">
        <v>445</v>
      </c>
      <c r="C12" s="544" t="s">
        <v>449</v>
      </c>
      <c r="D12" s="577" t="s">
        <v>450</v>
      </c>
      <c r="E12" s="544" t="s">
        <v>565</v>
      </c>
      <c r="F12" s="577" t="s">
        <v>566</v>
      </c>
      <c r="G12" s="544" t="s">
        <v>580</v>
      </c>
      <c r="H12" s="544" t="s">
        <v>581</v>
      </c>
      <c r="I12" s="567">
        <v>9514.23046875</v>
      </c>
      <c r="J12" s="567">
        <v>1</v>
      </c>
      <c r="K12" s="568">
        <v>9514.23046875</v>
      </c>
    </row>
    <row r="13" spans="1:11" ht="14.45" customHeight="1" x14ac:dyDescent="0.2">
      <c r="A13" s="540" t="s">
        <v>444</v>
      </c>
      <c r="B13" s="541" t="s">
        <v>445</v>
      </c>
      <c r="C13" s="544" t="s">
        <v>449</v>
      </c>
      <c r="D13" s="577" t="s">
        <v>450</v>
      </c>
      <c r="E13" s="544" t="s">
        <v>565</v>
      </c>
      <c r="F13" s="577" t="s">
        <v>566</v>
      </c>
      <c r="G13" s="544" t="s">
        <v>582</v>
      </c>
      <c r="H13" s="544" t="s">
        <v>583</v>
      </c>
      <c r="I13" s="567">
        <v>9514.23046875</v>
      </c>
      <c r="J13" s="567">
        <v>2</v>
      </c>
      <c r="K13" s="568">
        <v>19028.4609375</v>
      </c>
    </row>
    <row r="14" spans="1:11" ht="14.45" customHeight="1" x14ac:dyDescent="0.2">
      <c r="A14" s="540" t="s">
        <v>444</v>
      </c>
      <c r="B14" s="541" t="s">
        <v>445</v>
      </c>
      <c r="C14" s="544" t="s">
        <v>449</v>
      </c>
      <c r="D14" s="577" t="s">
        <v>450</v>
      </c>
      <c r="E14" s="544" t="s">
        <v>565</v>
      </c>
      <c r="F14" s="577" t="s">
        <v>566</v>
      </c>
      <c r="G14" s="544" t="s">
        <v>584</v>
      </c>
      <c r="H14" s="544" t="s">
        <v>585</v>
      </c>
      <c r="I14" s="567">
        <v>9514.22509765625</v>
      </c>
      <c r="J14" s="567">
        <v>2</v>
      </c>
      <c r="K14" s="568">
        <v>19028.4501953125</v>
      </c>
    </row>
    <row r="15" spans="1:11" ht="14.45" customHeight="1" x14ac:dyDescent="0.2">
      <c r="A15" s="540" t="s">
        <v>444</v>
      </c>
      <c r="B15" s="541" t="s">
        <v>445</v>
      </c>
      <c r="C15" s="544" t="s">
        <v>449</v>
      </c>
      <c r="D15" s="577" t="s">
        <v>450</v>
      </c>
      <c r="E15" s="544" t="s">
        <v>565</v>
      </c>
      <c r="F15" s="577" t="s">
        <v>566</v>
      </c>
      <c r="G15" s="544" t="s">
        <v>586</v>
      </c>
      <c r="H15" s="544" t="s">
        <v>587</v>
      </c>
      <c r="I15" s="567">
        <v>3806.659912109375</v>
      </c>
      <c r="J15" s="567">
        <v>4</v>
      </c>
      <c r="K15" s="568">
        <v>15226.6396484375</v>
      </c>
    </row>
    <row r="16" spans="1:11" ht="14.45" customHeight="1" x14ac:dyDescent="0.2">
      <c r="A16" s="540" t="s">
        <v>444</v>
      </c>
      <c r="B16" s="541" t="s">
        <v>445</v>
      </c>
      <c r="C16" s="544" t="s">
        <v>449</v>
      </c>
      <c r="D16" s="577" t="s">
        <v>450</v>
      </c>
      <c r="E16" s="544" t="s">
        <v>565</v>
      </c>
      <c r="F16" s="577" t="s">
        <v>566</v>
      </c>
      <c r="G16" s="544" t="s">
        <v>588</v>
      </c>
      <c r="H16" s="544" t="s">
        <v>589</v>
      </c>
      <c r="I16" s="567">
        <v>23401.266927083332</v>
      </c>
      <c r="J16" s="567">
        <v>3</v>
      </c>
      <c r="K16" s="568">
        <v>70203.80078125</v>
      </c>
    </row>
    <row r="17" spans="1:11" ht="14.45" customHeight="1" x14ac:dyDescent="0.2">
      <c r="A17" s="540" t="s">
        <v>444</v>
      </c>
      <c r="B17" s="541" t="s">
        <v>445</v>
      </c>
      <c r="C17" s="544" t="s">
        <v>449</v>
      </c>
      <c r="D17" s="577" t="s">
        <v>450</v>
      </c>
      <c r="E17" s="544" t="s">
        <v>565</v>
      </c>
      <c r="F17" s="577" t="s">
        <v>566</v>
      </c>
      <c r="G17" s="544" t="s">
        <v>590</v>
      </c>
      <c r="H17" s="544" t="s">
        <v>591</v>
      </c>
      <c r="I17" s="567">
        <v>69.220001220703125</v>
      </c>
      <c r="J17" s="567">
        <v>2</v>
      </c>
      <c r="K17" s="568">
        <v>138.42999267578125</v>
      </c>
    </row>
    <row r="18" spans="1:11" ht="14.45" customHeight="1" x14ac:dyDescent="0.2">
      <c r="A18" s="540" t="s">
        <v>444</v>
      </c>
      <c r="B18" s="541" t="s">
        <v>445</v>
      </c>
      <c r="C18" s="544" t="s">
        <v>449</v>
      </c>
      <c r="D18" s="577" t="s">
        <v>450</v>
      </c>
      <c r="E18" s="544" t="s">
        <v>565</v>
      </c>
      <c r="F18" s="577" t="s">
        <v>566</v>
      </c>
      <c r="G18" s="544" t="s">
        <v>592</v>
      </c>
      <c r="H18" s="544" t="s">
        <v>593</v>
      </c>
      <c r="I18" s="567">
        <v>22809.46484375</v>
      </c>
      <c r="J18" s="567">
        <v>2</v>
      </c>
      <c r="K18" s="568">
        <v>45618.9296875</v>
      </c>
    </row>
    <row r="19" spans="1:11" ht="14.45" customHeight="1" x14ac:dyDescent="0.2">
      <c r="A19" s="540" t="s">
        <v>444</v>
      </c>
      <c r="B19" s="541" t="s">
        <v>445</v>
      </c>
      <c r="C19" s="544" t="s">
        <v>449</v>
      </c>
      <c r="D19" s="577" t="s">
        <v>450</v>
      </c>
      <c r="E19" s="544" t="s">
        <v>565</v>
      </c>
      <c r="F19" s="577" t="s">
        <v>566</v>
      </c>
      <c r="G19" s="544" t="s">
        <v>594</v>
      </c>
      <c r="H19" s="544" t="s">
        <v>595</v>
      </c>
      <c r="I19" s="567">
        <v>4962.06005859375</v>
      </c>
      <c r="J19" s="567">
        <v>1</v>
      </c>
      <c r="K19" s="568">
        <v>4962.06005859375</v>
      </c>
    </row>
    <row r="20" spans="1:11" ht="14.45" customHeight="1" x14ac:dyDescent="0.2">
      <c r="A20" s="540" t="s">
        <v>444</v>
      </c>
      <c r="B20" s="541" t="s">
        <v>445</v>
      </c>
      <c r="C20" s="544" t="s">
        <v>449</v>
      </c>
      <c r="D20" s="577" t="s">
        <v>450</v>
      </c>
      <c r="E20" s="544" t="s">
        <v>565</v>
      </c>
      <c r="F20" s="577" t="s">
        <v>566</v>
      </c>
      <c r="G20" s="544" t="s">
        <v>596</v>
      </c>
      <c r="H20" s="544" t="s">
        <v>597</v>
      </c>
      <c r="I20" s="567">
        <v>14982.7998046875</v>
      </c>
      <c r="J20" s="567">
        <v>1</v>
      </c>
      <c r="K20" s="568">
        <v>14982.7998046875</v>
      </c>
    </row>
    <row r="21" spans="1:11" ht="14.45" customHeight="1" x14ac:dyDescent="0.2">
      <c r="A21" s="540" t="s">
        <v>444</v>
      </c>
      <c r="B21" s="541" t="s">
        <v>445</v>
      </c>
      <c r="C21" s="544" t="s">
        <v>449</v>
      </c>
      <c r="D21" s="577" t="s">
        <v>450</v>
      </c>
      <c r="E21" s="544" t="s">
        <v>565</v>
      </c>
      <c r="F21" s="577" t="s">
        <v>566</v>
      </c>
      <c r="G21" s="544" t="s">
        <v>598</v>
      </c>
      <c r="H21" s="544" t="s">
        <v>599</v>
      </c>
      <c r="I21" s="567">
        <v>20614.9951171875</v>
      </c>
      <c r="J21" s="567">
        <v>2</v>
      </c>
      <c r="K21" s="568">
        <v>41229.990234375</v>
      </c>
    </row>
    <row r="22" spans="1:11" ht="14.45" customHeight="1" x14ac:dyDescent="0.2">
      <c r="A22" s="540" t="s">
        <v>444</v>
      </c>
      <c r="B22" s="541" t="s">
        <v>445</v>
      </c>
      <c r="C22" s="544" t="s">
        <v>449</v>
      </c>
      <c r="D22" s="577" t="s">
        <v>450</v>
      </c>
      <c r="E22" s="544" t="s">
        <v>565</v>
      </c>
      <c r="F22" s="577" t="s">
        <v>566</v>
      </c>
      <c r="G22" s="544" t="s">
        <v>600</v>
      </c>
      <c r="H22" s="544" t="s">
        <v>601</v>
      </c>
      <c r="I22" s="567">
        <v>19664</v>
      </c>
      <c r="J22" s="567">
        <v>2</v>
      </c>
      <c r="K22" s="568">
        <v>39328</v>
      </c>
    </row>
    <row r="23" spans="1:11" ht="14.45" customHeight="1" x14ac:dyDescent="0.2">
      <c r="A23" s="540" t="s">
        <v>444</v>
      </c>
      <c r="B23" s="541" t="s">
        <v>445</v>
      </c>
      <c r="C23" s="544" t="s">
        <v>449</v>
      </c>
      <c r="D23" s="577" t="s">
        <v>450</v>
      </c>
      <c r="E23" s="544" t="s">
        <v>565</v>
      </c>
      <c r="F23" s="577" t="s">
        <v>566</v>
      </c>
      <c r="G23" s="544" t="s">
        <v>602</v>
      </c>
      <c r="H23" s="544" t="s">
        <v>603</v>
      </c>
      <c r="I23" s="567">
        <v>11059</v>
      </c>
      <c r="J23" s="567">
        <v>1</v>
      </c>
      <c r="K23" s="568">
        <v>11059</v>
      </c>
    </row>
    <row r="24" spans="1:11" ht="14.45" customHeight="1" x14ac:dyDescent="0.2">
      <c r="A24" s="540" t="s">
        <v>444</v>
      </c>
      <c r="B24" s="541" t="s">
        <v>445</v>
      </c>
      <c r="C24" s="544" t="s">
        <v>449</v>
      </c>
      <c r="D24" s="577" t="s">
        <v>450</v>
      </c>
      <c r="E24" s="544" t="s">
        <v>565</v>
      </c>
      <c r="F24" s="577" t="s">
        <v>566</v>
      </c>
      <c r="G24" s="544" t="s">
        <v>604</v>
      </c>
      <c r="H24" s="544" t="s">
        <v>605</v>
      </c>
      <c r="I24" s="567">
        <v>17908</v>
      </c>
      <c r="J24" s="567">
        <v>1</v>
      </c>
      <c r="K24" s="568">
        <v>17908</v>
      </c>
    </row>
    <row r="25" spans="1:11" ht="14.45" customHeight="1" x14ac:dyDescent="0.2">
      <c r="A25" s="540" t="s">
        <v>444</v>
      </c>
      <c r="B25" s="541" t="s">
        <v>445</v>
      </c>
      <c r="C25" s="544" t="s">
        <v>449</v>
      </c>
      <c r="D25" s="577" t="s">
        <v>450</v>
      </c>
      <c r="E25" s="544" t="s">
        <v>565</v>
      </c>
      <c r="F25" s="577" t="s">
        <v>566</v>
      </c>
      <c r="G25" s="544" t="s">
        <v>606</v>
      </c>
      <c r="H25" s="544" t="s">
        <v>607</v>
      </c>
      <c r="I25" s="567">
        <v>6836</v>
      </c>
      <c r="J25" s="567">
        <v>1</v>
      </c>
      <c r="K25" s="568">
        <v>6836</v>
      </c>
    </row>
    <row r="26" spans="1:11" ht="14.45" customHeight="1" x14ac:dyDescent="0.2">
      <c r="A26" s="540" t="s">
        <v>444</v>
      </c>
      <c r="B26" s="541" t="s">
        <v>445</v>
      </c>
      <c r="C26" s="544" t="s">
        <v>449</v>
      </c>
      <c r="D26" s="577" t="s">
        <v>450</v>
      </c>
      <c r="E26" s="544" t="s">
        <v>565</v>
      </c>
      <c r="F26" s="577" t="s">
        <v>566</v>
      </c>
      <c r="G26" s="544" t="s">
        <v>608</v>
      </c>
      <c r="H26" s="544" t="s">
        <v>609</v>
      </c>
      <c r="I26" s="567">
        <v>2543.419921875</v>
      </c>
      <c r="J26" s="567">
        <v>1</v>
      </c>
      <c r="K26" s="568">
        <v>2543.419921875</v>
      </c>
    </row>
    <row r="27" spans="1:11" ht="14.45" customHeight="1" x14ac:dyDescent="0.2">
      <c r="A27" s="540" t="s">
        <v>444</v>
      </c>
      <c r="B27" s="541" t="s">
        <v>445</v>
      </c>
      <c r="C27" s="544" t="s">
        <v>449</v>
      </c>
      <c r="D27" s="577" t="s">
        <v>450</v>
      </c>
      <c r="E27" s="544" t="s">
        <v>565</v>
      </c>
      <c r="F27" s="577" t="s">
        <v>566</v>
      </c>
      <c r="G27" s="544" t="s">
        <v>610</v>
      </c>
      <c r="H27" s="544" t="s">
        <v>611</v>
      </c>
      <c r="I27" s="567">
        <v>15412.6103515625</v>
      </c>
      <c r="J27" s="567">
        <v>1</v>
      </c>
      <c r="K27" s="568">
        <v>15412.6103515625</v>
      </c>
    </row>
    <row r="28" spans="1:11" ht="14.45" customHeight="1" x14ac:dyDescent="0.2">
      <c r="A28" s="540" t="s">
        <v>444</v>
      </c>
      <c r="B28" s="541" t="s">
        <v>445</v>
      </c>
      <c r="C28" s="544" t="s">
        <v>449</v>
      </c>
      <c r="D28" s="577" t="s">
        <v>450</v>
      </c>
      <c r="E28" s="544" t="s">
        <v>565</v>
      </c>
      <c r="F28" s="577" t="s">
        <v>566</v>
      </c>
      <c r="G28" s="544" t="s">
        <v>612</v>
      </c>
      <c r="H28" s="544" t="s">
        <v>613</v>
      </c>
      <c r="I28" s="567">
        <v>7612.10986328125</v>
      </c>
      <c r="J28" s="567">
        <v>1</v>
      </c>
      <c r="K28" s="568">
        <v>7612.10986328125</v>
      </c>
    </row>
    <row r="29" spans="1:11" ht="14.45" customHeight="1" x14ac:dyDescent="0.2">
      <c r="A29" s="540" t="s">
        <v>444</v>
      </c>
      <c r="B29" s="541" t="s">
        <v>445</v>
      </c>
      <c r="C29" s="544" t="s">
        <v>449</v>
      </c>
      <c r="D29" s="577" t="s">
        <v>450</v>
      </c>
      <c r="E29" s="544" t="s">
        <v>565</v>
      </c>
      <c r="F29" s="577" t="s">
        <v>566</v>
      </c>
      <c r="G29" s="544" t="s">
        <v>614</v>
      </c>
      <c r="H29" s="544" t="s">
        <v>615</v>
      </c>
      <c r="I29" s="567">
        <v>11932.264892578125</v>
      </c>
      <c r="J29" s="567">
        <v>4</v>
      </c>
      <c r="K29" s="568">
        <v>47729.0595703125</v>
      </c>
    </row>
    <row r="30" spans="1:11" ht="14.45" customHeight="1" x14ac:dyDescent="0.2">
      <c r="A30" s="540" t="s">
        <v>444</v>
      </c>
      <c r="B30" s="541" t="s">
        <v>445</v>
      </c>
      <c r="C30" s="544" t="s">
        <v>449</v>
      </c>
      <c r="D30" s="577" t="s">
        <v>450</v>
      </c>
      <c r="E30" s="544" t="s">
        <v>565</v>
      </c>
      <c r="F30" s="577" t="s">
        <v>566</v>
      </c>
      <c r="G30" s="544" t="s">
        <v>616</v>
      </c>
      <c r="H30" s="544" t="s">
        <v>617</v>
      </c>
      <c r="I30" s="567">
        <v>75.019996643066406</v>
      </c>
      <c r="J30" s="567">
        <v>1</v>
      </c>
      <c r="K30" s="568">
        <v>75.019996643066406</v>
      </c>
    </row>
    <row r="31" spans="1:11" ht="14.45" customHeight="1" x14ac:dyDescent="0.2">
      <c r="A31" s="540" t="s">
        <v>444</v>
      </c>
      <c r="B31" s="541" t="s">
        <v>445</v>
      </c>
      <c r="C31" s="544" t="s">
        <v>449</v>
      </c>
      <c r="D31" s="577" t="s">
        <v>450</v>
      </c>
      <c r="E31" s="544" t="s">
        <v>565</v>
      </c>
      <c r="F31" s="577" t="s">
        <v>566</v>
      </c>
      <c r="G31" s="544" t="s">
        <v>618</v>
      </c>
      <c r="H31" s="544" t="s">
        <v>619</v>
      </c>
      <c r="I31" s="567">
        <v>5566</v>
      </c>
      <c r="J31" s="567">
        <v>1</v>
      </c>
      <c r="K31" s="568">
        <v>5566</v>
      </c>
    </row>
    <row r="32" spans="1:11" ht="14.45" customHeight="1" x14ac:dyDescent="0.2">
      <c r="A32" s="540" t="s">
        <v>444</v>
      </c>
      <c r="B32" s="541" t="s">
        <v>445</v>
      </c>
      <c r="C32" s="544" t="s">
        <v>449</v>
      </c>
      <c r="D32" s="577" t="s">
        <v>450</v>
      </c>
      <c r="E32" s="544" t="s">
        <v>565</v>
      </c>
      <c r="F32" s="577" t="s">
        <v>566</v>
      </c>
      <c r="G32" s="544" t="s">
        <v>620</v>
      </c>
      <c r="H32" s="544" t="s">
        <v>621</v>
      </c>
      <c r="I32" s="567">
        <v>5716</v>
      </c>
      <c r="J32" s="567">
        <v>1</v>
      </c>
      <c r="K32" s="568">
        <v>5716</v>
      </c>
    </row>
    <row r="33" spans="1:11" ht="14.45" customHeight="1" x14ac:dyDescent="0.2">
      <c r="A33" s="540" t="s">
        <v>444</v>
      </c>
      <c r="B33" s="541" t="s">
        <v>445</v>
      </c>
      <c r="C33" s="544" t="s">
        <v>449</v>
      </c>
      <c r="D33" s="577" t="s">
        <v>450</v>
      </c>
      <c r="E33" s="544" t="s">
        <v>565</v>
      </c>
      <c r="F33" s="577" t="s">
        <v>566</v>
      </c>
      <c r="G33" s="544" t="s">
        <v>622</v>
      </c>
      <c r="H33" s="544" t="s">
        <v>623</v>
      </c>
      <c r="I33" s="567">
        <v>19676.044921875</v>
      </c>
      <c r="J33" s="567">
        <v>2</v>
      </c>
      <c r="K33" s="568">
        <v>39352.08984375</v>
      </c>
    </row>
    <row r="34" spans="1:11" ht="14.45" customHeight="1" x14ac:dyDescent="0.2">
      <c r="A34" s="540" t="s">
        <v>444</v>
      </c>
      <c r="B34" s="541" t="s">
        <v>445</v>
      </c>
      <c r="C34" s="544" t="s">
        <v>449</v>
      </c>
      <c r="D34" s="577" t="s">
        <v>450</v>
      </c>
      <c r="E34" s="544" t="s">
        <v>565</v>
      </c>
      <c r="F34" s="577" t="s">
        <v>566</v>
      </c>
      <c r="G34" s="544" t="s">
        <v>624</v>
      </c>
      <c r="H34" s="544" t="s">
        <v>625</v>
      </c>
      <c r="I34" s="567">
        <v>8293.33984375</v>
      </c>
      <c r="J34" s="567">
        <v>2</v>
      </c>
      <c r="K34" s="568">
        <v>16586.6796875</v>
      </c>
    </row>
    <row r="35" spans="1:11" ht="14.45" customHeight="1" x14ac:dyDescent="0.2">
      <c r="A35" s="540" t="s">
        <v>444</v>
      </c>
      <c r="B35" s="541" t="s">
        <v>445</v>
      </c>
      <c r="C35" s="544" t="s">
        <v>449</v>
      </c>
      <c r="D35" s="577" t="s">
        <v>450</v>
      </c>
      <c r="E35" s="544" t="s">
        <v>565</v>
      </c>
      <c r="F35" s="577" t="s">
        <v>566</v>
      </c>
      <c r="G35" s="544" t="s">
        <v>626</v>
      </c>
      <c r="H35" s="544" t="s">
        <v>627</v>
      </c>
      <c r="I35" s="567">
        <v>21518.349609375</v>
      </c>
      <c r="J35" s="567">
        <v>2</v>
      </c>
      <c r="K35" s="568">
        <v>43036.69921875</v>
      </c>
    </row>
    <row r="36" spans="1:11" ht="14.45" customHeight="1" x14ac:dyDescent="0.2">
      <c r="A36" s="540" t="s">
        <v>444</v>
      </c>
      <c r="B36" s="541" t="s">
        <v>445</v>
      </c>
      <c r="C36" s="544" t="s">
        <v>449</v>
      </c>
      <c r="D36" s="577" t="s">
        <v>450</v>
      </c>
      <c r="E36" s="544" t="s">
        <v>565</v>
      </c>
      <c r="F36" s="577" t="s">
        <v>566</v>
      </c>
      <c r="G36" s="544" t="s">
        <v>628</v>
      </c>
      <c r="H36" s="544" t="s">
        <v>629</v>
      </c>
      <c r="I36" s="567">
        <v>29257.80078125</v>
      </c>
      <c r="J36" s="567">
        <v>1</v>
      </c>
      <c r="K36" s="568">
        <v>29257.80078125</v>
      </c>
    </row>
    <row r="37" spans="1:11" ht="14.45" customHeight="1" x14ac:dyDescent="0.2">
      <c r="A37" s="540" t="s">
        <v>444</v>
      </c>
      <c r="B37" s="541" t="s">
        <v>445</v>
      </c>
      <c r="C37" s="544" t="s">
        <v>449</v>
      </c>
      <c r="D37" s="577" t="s">
        <v>450</v>
      </c>
      <c r="E37" s="544" t="s">
        <v>565</v>
      </c>
      <c r="F37" s="577" t="s">
        <v>566</v>
      </c>
      <c r="G37" s="544" t="s">
        <v>630</v>
      </c>
      <c r="H37" s="544" t="s">
        <v>631</v>
      </c>
      <c r="I37" s="567">
        <v>8293.33984375</v>
      </c>
      <c r="J37" s="567">
        <v>1</v>
      </c>
      <c r="K37" s="568">
        <v>8293.33984375</v>
      </c>
    </row>
    <row r="38" spans="1:11" ht="14.45" customHeight="1" x14ac:dyDescent="0.2">
      <c r="A38" s="540" t="s">
        <v>444</v>
      </c>
      <c r="B38" s="541" t="s">
        <v>445</v>
      </c>
      <c r="C38" s="544" t="s">
        <v>449</v>
      </c>
      <c r="D38" s="577" t="s">
        <v>450</v>
      </c>
      <c r="E38" s="544" t="s">
        <v>565</v>
      </c>
      <c r="F38" s="577" t="s">
        <v>566</v>
      </c>
      <c r="G38" s="544" t="s">
        <v>632</v>
      </c>
      <c r="H38" s="544" t="s">
        <v>633</v>
      </c>
      <c r="I38" s="567">
        <v>19004.988444010418</v>
      </c>
      <c r="J38" s="567">
        <v>6</v>
      </c>
      <c r="K38" s="568">
        <v>114029.9306640625</v>
      </c>
    </row>
    <row r="39" spans="1:11" ht="14.45" customHeight="1" x14ac:dyDescent="0.2">
      <c r="A39" s="540" t="s">
        <v>444</v>
      </c>
      <c r="B39" s="541" t="s">
        <v>445</v>
      </c>
      <c r="C39" s="544" t="s">
        <v>449</v>
      </c>
      <c r="D39" s="577" t="s">
        <v>450</v>
      </c>
      <c r="E39" s="544" t="s">
        <v>565</v>
      </c>
      <c r="F39" s="577" t="s">
        <v>566</v>
      </c>
      <c r="G39" s="544" t="s">
        <v>634</v>
      </c>
      <c r="H39" s="544" t="s">
        <v>635</v>
      </c>
      <c r="I39" s="567">
        <v>8326.7359374999996</v>
      </c>
      <c r="J39" s="567">
        <v>5</v>
      </c>
      <c r="K39" s="568">
        <v>41633.6796875</v>
      </c>
    </row>
    <row r="40" spans="1:11" ht="14.45" customHeight="1" x14ac:dyDescent="0.2">
      <c r="A40" s="540" t="s">
        <v>444</v>
      </c>
      <c r="B40" s="541" t="s">
        <v>445</v>
      </c>
      <c r="C40" s="544" t="s">
        <v>449</v>
      </c>
      <c r="D40" s="577" t="s">
        <v>450</v>
      </c>
      <c r="E40" s="544" t="s">
        <v>565</v>
      </c>
      <c r="F40" s="577" t="s">
        <v>566</v>
      </c>
      <c r="G40" s="544" t="s">
        <v>636</v>
      </c>
      <c r="H40" s="544" t="s">
        <v>637</v>
      </c>
      <c r="I40" s="567">
        <v>18862.689453125</v>
      </c>
      <c r="J40" s="567">
        <v>2</v>
      </c>
      <c r="K40" s="568">
        <v>37725.37890625</v>
      </c>
    </row>
    <row r="41" spans="1:11" ht="14.45" customHeight="1" x14ac:dyDescent="0.2">
      <c r="A41" s="540" t="s">
        <v>444</v>
      </c>
      <c r="B41" s="541" t="s">
        <v>445</v>
      </c>
      <c r="C41" s="544" t="s">
        <v>449</v>
      </c>
      <c r="D41" s="577" t="s">
        <v>450</v>
      </c>
      <c r="E41" s="544" t="s">
        <v>565</v>
      </c>
      <c r="F41" s="577" t="s">
        <v>566</v>
      </c>
      <c r="G41" s="544" t="s">
        <v>638</v>
      </c>
      <c r="H41" s="544" t="s">
        <v>639</v>
      </c>
      <c r="I41" s="567">
        <v>6048.509765625</v>
      </c>
      <c r="J41" s="567">
        <v>1</v>
      </c>
      <c r="K41" s="568">
        <v>6048.509765625</v>
      </c>
    </row>
    <row r="42" spans="1:11" ht="14.45" customHeight="1" x14ac:dyDescent="0.2">
      <c r="A42" s="540" t="s">
        <v>444</v>
      </c>
      <c r="B42" s="541" t="s">
        <v>445</v>
      </c>
      <c r="C42" s="544" t="s">
        <v>449</v>
      </c>
      <c r="D42" s="577" t="s">
        <v>450</v>
      </c>
      <c r="E42" s="544" t="s">
        <v>565</v>
      </c>
      <c r="F42" s="577" t="s">
        <v>566</v>
      </c>
      <c r="G42" s="544" t="s">
        <v>638</v>
      </c>
      <c r="H42" s="544" t="s">
        <v>640</v>
      </c>
      <c r="I42" s="567">
        <v>5706</v>
      </c>
      <c r="J42" s="567">
        <v>1</v>
      </c>
      <c r="K42" s="568">
        <v>5706</v>
      </c>
    </row>
    <row r="43" spans="1:11" ht="14.45" customHeight="1" x14ac:dyDescent="0.2">
      <c r="A43" s="540" t="s">
        <v>444</v>
      </c>
      <c r="B43" s="541" t="s">
        <v>445</v>
      </c>
      <c r="C43" s="544" t="s">
        <v>449</v>
      </c>
      <c r="D43" s="577" t="s">
        <v>450</v>
      </c>
      <c r="E43" s="544" t="s">
        <v>565</v>
      </c>
      <c r="F43" s="577" t="s">
        <v>566</v>
      </c>
      <c r="G43" s="544" t="s">
        <v>641</v>
      </c>
      <c r="H43" s="544" t="s">
        <v>642</v>
      </c>
      <c r="I43" s="567">
        <v>16871</v>
      </c>
      <c r="J43" s="567">
        <v>1</v>
      </c>
      <c r="K43" s="568">
        <v>16871</v>
      </c>
    </row>
    <row r="44" spans="1:11" ht="14.45" customHeight="1" x14ac:dyDescent="0.2">
      <c r="A44" s="540" t="s">
        <v>444</v>
      </c>
      <c r="B44" s="541" t="s">
        <v>445</v>
      </c>
      <c r="C44" s="544" t="s">
        <v>449</v>
      </c>
      <c r="D44" s="577" t="s">
        <v>450</v>
      </c>
      <c r="E44" s="544" t="s">
        <v>565</v>
      </c>
      <c r="F44" s="577" t="s">
        <v>566</v>
      </c>
      <c r="G44" s="544" t="s">
        <v>643</v>
      </c>
      <c r="H44" s="544" t="s">
        <v>644</v>
      </c>
      <c r="I44" s="567">
        <v>21781.2109375</v>
      </c>
      <c r="J44" s="567">
        <v>1</v>
      </c>
      <c r="K44" s="568">
        <v>21781.2109375</v>
      </c>
    </row>
    <row r="45" spans="1:11" ht="14.45" customHeight="1" x14ac:dyDescent="0.2">
      <c r="A45" s="540" t="s">
        <v>444</v>
      </c>
      <c r="B45" s="541" t="s">
        <v>445</v>
      </c>
      <c r="C45" s="544" t="s">
        <v>449</v>
      </c>
      <c r="D45" s="577" t="s">
        <v>450</v>
      </c>
      <c r="E45" s="544" t="s">
        <v>565</v>
      </c>
      <c r="F45" s="577" t="s">
        <v>566</v>
      </c>
      <c r="G45" s="544" t="s">
        <v>645</v>
      </c>
      <c r="H45" s="544" t="s">
        <v>646</v>
      </c>
      <c r="I45" s="567">
        <v>5703.169921875</v>
      </c>
      <c r="J45" s="567">
        <v>2</v>
      </c>
      <c r="K45" s="568">
        <v>11406.33984375</v>
      </c>
    </row>
    <row r="46" spans="1:11" ht="14.45" customHeight="1" x14ac:dyDescent="0.2">
      <c r="A46" s="540" t="s">
        <v>444</v>
      </c>
      <c r="B46" s="541" t="s">
        <v>445</v>
      </c>
      <c r="C46" s="544" t="s">
        <v>449</v>
      </c>
      <c r="D46" s="577" t="s">
        <v>450</v>
      </c>
      <c r="E46" s="544" t="s">
        <v>565</v>
      </c>
      <c r="F46" s="577" t="s">
        <v>566</v>
      </c>
      <c r="G46" s="544" t="s">
        <v>647</v>
      </c>
      <c r="H46" s="544" t="s">
        <v>648</v>
      </c>
      <c r="I46" s="567">
        <v>15659.400390625</v>
      </c>
      <c r="J46" s="567">
        <v>1</v>
      </c>
      <c r="K46" s="568">
        <v>15659.400390625</v>
      </c>
    </row>
    <row r="47" spans="1:11" ht="14.45" customHeight="1" x14ac:dyDescent="0.2">
      <c r="A47" s="540" t="s">
        <v>444</v>
      </c>
      <c r="B47" s="541" t="s">
        <v>445</v>
      </c>
      <c r="C47" s="544" t="s">
        <v>449</v>
      </c>
      <c r="D47" s="577" t="s">
        <v>450</v>
      </c>
      <c r="E47" s="544" t="s">
        <v>565</v>
      </c>
      <c r="F47" s="577" t="s">
        <v>566</v>
      </c>
      <c r="G47" s="544" t="s">
        <v>649</v>
      </c>
      <c r="H47" s="544" t="s">
        <v>650</v>
      </c>
      <c r="I47" s="567">
        <v>14120.7001953125</v>
      </c>
      <c r="J47" s="567">
        <v>2</v>
      </c>
      <c r="K47" s="568">
        <v>28241.400390625</v>
      </c>
    </row>
    <row r="48" spans="1:11" ht="14.45" customHeight="1" x14ac:dyDescent="0.2">
      <c r="A48" s="540" t="s">
        <v>444</v>
      </c>
      <c r="B48" s="541" t="s">
        <v>445</v>
      </c>
      <c r="C48" s="544" t="s">
        <v>449</v>
      </c>
      <c r="D48" s="577" t="s">
        <v>450</v>
      </c>
      <c r="E48" s="544" t="s">
        <v>565</v>
      </c>
      <c r="F48" s="577" t="s">
        <v>566</v>
      </c>
      <c r="G48" s="544" t="s">
        <v>651</v>
      </c>
      <c r="H48" s="544" t="s">
        <v>652</v>
      </c>
      <c r="I48" s="567">
        <v>23111.587239583332</v>
      </c>
      <c r="J48" s="567">
        <v>3</v>
      </c>
      <c r="K48" s="568">
        <v>69334.76171875</v>
      </c>
    </row>
    <row r="49" spans="1:11" ht="14.45" customHeight="1" x14ac:dyDescent="0.2">
      <c r="A49" s="540" t="s">
        <v>444</v>
      </c>
      <c r="B49" s="541" t="s">
        <v>445</v>
      </c>
      <c r="C49" s="544" t="s">
        <v>449</v>
      </c>
      <c r="D49" s="577" t="s">
        <v>450</v>
      </c>
      <c r="E49" s="544" t="s">
        <v>565</v>
      </c>
      <c r="F49" s="577" t="s">
        <v>566</v>
      </c>
      <c r="G49" s="544" t="s">
        <v>651</v>
      </c>
      <c r="H49" s="544" t="s">
        <v>653</v>
      </c>
      <c r="I49" s="567">
        <v>24915</v>
      </c>
      <c r="J49" s="567">
        <v>1</v>
      </c>
      <c r="K49" s="568">
        <v>24915</v>
      </c>
    </row>
    <row r="50" spans="1:11" ht="14.45" customHeight="1" x14ac:dyDescent="0.2">
      <c r="A50" s="540" t="s">
        <v>444</v>
      </c>
      <c r="B50" s="541" t="s">
        <v>445</v>
      </c>
      <c r="C50" s="544" t="s">
        <v>449</v>
      </c>
      <c r="D50" s="577" t="s">
        <v>450</v>
      </c>
      <c r="E50" s="544" t="s">
        <v>565</v>
      </c>
      <c r="F50" s="577" t="s">
        <v>566</v>
      </c>
      <c r="G50" s="544" t="s">
        <v>654</v>
      </c>
      <c r="H50" s="544" t="s">
        <v>655</v>
      </c>
      <c r="I50" s="567">
        <v>2371.60009765625</v>
      </c>
      <c r="J50" s="567">
        <v>1</v>
      </c>
      <c r="K50" s="568">
        <v>2371.60009765625</v>
      </c>
    </row>
    <row r="51" spans="1:11" ht="14.45" customHeight="1" x14ac:dyDescent="0.2">
      <c r="A51" s="540" t="s">
        <v>444</v>
      </c>
      <c r="B51" s="541" t="s">
        <v>445</v>
      </c>
      <c r="C51" s="544" t="s">
        <v>449</v>
      </c>
      <c r="D51" s="577" t="s">
        <v>450</v>
      </c>
      <c r="E51" s="544" t="s">
        <v>565</v>
      </c>
      <c r="F51" s="577" t="s">
        <v>566</v>
      </c>
      <c r="G51" s="544" t="s">
        <v>656</v>
      </c>
      <c r="H51" s="544" t="s">
        <v>657</v>
      </c>
      <c r="I51" s="567">
        <v>7096.72998046875</v>
      </c>
      <c r="J51" s="567">
        <v>1</v>
      </c>
      <c r="K51" s="568">
        <v>7096.72998046875</v>
      </c>
    </row>
    <row r="52" spans="1:11" ht="14.45" customHeight="1" x14ac:dyDescent="0.2">
      <c r="A52" s="540" t="s">
        <v>444</v>
      </c>
      <c r="B52" s="541" t="s">
        <v>445</v>
      </c>
      <c r="C52" s="544" t="s">
        <v>449</v>
      </c>
      <c r="D52" s="577" t="s">
        <v>450</v>
      </c>
      <c r="E52" s="544" t="s">
        <v>565</v>
      </c>
      <c r="F52" s="577" t="s">
        <v>566</v>
      </c>
      <c r="G52" s="544" t="s">
        <v>658</v>
      </c>
      <c r="H52" s="544" t="s">
        <v>659</v>
      </c>
      <c r="I52" s="567">
        <v>36009.650390625</v>
      </c>
      <c r="J52" s="567">
        <v>2</v>
      </c>
      <c r="K52" s="568">
        <v>72019.30078125</v>
      </c>
    </row>
    <row r="53" spans="1:11" ht="14.45" customHeight="1" x14ac:dyDescent="0.2">
      <c r="A53" s="540" t="s">
        <v>444</v>
      </c>
      <c r="B53" s="541" t="s">
        <v>445</v>
      </c>
      <c r="C53" s="544" t="s">
        <v>449</v>
      </c>
      <c r="D53" s="577" t="s">
        <v>450</v>
      </c>
      <c r="E53" s="544" t="s">
        <v>565</v>
      </c>
      <c r="F53" s="577" t="s">
        <v>566</v>
      </c>
      <c r="G53" s="544" t="s">
        <v>660</v>
      </c>
      <c r="H53" s="544" t="s">
        <v>661</v>
      </c>
      <c r="I53" s="567">
        <v>742.34002685546875</v>
      </c>
      <c r="J53" s="567">
        <v>10</v>
      </c>
      <c r="K53" s="568">
        <v>7423.3502197265625</v>
      </c>
    </row>
    <row r="54" spans="1:11" ht="14.45" customHeight="1" x14ac:dyDescent="0.2">
      <c r="A54" s="540" t="s">
        <v>444</v>
      </c>
      <c r="B54" s="541" t="s">
        <v>445</v>
      </c>
      <c r="C54" s="544" t="s">
        <v>449</v>
      </c>
      <c r="D54" s="577" t="s">
        <v>450</v>
      </c>
      <c r="E54" s="544" t="s">
        <v>565</v>
      </c>
      <c r="F54" s="577" t="s">
        <v>566</v>
      </c>
      <c r="G54" s="544" t="s">
        <v>662</v>
      </c>
      <c r="H54" s="544" t="s">
        <v>663</v>
      </c>
      <c r="I54" s="567">
        <v>1185.800048828125</v>
      </c>
      <c r="J54" s="567">
        <v>4</v>
      </c>
      <c r="K54" s="568">
        <v>4743.2001953125</v>
      </c>
    </row>
    <row r="55" spans="1:11" ht="14.45" customHeight="1" x14ac:dyDescent="0.2">
      <c r="A55" s="540" t="s">
        <v>444</v>
      </c>
      <c r="B55" s="541" t="s">
        <v>445</v>
      </c>
      <c r="C55" s="544" t="s">
        <v>449</v>
      </c>
      <c r="D55" s="577" t="s">
        <v>450</v>
      </c>
      <c r="E55" s="544" t="s">
        <v>565</v>
      </c>
      <c r="F55" s="577" t="s">
        <v>566</v>
      </c>
      <c r="G55" s="544" t="s">
        <v>664</v>
      </c>
      <c r="H55" s="544" t="s">
        <v>665</v>
      </c>
      <c r="I55" s="567">
        <v>6546.10009765625</v>
      </c>
      <c r="J55" s="567">
        <v>1</v>
      </c>
      <c r="K55" s="568">
        <v>6546.10009765625</v>
      </c>
    </row>
    <row r="56" spans="1:11" ht="14.45" customHeight="1" x14ac:dyDescent="0.2">
      <c r="A56" s="540" t="s">
        <v>444</v>
      </c>
      <c r="B56" s="541" t="s">
        <v>445</v>
      </c>
      <c r="C56" s="544" t="s">
        <v>449</v>
      </c>
      <c r="D56" s="577" t="s">
        <v>450</v>
      </c>
      <c r="E56" s="544" t="s">
        <v>565</v>
      </c>
      <c r="F56" s="577" t="s">
        <v>566</v>
      </c>
      <c r="G56" s="544" t="s">
        <v>666</v>
      </c>
      <c r="H56" s="544" t="s">
        <v>667</v>
      </c>
      <c r="I56" s="567">
        <v>403.35470670812271</v>
      </c>
      <c r="J56" s="567">
        <v>17</v>
      </c>
      <c r="K56" s="568">
        <v>6857.0300140380859</v>
      </c>
    </row>
    <row r="57" spans="1:11" ht="14.45" customHeight="1" x14ac:dyDescent="0.2">
      <c r="A57" s="540" t="s">
        <v>444</v>
      </c>
      <c r="B57" s="541" t="s">
        <v>445</v>
      </c>
      <c r="C57" s="544" t="s">
        <v>449</v>
      </c>
      <c r="D57" s="577" t="s">
        <v>450</v>
      </c>
      <c r="E57" s="544" t="s">
        <v>565</v>
      </c>
      <c r="F57" s="577" t="s">
        <v>566</v>
      </c>
      <c r="G57" s="544" t="s">
        <v>668</v>
      </c>
      <c r="H57" s="544" t="s">
        <v>669</v>
      </c>
      <c r="I57" s="567">
        <v>22990</v>
      </c>
      <c r="J57" s="567">
        <v>1</v>
      </c>
      <c r="K57" s="568">
        <v>22990</v>
      </c>
    </row>
    <row r="58" spans="1:11" ht="14.45" customHeight="1" x14ac:dyDescent="0.2">
      <c r="A58" s="540" t="s">
        <v>444</v>
      </c>
      <c r="B58" s="541" t="s">
        <v>445</v>
      </c>
      <c r="C58" s="544" t="s">
        <v>449</v>
      </c>
      <c r="D58" s="577" t="s">
        <v>450</v>
      </c>
      <c r="E58" s="544" t="s">
        <v>565</v>
      </c>
      <c r="F58" s="577" t="s">
        <v>566</v>
      </c>
      <c r="G58" s="544" t="s">
        <v>670</v>
      </c>
      <c r="H58" s="544" t="s">
        <v>671</v>
      </c>
      <c r="I58" s="567">
        <v>1645.5999755859375</v>
      </c>
      <c r="J58" s="567">
        <v>1</v>
      </c>
      <c r="K58" s="568">
        <v>1645.5999755859375</v>
      </c>
    </row>
    <row r="59" spans="1:11" ht="14.45" customHeight="1" x14ac:dyDescent="0.2">
      <c r="A59" s="540" t="s">
        <v>444</v>
      </c>
      <c r="B59" s="541" t="s">
        <v>445</v>
      </c>
      <c r="C59" s="544" t="s">
        <v>449</v>
      </c>
      <c r="D59" s="577" t="s">
        <v>450</v>
      </c>
      <c r="E59" s="544" t="s">
        <v>565</v>
      </c>
      <c r="F59" s="577" t="s">
        <v>566</v>
      </c>
      <c r="G59" s="544" t="s">
        <v>672</v>
      </c>
      <c r="H59" s="544" t="s">
        <v>673</v>
      </c>
      <c r="I59" s="567">
        <v>1746.030029296875</v>
      </c>
      <c r="J59" s="567">
        <v>1</v>
      </c>
      <c r="K59" s="568">
        <v>1746.030029296875</v>
      </c>
    </row>
    <row r="60" spans="1:11" ht="14.45" customHeight="1" x14ac:dyDescent="0.2">
      <c r="A60" s="540" t="s">
        <v>444</v>
      </c>
      <c r="B60" s="541" t="s">
        <v>445</v>
      </c>
      <c r="C60" s="544" t="s">
        <v>449</v>
      </c>
      <c r="D60" s="577" t="s">
        <v>450</v>
      </c>
      <c r="E60" s="544" t="s">
        <v>565</v>
      </c>
      <c r="F60" s="577" t="s">
        <v>566</v>
      </c>
      <c r="G60" s="544" t="s">
        <v>674</v>
      </c>
      <c r="H60" s="544" t="s">
        <v>675</v>
      </c>
      <c r="I60" s="567">
        <v>1388.9589721679688</v>
      </c>
      <c r="J60" s="567">
        <v>41</v>
      </c>
      <c r="K60" s="568">
        <v>56855.47900390625</v>
      </c>
    </row>
    <row r="61" spans="1:11" ht="14.45" customHeight="1" x14ac:dyDescent="0.2">
      <c r="A61" s="540" t="s">
        <v>444</v>
      </c>
      <c r="B61" s="541" t="s">
        <v>445</v>
      </c>
      <c r="C61" s="544" t="s">
        <v>449</v>
      </c>
      <c r="D61" s="577" t="s">
        <v>450</v>
      </c>
      <c r="E61" s="544" t="s">
        <v>565</v>
      </c>
      <c r="F61" s="577" t="s">
        <v>566</v>
      </c>
      <c r="G61" s="544" t="s">
        <v>676</v>
      </c>
      <c r="H61" s="544" t="s">
        <v>677</v>
      </c>
      <c r="I61" s="567">
        <v>44167.13707386364</v>
      </c>
      <c r="J61" s="567">
        <v>11</v>
      </c>
      <c r="K61" s="568">
        <v>485838.5078125</v>
      </c>
    </row>
    <row r="62" spans="1:11" ht="14.45" customHeight="1" x14ac:dyDescent="0.2">
      <c r="A62" s="540" t="s">
        <v>444</v>
      </c>
      <c r="B62" s="541" t="s">
        <v>445</v>
      </c>
      <c r="C62" s="544" t="s">
        <v>449</v>
      </c>
      <c r="D62" s="577" t="s">
        <v>450</v>
      </c>
      <c r="E62" s="544" t="s">
        <v>565</v>
      </c>
      <c r="F62" s="577" t="s">
        <v>566</v>
      </c>
      <c r="G62" s="544" t="s">
        <v>676</v>
      </c>
      <c r="H62" s="544" t="s">
        <v>678</v>
      </c>
      <c r="I62" s="567">
        <v>44166.8984375</v>
      </c>
      <c r="J62" s="567">
        <v>6</v>
      </c>
      <c r="K62" s="568">
        <v>265001.390625</v>
      </c>
    </row>
    <row r="63" spans="1:11" ht="14.45" customHeight="1" x14ac:dyDescent="0.2">
      <c r="A63" s="540" t="s">
        <v>444</v>
      </c>
      <c r="B63" s="541" t="s">
        <v>445</v>
      </c>
      <c r="C63" s="544" t="s">
        <v>449</v>
      </c>
      <c r="D63" s="577" t="s">
        <v>450</v>
      </c>
      <c r="E63" s="544" t="s">
        <v>565</v>
      </c>
      <c r="F63" s="577" t="s">
        <v>566</v>
      </c>
      <c r="G63" s="544" t="s">
        <v>679</v>
      </c>
      <c r="H63" s="544" t="s">
        <v>680</v>
      </c>
      <c r="I63" s="567">
        <v>1789.594970703125</v>
      </c>
      <c r="J63" s="567">
        <v>2</v>
      </c>
      <c r="K63" s="568">
        <v>3579.18994140625</v>
      </c>
    </row>
    <row r="64" spans="1:11" ht="14.45" customHeight="1" x14ac:dyDescent="0.2">
      <c r="A64" s="540" t="s">
        <v>444</v>
      </c>
      <c r="B64" s="541" t="s">
        <v>445</v>
      </c>
      <c r="C64" s="544" t="s">
        <v>449</v>
      </c>
      <c r="D64" s="577" t="s">
        <v>450</v>
      </c>
      <c r="E64" s="544" t="s">
        <v>565</v>
      </c>
      <c r="F64" s="577" t="s">
        <v>566</v>
      </c>
      <c r="G64" s="544" t="s">
        <v>681</v>
      </c>
      <c r="H64" s="544" t="s">
        <v>682</v>
      </c>
      <c r="I64" s="567">
        <v>11567.599609375</v>
      </c>
      <c r="J64" s="567">
        <v>1</v>
      </c>
      <c r="K64" s="568">
        <v>11567.599609375</v>
      </c>
    </row>
    <row r="65" spans="1:11" ht="14.45" customHeight="1" x14ac:dyDescent="0.2">
      <c r="A65" s="540" t="s">
        <v>444</v>
      </c>
      <c r="B65" s="541" t="s">
        <v>445</v>
      </c>
      <c r="C65" s="544" t="s">
        <v>449</v>
      </c>
      <c r="D65" s="577" t="s">
        <v>450</v>
      </c>
      <c r="E65" s="544" t="s">
        <v>565</v>
      </c>
      <c r="F65" s="577" t="s">
        <v>566</v>
      </c>
      <c r="G65" s="544" t="s">
        <v>683</v>
      </c>
      <c r="H65" s="544" t="s">
        <v>684</v>
      </c>
      <c r="I65" s="567">
        <v>22138.2197265625</v>
      </c>
      <c r="J65" s="567">
        <v>2</v>
      </c>
      <c r="K65" s="568">
        <v>44276.439453125</v>
      </c>
    </row>
    <row r="66" spans="1:11" ht="14.45" customHeight="1" x14ac:dyDescent="0.2">
      <c r="A66" s="540" t="s">
        <v>444</v>
      </c>
      <c r="B66" s="541" t="s">
        <v>445</v>
      </c>
      <c r="C66" s="544" t="s">
        <v>449</v>
      </c>
      <c r="D66" s="577" t="s">
        <v>450</v>
      </c>
      <c r="E66" s="544" t="s">
        <v>565</v>
      </c>
      <c r="F66" s="577" t="s">
        <v>566</v>
      </c>
      <c r="G66" s="544" t="s">
        <v>685</v>
      </c>
      <c r="H66" s="544" t="s">
        <v>686</v>
      </c>
      <c r="I66" s="567">
        <v>43659.6015625</v>
      </c>
      <c r="J66" s="567">
        <v>3</v>
      </c>
      <c r="K66" s="568">
        <v>130978.8046875</v>
      </c>
    </row>
    <row r="67" spans="1:11" ht="14.45" customHeight="1" x14ac:dyDescent="0.2">
      <c r="A67" s="540" t="s">
        <v>444</v>
      </c>
      <c r="B67" s="541" t="s">
        <v>445</v>
      </c>
      <c r="C67" s="544" t="s">
        <v>449</v>
      </c>
      <c r="D67" s="577" t="s">
        <v>450</v>
      </c>
      <c r="E67" s="544" t="s">
        <v>565</v>
      </c>
      <c r="F67" s="577" t="s">
        <v>566</v>
      </c>
      <c r="G67" s="544" t="s">
        <v>687</v>
      </c>
      <c r="H67" s="544" t="s">
        <v>688</v>
      </c>
      <c r="I67" s="567">
        <v>880.47501220703123</v>
      </c>
      <c r="J67" s="567">
        <v>7</v>
      </c>
      <c r="K67" s="568">
        <v>6309.7601318359375</v>
      </c>
    </row>
    <row r="68" spans="1:11" ht="14.45" customHeight="1" x14ac:dyDescent="0.2">
      <c r="A68" s="540" t="s">
        <v>444</v>
      </c>
      <c r="B68" s="541" t="s">
        <v>445</v>
      </c>
      <c r="C68" s="544" t="s">
        <v>449</v>
      </c>
      <c r="D68" s="577" t="s">
        <v>450</v>
      </c>
      <c r="E68" s="544" t="s">
        <v>565</v>
      </c>
      <c r="F68" s="577" t="s">
        <v>566</v>
      </c>
      <c r="G68" s="544" t="s">
        <v>689</v>
      </c>
      <c r="H68" s="544" t="s">
        <v>690</v>
      </c>
      <c r="I68" s="567">
        <v>6670.1298828125</v>
      </c>
      <c r="J68" s="567">
        <v>16</v>
      </c>
      <c r="K68" s="568">
        <v>106722</v>
      </c>
    </row>
    <row r="69" spans="1:11" ht="14.45" customHeight="1" x14ac:dyDescent="0.2">
      <c r="A69" s="540" t="s">
        <v>444</v>
      </c>
      <c r="B69" s="541" t="s">
        <v>445</v>
      </c>
      <c r="C69" s="544" t="s">
        <v>449</v>
      </c>
      <c r="D69" s="577" t="s">
        <v>450</v>
      </c>
      <c r="E69" s="544" t="s">
        <v>565</v>
      </c>
      <c r="F69" s="577" t="s">
        <v>566</v>
      </c>
      <c r="G69" s="544" t="s">
        <v>691</v>
      </c>
      <c r="H69" s="544" t="s">
        <v>692</v>
      </c>
      <c r="I69" s="567">
        <v>888.1400146484375</v>
      </c>
      <c r="J69" s="567">
        <v>1</v>
      </c>
      <c r="K69" s="568">
        <v>888.1400146484375</v>
      </c>
    </row>
    <row r="70" spans="1:11" ht="14.45" customHeight="1" x14ac:dyDescent="0.2">
      <c r="A70" s="540" t="s">
        <v>444</v>
      </c>
      <c r="B70" s="541" t="s">
        <v>445</v>
      </c>
      <c r="C70" s="544" t="s">
        <v>449</v>
      </c>
      <c r="D70" s="577" t="s">
        <v>450</v>
      </c>
      <c r="E70" s="544" t="s">
        <v>565</v>
      </c>
      <c r="F70" s="577" t="s">
        <v>566</v>
      </c>
      <c r="G70" s="544" t="s">
        <v>693</v>
      </c>
      <c r="H70" s="544" t="s">
        <v>694</v>
      </c>
      <c r="I70" s="567">
        <v>888.1400146484375</v>
      </c>
      <c r="J70" s="567">
        <v>2</v>
      </c>
      <c r="K70" s="568">
        <v>1776.280029296875</v>
      </c>
    </row>
    <row r="71" spans="1:11" ht="14.45" customHeight="1" x14ac:dyDescent="0.2">
      <c r="A71" s="540" t="s">
        <v>444</v>
      </c>
      <c r="B71" s="541" t="s">
        <v>445</v>
      </c>
      <c r="C71" s="544" t="s">
        <v>449</v>
      </c>
      <c r="D71" s="577" t="s">
        <v>450</v>
      </c>
      <c r="E71" s="544" t="s">
        <v>565</v>
      </c>
      <c r="F71" s="577" t="s">
        <v>566</v>
      </c>
      <c r="G71" s="544" t="s">
        <v>695</v>
      </c>
      <c r="H71" s="544" t="s">
        <v>696</v>
      </c>
      <c r="I71" s="567">
        <v>946.29998779296875</v>
      </c>
      <c r="J71" s="567">
        <v>1</v>
      </c>
      <c r="K71" s="568">
        <v>946.29998779296875</v>
      </c>
    </row>
    <row r="72" spans="1:11" ht="14.45" customHeight="1" x14ac:dyDescent="0.2">
      <c r="A72" s="540" t="s">
        <v>444</v>
      </c>
      <c r="B72" s="541" t="s">
        <v>445</v>
      </c>
      <c r="C72" s="544" t="s">
        <v>449</v>
      </c>
      <c r="D72" s="577" t="s">
        <v>450</v>
      </c>
      <c r="E72" s="544" t="s">
        <v>565</v>
      </c>
      <c r="F72" s="577" t="s">
        <v>566</v>
      </c>
      <c r="G72" s="544" t="s">
        <v>697</v>
      </c>
      <c r="H72" s="544" t="s">
        <v>698</v>
      </c>
      <c r="I72" s="567">
        <v>8252.50244140625</v>
      </c>
      <c r="J72" s="567">
        <v>4</v>
      </c>
      <c r="K72" s="568">
        <v>33010.009765625</v>
      </c>
    </row>
    <row r="73" spans="1:11" ht="14.45" customHeight="1" x14ac:dyDescent="0.2">
      <c r="A73" s="540" t="s">
        <v>444</v>
      </c>
      <c r="B73" s="541" t="s">
        <v>445</v>
      </c>
      <c r="C73" s="544" t="s">
        <v>449</v>
      </c>
      <c r="D73" s="577" t="s">
        <v>450</v>
      </c>
      <c r="E73" s="544" t="s">
        <v>565</v>
      </c>
      <c r="F73" s="577" t="s">
        <v>566</v>
      </c>
      <c r="G73" s="544" t="s">
        <v>699</v>
      </c>
      <c r="H73" s="544" t="s">
        <v>700</v>
      </c>
      <c r="I73" s="567">
        <v>4147.8798828125</v>
      </c>
      <c r="J73" s="567">
        <v>4</v>
      </c>
      <c r="K73" s="568">
        <v>16591.51953125</v>
      </c>
    </row>
    <row r="74" spans="1:11" ht="14.45" customHeight="1" x14ac:dyDescent="0.2">
      <c r="A74" s="540" t="s">
        <v>444</v>
      </c>
      <c r="B74" s="541" t="s">
        <v>445</v>
      </c>
      <c r="C74" s="544" t="s">
        <v>449</v>
      </c>
      <c r="D74" s="577" t="s">
        <v>450</v>
      </c>
      <c r="E74" s="544" t="s">
        <v>565</v>
      </c>
      <c r="F74" s="577" t="s">
        <v>566</v>
      </c>
      <c r="G74" s="544" t="s">
        <v>701</v>
      </c>
      <c r="H74" s="544" t="s">
        <v>702</v>
      </c>
      <c r="I74" s="567">
        <v>8293.33984375</v>
      </c>
      <c r="J74" s="567">
        <v>1</v>
      </c>
      <c r="K74" s="568">
        <v>8293.33984375</v>
      </c>
    </row>
    <row r="75" spans="1:11" ht="14.45" customHeight="1" x14ac:dyDescent="0.2">
      <c r="A75" s="540" t="s">
        <v>444</v>
      </c>
      <c r="B75" s="541" t="s">
        <v>445</v>
      </c>
      <c r="C75" s="544" t="s">
        <v>449</v>
      </c>
      <c r="D75" s="577" t="s">
        <v>450</v>
      </c>
      <c r="E75" s="544" t="s">
        <v>565</v>
      </c>
      <c r="F75" s="577" t="s">
        <v>566</v>
      </c>
      <c r="G75" s="544" t="s">
        <v>703</v>
      </c>
      <c r="H75" s="544" t="s">
        <v>704</v>
      </c>
      <c r="I75" s="567">
        <v>4147.8798828125</v>
      </c>
      <c r="J75" s="567">
        <v>1</v>
      </c>
      <c r="K75" s="568">
        <v>4147.8798828125</v>
      </c>
    </row>
    <row r="76" spans="1:11" ht="14.45" customHeight="1" x14ac:dyDescent="0.2">
      <c r="A76" s="540" t="s">
        <v>444</v>
      </c>
      <c r="B76" s="541" t="s">
        <v>445</v>
      </c>
      <c r="C76" s="544" t="s">
        <v>449</v>
      </c>
      <c r="D76" s="577" t="s">
        <v>450</v>
      </c>
      <c r="E76" s="544" t="s">
        <v>565</v>
      </c>
      <c r="F76" s="577" t="s">
        <v>566</v>
      </c>
      <c r="G76" s="544" t="s">
        <v>705</v>
      </c>
      <c r="H76" s="544" t="s">
        <v>706</v>
      </c>
      <c r="I76" s="567">
        <v>918.3900146484375</v>
      </c>
      <c r="J76" s="567">
        <v>5</v>
      </c>
      <c r="K76" s="568">
        <v>4591.9501953125</v>
      </c>
    </row>
    <row r="77" spans="1:11" ht="14.45" customHeight="1" x14ac:dyDescent="0.2">
      <c r="A77" s="540" t="s">
        <v>444</v>
      </c>
      <c r="B77" s="541" t="s">
        <v>445</v>
      </c>
      <c r="C77" s="544" t="s">
        <v>449</v>
      </c>
      <c r="D77" s="577" t="s">
        <v>450</v>
      </c>
      <c r="E77" s="544" t="s">
        <v>565</v>
      </c>
      <c r="F77" s="577" t="s">
        <v>566</v>
      </c>
      <c r="G77" s="544" t="s">
        <v>707</v>
      </c>
      <c r="H77" s="544" t="s">
        <v>708</v>
      </c>
      <c r="I77" s="567">
        <v>523.73567538791235</v>
      </c>
      <c r="J77" s="567">
        <v>130</v>
      </c>
      <c r="K77" s="568">
        <v>51928.02978515625</v>
      </c>
    </row>
    <row r="78" spans="1:11" ht="14.45" customHeight="1" x14ac:dyDescent="0.2">
      <c r="A78" s="540" t="s">
        <v>444</v>
      </c>
      <c r="B78" s="541" t="s">
        <v>445</v>
      </c>
      <c r="C78" s="544" t="s">
        <v>449</v>
      </c>
      <c r="D78" s="577" t="s">
        <v>450</v>
      </c>
      <c r="E78" s="544" t="s">
        <v>565</v>
      </c>
      <c r="F78" s="577" t="s">
        <v>566</v>
      </c>
      <c r="G78" s="544" t="s">
        <v>709</v>
      </c>
      <c r="H78" s="544" t="s">
        <v>710</v>
      </c>
      <c r="I78" s="567">
        <v>6412</v>
      </c>
      <c r="J78" s="567">
        <v>2</v>
      </c>
      <c r="K78" s="568">
        <v>12824</v>
      </c>
    </row>
    <row r="79" spans="1:11" ht="14.45" customHeight="1" x14ac:dyDescent="0.2">
      <c r="A79" s="540" t="s">
        <v>444</v>
      </c>
      <c r="B79" s="541" t="s">
        <v>445</v>
      </c>
      <c r="C79" s="544" t="s">
        <v>449</v>
      </c>
      <c r="D79" s="577" t="s">
        <v>450</v>
      </c>
      <c r="E79" s="544" t="s">
        <v>565</v>
      </c>
      <c r="F79" s="577" t="s">
        <v>566</v>
      </c>
      <c r="G79" s="544" t="s">
        <v>711</v>
      </c>
      <c r="H79" s="544" t="s">
        <v>712</v>
      </c>
      <c r="I79" s="567">
        <v>3751</v>
      </c>
      <c r="J79" s="567">
        <v>1</v>
      </c>
      <c r="K79" s="568">
        <v>3751</v>
      </c>
    </row>
    <row r="80" spans="1:11" ht="14.45" customHeight="1" x14ac:dyDescent="0.2">
      <c r="A80" s="540" t="s">
        <v>444</v>
      </c>
      <c r="B80" s="541" t="s">
        <v>445</v>
      </c>
      <c r="C80" s="544" t="s">
        <v>449</v>
      </c>
      <c r="D80" s="577" t="s">
        <v>450</v>
      </c>
      <c r="E80" s="544" t="s">
        <v>565</v>
      </c>
      <c r="F80" s="577" t="s">
        <v>566</v>
      </c>
      <c r="G80" s="544" t="s">
        <v>713</v>
      </c>
      <c r="H80" s="544" t="s">
        <v>714</v>
      </c>
      <c r="I80" s="567">
        <v>15972</v>
      </c>
      <c r="J80" s="567">
        <v>3</v>
      </c>
      <c r="K80" s="568">
        <v>47916</v>
      </c>
    </row>
    <row r="81" spans="1:11" ht="14.45" customHeight="1" x14ac:dyDescent="0.2">
      <c r="A81" s="540" t="s">
        <v>444</v>
      </c>
      <c r="B81" s="541" t="s">
        <v>445</v>
      </c>
      <c r="C81" s="544" t="s">
        <v>449</v>
      </c>
      <c r="D81" s="577" t="s">
        <v>450</v>
      </c>
      <c r="E81" s="544" t="s">
        <v>565</v>
      </c>
      <c r="F81" s="577" t="s">
        <v>566</v>
      </c>
      <c r="G81" s="544" t="s">
        <v>715</v>
      </c>
      <c r="H81" s="544" t="s">
        <v>716</v>
      </c>
      <c r="I81" s="567">
        <v>20449</v>
      </c>
      <c r="J81" s="567">
        <v>1</v>
      </c>
      <c r="K81" s="568">
        <v>20449</v>
      </c>
    </row>
    <row r="82" spans="1:11" ht="14.45" customHeight="1" x14ac:dyDescent="0.2">
      <c r="A82" s="540" t="s">
        <v>444</v>
      </c>
      <c r="B82" s="541" t="s">
        <v>445</v>
      </c>
      <c r="C82" s="544" t="s">
        <v>449</v>
      </c>
      <c r="D82" s="577" t="s">
        <v>450</v>
      </c>
      <c r="E82" s="544" t="s">
        <v>565</v>
      </c>
      <c r="F82" s="577" t="s">
        <v>566</v>
      </c>
      <c r="G82" s="544" t="s">
        <v>717</v>
      </c>
      <c r="H82" s="544" t="s">
        <v>718</v>
      </c>
      <c r="I82" s="567">
        <v>563.84002685546875</v>
      </c>
      <c r="J82" s="567">
        <v>2</v>
      </c>
      <c r="K82" s="568">
        <v>1127.6700439453125</v>
      </c>
    </row>
    <row r="83" spans="1:11" ht="14.45" customHeight="1" x14ac:dyDescent="0.2">
      <c r="A83" s="540" t="s">
        <v>444</v>
      </c>
      <c r="B83" s="541" t="s">
        <v>445</v>
      </c>
      <c r="C83" s="544" t="s">
        <v>449</v>
      </c>
      <c r="D83" s="577" t="s">
        <v>450</v>
      </c>
      <c r="E83" s="544" t="s">
        <v>565</v>
      </c>
      <c r="F83" s="577" t="s">
        <v>566</v>
      </c>
      <c r="G83" s="544" t="s">
        <v>719</v>
      </c>
      <c r="H83" s="544" t="s">
        <v>720</v>
      </c>
      <c r="I83" s="567">
        <v>1439.9000244140625</v>
      </c>
      <c r="J83" s="567">
        <v>1</v>
      </c>
      <c r="K83" s="568">
        <v>1439.9000244140625</v>
      </c>
    </row>
    <row r="84" spans="1:11" ht="14.45" customHeight="1" x14ac:dyDescent="0.2">
      <c r="A84" s="540" t="s">
        <v>444</v>
      </c>
      <c r="B84" s="541" t="s">
        <v>445</v>
      </c>
      <c r="C84" s="544" t="s">
        <v>449</v>
      </c>
      <c r="D84" s="577" t="s">
        <v>450</v>
      </c>
      <c r="E84" s="544" t="s">
        <v>565</v>
      </c>
      <c r="F84" s="577" t="s">
        <v>566</v>
      </c>
      <c r="G84" s="544" t="s">
        <v>721</v>
      </c>
      <c r="H84" s="544" t="s">
        <v>722</v>
      </c>
      <c r="I84" s="567">
        <v>239.58000183105469</v>
      </c>
      <c r="J84" s="567">
        <v>1</v>
      </c>
      <c r="K84" s="568">
        <v>239.58000183105469</v>
      </c>
    </row>
    <row r="85" spans="1:11" ht="14.45" customHeight="1" x14ac:dyDescent="0.2">
      <c r="A85" s="540" t="s">
        <v>444</v>
      </c>
      <c r="B85" s="541" t="s">
        <v>445</v>
      </c>
      <c r="C85" s="544" t="s">
        <v>449</v>
      </c>
      <c r="D85" s="577" t="s">
        <v>450</v>
      </c>
      <c r="E85" s="544" t="s">
        <v>565</v>
      </c>
      <c r="F85" s="577" t="s">
        <v>566</v>
      </c>
      <c r="G85" s="544" t="s">
        <v>723</v>
      </c>
      <c r="H85" s="544" t="s">
        <v>724</v>
      </c>
      <c r="I85" s="567">
        <v>6406.9501953125</v>
      </c>
      <c r="J85" s="567">
        <v>2</v>
      </c>
      <c r="K85" s="568">
        <v>12813.900390625</v>
      </c>
    </row>
    <row r="86" spans="1:11" ht="14.45" customHeight="1" x14ac:dyDescent="0.2">
      <c r="A86" s="540" t="s">
        <v>444</v>
      </c>
      <c r="B86" s="541" t="s">
        <v>445</v>
      </c>
      <c r="C86" s="544" t="s">
        <v>449</v>
      </c>
      <c r="D86" s="577" t="s">
        <v>450</v>
      </c>
      <c r="E86" s="544" t="s">
        <v>565</v>
      </c>
      <c r="F86" s="577" t="s">
        <v>566</v>
      </c>
      <c r="G86" s="544" t="s">
        <v>725</v>
      </c>
      <c r="H86" s="544" t="s">
        <v>726</v>
      </c>
      <c r="I86" s="567">
        <v>2976.60009765625</v>
      </c>
      <c r="J86" s="567">
        <v>1</v>
      </c>
      <c r="K86" s="568">
        <v>2976.60009765625</v>
      </c>
    </row>
    <row r="87" spans="1:11" ht="14.45" customHeight="1" x14ac:dyDescent="0.2">
      <c r="A87" s="540" t="s">
        <v>444</v>
      </c>
      <c r="B87" s="541" t="s">
        <v>445</v>
      </c>
      <c r="C87" s="544" t="s">
        <v>449</v>
      </c>
      <c r="D87" s="577" t="s">
        <v>450</v>
      </c>
      <c r="E87" s="544" t="s">
        <v>565</v>
      </c>
      <c r="F87" s="577" t="s">
        <v>566</v>
      </c>
      <c r="G87" s="544" t="s">
        <v>727</v>
      </c>
      <c r="H87" s="544" t="s">
        <v>728</v>
      </c>
      <c r="I87" s="567">
        <v>4450.034912109375</v>
      </c>
      <c r="J87" s="567">
        <v>16</v>
      </c>
      <c r="K87" s="568">
        <v>70977.1005859375</v>
      </c>
    </row>
    <row r="88" spans="1:11" ht="14.45" customHeight="1" x14ac:dyDescent="0.2">
      <c r="A88" s="540" t="s">
        <v>444</v>
      </c>
      <c r="B88" s="541" t="s">
        <v>445</v>
      </c>
      <c r="C88" s="544" t="s">
        <v>449</v>
      </c>
      <c r="D88" s="577" t="s">
        <v>450</v>
      </c>
      <c r="E88" s="544" t="s">
        <v>565</v>
      </c>
      <c r="F88" s="577" t="s">
        <v>566</v>
      </c>
      <c r="G88" s="544" t="s">
        <v>729</v>
      </c>
      <c r="H88" s="544" t="s">
        <v>730</v>
      </c>
      <c r="I88" s="567">
        <v>41057.825520833336</v>
      </c>
      <c r="J88" s="567">
        <v>3</v>
      </c>
      <c r="K88" s="568">
        <v>123173.4765625</v>
      </c>
    </row>
    <row r="89" spans="1:11" ht="14.45" customHeight="1" x14ac:dyDescent="0.2">
      <c r="A89" s="540" t="s">
        <v>444</v>
      </c>
      <c r="B89" s="541" t="s">
        <v>445</v>
      </c>
      <c r="C89" s="544" t="s">
        <v>449</v>
      </c>
      <c r="D89" s="577" t="s">
        <v>450</v>
      </c>
      <c r="E89" s="544" t="s">
        <v>565</v>
      </c>
      <c r="F89" s="577" t="s">
        <v>566</v>
      </c>
      <c r="G89" s="544" t="s">
        <v>731</v>
      </c>
      <c r="H89" s="544" t="s">
        <v>732</v>
      </c>
      <c r="I89" s="567">
        <v>48400</v>
      </c>
      <c r="J89" s="567">
        <v>10</v>
      </c>
      <c r="K89" s="568">
        <v>484000</v>
      </c>
    </row>
    <row r="90" spans="1:11" ht="14.45" customHeight="1" x14ac:dyDescent="0.2">
      <c r="A90" s="540" t="s">
        <v>444</v>
      </c>
      <c r="B90" s="541" t="s">
        <v>445</v>
      </c>
      <c r="C90" s="544" t="s">
        <v>449</v>
      </c>
      <c r="D90" s="577" t="s">
        <v>450</v>
      </c>
      <c r="E90" s="544" t="s">
        <v>565</v>
      </c>
      <c r="F90" s="577" t="s">
        <v>566</v>
      </c>
      <c r="G90" s="544" t="s">
        <v>731</v>
      </c>
      <c r="H90" s="544" t="s">
        <v>733</v>
      </c>
      <c r="I90" s="567">
        <v>48400</v>
      </c>
      <c r="J90" s="567">
        <v>5</v>
      </c>
      <c r="K90" s="568">
        <v>242000</v>
      </c>
    </row>
    <row r="91" spans="1:11" ht="14.45" customHeight="1" x14ac:dyDescent="0.2">
      <c r="A91" s="540" t="s">
        <v>444</v>
      </c>
      <c r="B91" s="541" t="s">
        <v>445</v>
      </c>
      <c r="C91" s="544" t="s">
        <v>449</v>
      </c>
      <c r="D91" s="577" t="s">
        <v>450</v>
      </c>
      <c r="E91" s="544" t="s">
        <v>565</v>
      </c>
      <c r="F91" s="577" t="s">
        <v>566</v>
      </c>
      <c r="G91" s="544" t="s">
        <v>734</v>
      </c>
      <c r="H91" s="544" t="s">
        <v>735</v>
      </c>
      <c r="I91" s="567">
        <v>1833.1500244140625</v>
      </c>
      <c r="J91" s="567">
        <v>1</v>
      </c>
      <c r="K91" s="568">
        <v>1833.1500244140625</v>
      </c>
    </row>
    <row r="92" spans="1:11" ht="14.45" customHeight="1" x14ac:dyDescent="0.2">
      <c r="A92" s="540" t="s">
        <v>444</v>
      </c>
      <c r="B92" s="541" t="s">
        <v>445</v>
      </c>
      <c r="C92" s="544" t="s">
        <v>449</v>
      </c>
      <c r="D92" s="577" t="s">
        <v>450</v>
      </c>
      <c r="E92" s="544" t="s">
        <v>565</v>
      </c>
      <c r="F92" s="577" t="s">
        <v>566</v>
      </c>
      <c r="G92" s="544" t="s">
        <v>736</v>
      </c>
      <c r="H92" s="544" t="s">
        <v>737</v>
      </c>
      <c r="I92" s="567">
        <v>3751</v>
      </c>
      <c r="J92" s="567">
        <v>1</v>
      </c>
      <c r="K92" s="568">
        <v>3751</v>
      </c>
    </row>
    <row r="93" spans="1:11" ht="14.45" customHeight="1" x14ac:dyDescent="0.2">
      <c r="A93" s="540" t="s">
        <v>444</v>
      </c>
      <c r="B93" s="541" t="s">
        <v>445</v>
      </c>
      <c r="C93" s="544" t="s">
        <v>449</v>
      </c>
      <c r="D93" s="577" t="s">
        <v>450</v>
      </c>
      <c r="E93" s="544" t="s">
        <v>565</v>
      </c>
      <c r="F93" s="577" t="s">
        <v>566</v>
      </c>
      <c r="G93" s="544" t="s">
        <v>738</v>
      </c>
      <c r="H93" s="544" t="s">
        <v>739</v>
      </c>
      <c r="I93" s="567">
        <v>4172.080078125</v>
      </c>
      <c r="J93" s="567">
        <v>15</v>
      </c>
      <c r="K93" s="568">
        <v>62581.201171875</v>
      </c>
    </row>
    <row r="94" spans="1:11" ht="14.45" customHeight="1" x14ac:dyDescent="0.2">
      <c r="A94" s="540" t="s">
        <v>444</v>
      </c>
      <c r="B94" s="541" t="s">
        <v>445</v>
      </c>
      <c r="C94" s="544" t="s">
        <v>449</v>
      </c>
      <c r="D94" s="577" t="s">
        <v>450</v>
      </c>
      <c r="E94" s="544" t="s">
        <v>565</v>
      </c>
      <c r="F94" s="577" t="s">
        <v>566</v>
      </c>
      <c r="G94" s="544" t="s">
        <v>740</v>
      </c>
      <c r="H94" s="544" t="s">
        <v>741</v>
      </c>
      <c r="I94" s="567">
        <v>1419.3900146484375</v>
      </c>
      <c r="J94" s="567">
        <v>1</v>
      </c>
      <c r="K94" s="568">
        <v>1419.3900146484375</v>
      </c>
    </row>
    <row r="95" spans="1:11" ht="14.45" customHeight="1" x14ac:dyDescent="0.2">
      <c r="A95" s="540" t="s">
        <v>444</v>
      </c>
      <c r="B95" s="541" t="s">
        <v>445</v>
      </c>
      <c r="C95" s="544" t="s">
        <v>449</v>
      </c>
      <c r="D95" s="577" t="s">
        <v>450</v>
      </c>
      <c r="E95" s="544" t="s">
        <v>565</v>
      </c>
      <c r="F95" s="577" t="s">
        <v>566</v>
      </c>
      <c r="G95" s="544" t="s">
        <v>742</v>
      </c>
      <c r="H95" s="544" t="s">
        <v>743</v>
      </c>
      <c r="I95" s="567">
        <v>286.95001220703125</v>
      </c>
      <c r="J95" s="567">
        <v>51</v>
      </c>
      <c r="K95" s="568">
        <v>1125.300048828125</v>
      </c>
    </row>
    <row r="96" spans="1:11" ht="14.45" customHeight="1" x14ac:dyDescent="0.2">
      <c r="A96" s="540" t="s">
        <v>444</v>
      </c>
      <c r="B96" s="541" t="s">
        <v>445</v>
      </c>
      <c r="C96" s="544" t="s">
        <v>449</v>
      </c>
      <c r="D96" s="577" t="s">
        <v>450</v>
      </c>
      <c r="E96" s="544" t="s">
        <v>565</v>
      </c>
      <c r="F96" s="577" t="s">
        <v>566</v>
      </c>
      <c r="G96" s="544" t="s">
        <v>744</v>
      </c>
      <c r="H96" s="544" t="s">
        <v>745</v>
      </c>
      <c r="I96" s="567">
        <v>74.625</v>
      </c>
      <c r="J96" s="567">
        <v>3</v>
      </c>
      <c r="K96" s="568">
        <v>220.63999938964844</v>
      </c>
    </row>
    <row r="97" spans="1:11" ht="14.45" customHeight="1" x14ac:dyDescent="0.2">
      <c r="A97" s="540" t="s">
        <v>444</v>
      </c>
      <c r="B97" s="541" t="s">
        <v>445</v>
      </c>
      <c r="C97" s="544" t="s">
        <v>449</v>
      </c>
      <c r="D97" s="577" t="s">
        <v>450</v>
      </c>
      <c r="E97" s="544" t="s">
        <v>565</v>
      </c>
      <c r="F97" s="577" t="s">
        <v>566</v>
      </c>
      <c r="G97" s="544" t="s">
        <v>746</v>
      </c>
      <c r="H97" s="544" t="s">
        <v>747</v>
      </c>
      <c r="I97" s="567">
        <v>1378.199951171875</v>
      </c>
      <c r="J97" s="567">
        <v>1</v>
      </c>
      <c r="K97" s="568">
        <v>1378.199951171875</v>
      </c>
    </row>
    <row r="98" spans="1:11" ht="14.45" customHeight="1" x14ac:dyDescent="0.2">
      <c r="A98" s="540" t="s">
        <v>444</v>
      </c>
      <c r="B98" s="541" t="s">
        <v>445</v>
      </c>
      <c r="C98" s="544" t="s">
        <v>449</v>
      </c>
      <c r="D98" s="577" t="s">
        <v>450</v>
      </c>
      <c r="E98" s="544" t="s">
        <v>565</v>
      </c>
      <c r="F98" s="577" t="s">
        <v>566</v>
      </c>
      <c r="G98" s="544" t="s">
        <v>748</v>
      </c>
      <c r="H98" s="544" t="s">
        <v>749</v>
      </c>
      <c r="I98" s="567">
        <v>20158.599609375</v>
      </c>
      <c r="J98" s="567">
        <v>1</v>
      </c>
      <c r="K98" s="568">
        <v>20158.599609375</v>
      </c>
    </row>
    <row r="99" spans="1:11" ht="14.45" customHeight="1" x14ac:dyDescent="0.2">
      <c r="A99" s="540" t="s">
        <v>444</v>
      </c>
      <c r="B99" s="541" t="s">
        <v>445</v>
      </c>
      <c r="C99" s="544" t="s">
        <v>449</v>
      </c>
      <c r="D99" s="577" t="s">
        <v>450</v>
      </c>
      <c r="E99" s="544" t="s">
        <v>565</v>
      </c>
      <c r="F99" s="577" t="s">
        <v>566</v>
      </c>
      <c r="G99" s="544" t="s">
        <v>750</v>
      </c>
      <c r="H99" s="544" t="s">
        <v>751</v>
      </c>
      <c r="I99" s="567">
        <v>2786.64990234375</v>
      </c>
      <c r="J99" s="567">
        <v>1</v>
      </c>
      <c r="K99" s="568">
        <v>2786.64990234375</v>
      </c>
    </row>
    <row r="100" spans="1:11" ht="14.45" customHeight="1" x14ac:dyDescent="0.2">
      <c r="A100" s="540" t="s">
        <v>444</v>
      </c>
      <c r="B100" s="541" t="s">
        <v>445</v>
      </c>
      <c r="C100" s="544" t="s">
        <v>449</v>
      </c>
      <c r="D100" s="577" t="s">
        <v>450</v>
      </c>
      <c r="E100" s="544" t="s">
        <v>565</v>
      </c>
      <c r="F100" s="577" t="s">
        <v>566</v>
      </c>
      <c r="G100" s="544" t="s">
        <v>752</v>
      </c>
      <c r="H100" s="544" t="s">
        <v>753</v>
      </c>
      <c r="I100" s="567">
        <v>113.62000274658203</v>
      </c>
      <c r="J100" s="567">
        <v>1</v>
      </c>
      <c r="K100" s="568">
        <v>113.62000274658203</v>
      </c>
    </row>
    <row r="101" spans="1:11" ht="14.45" customHeight="1" x14ac:dyDescent="0.2">
      <c r="A101" s="540" t="s">
        <v>444</v>
      </c>
      <c r="B101" s="541" t="s">
        <v>445</v>
      </c>
      <c r="C101" s="544" t="s">
        <v>449</v>
      </c>
      <c r="D101" s="577" t="s">
        <v>450</v>
      </c>
      <c r="E101" s="544" t="s">
        <v>565</v>
      </c>
      <c r="F101" s="577" t="s">
        <v>566</v>
      </c>
      <c r="G101" s="544" t="s">
        <v>754</v>
      </c>
      <c r="H101" s="544" t="s">
        <v>755</v>
      </c>
      <c r="I101" s="567">
        <v>10781.099609375</v>
      </c>
      <c r="J101" s="567">
        <v>1</v>
      </c>
      <c r="K101" s="568">
        <v>10781.099609375</v>
      </c>
    </row>
    <row r="102" spans="1:11" ht="14.45" customHeight="1" x14ac:dyDescent="0.2">
      <c r="A102" s="540" t="s">
        <v>444</v>
      </c>
      <c r="B102" s="541" t="s">
        <v>445</v>
      </c>
      <c r="C102" s="544" t="s">
        <v>449</v>
      </c>
      <c r="D102" s="577" t="s">
        <v>450</v>
      </c>
      <c r="E102" s="544" t="s">
        <v>565</v>
      </c>
      <c r="F102" s="577" t="s">
        <v>566</v>
      </c>
      <c r="G102" s="544" t="s">
        <v>756</v>
      </c>
      <c r="H102" s="544" t="s">
        <v>757</v>
      </c>
      <c r="I102" s="567">
        <v>532</v>
      </c>
      <c r="J102" s="567">
        <v>1</v>
      </c>
      <c r="K102" s="568">
        <v>532</v>
      </c>
    </row>
    <row r="103" spans="1:11" ht="14.45" customHeight="1" x14ac:dyDescent="0.2">
      <c r="A103" s="540" t="s">
        <v>444</v>
      </c>
      <c r="B103" s="541" t="s">
        <v>445</v>
      </c>
      <c r="C103" s="544" t="s">
        <v>449</v>
      </c>
      <c r="D103" s="577" t="s">
        <v>450</v>
      </c>
      <c r="E103" s="544" t="s">
        <v>565</v>
      </c>
      <c r="F103" s="577" t="s">
        <v>566</v>
      </c>
      <c r="G103" s="544" t="s">
        <v>758</v>
      </c>
      <c r="H103" s="544" t="s">
        <v>759</v>
      </c>
      <c r="I103" s="567">
        <v>145.19999694824219</v>
      </c>
      <c r="J103" s="567">
        <v>1</v>
      </c>
      <c r="K103" s="568">
        <v>145.19999694824219</v>
      </c>
    </row>
    <row r="104" spans="1:11" ht="14.45" customHeight="1" x14ac:dyDescent="0.2">
      <c r="A104" s="540" t="s">
        <v>444</v>
      </c>
      <c r="B104" s="541" t="s">
        <v>445</v>
      </c>
      <c r="C104" s="544" t="s">
        <v>449</v>
      </c>
      <c r="D104" s="577" t="s">
        <v>450</v>
      </c>
      <c r="E104" s="544" t="s">
        <v>565</v>
      </c>
      <c r="F104" s="577" t="s">
        <v>566</v>
      </c>
      <c r="G104" s="544" t="s">
        <v>760</v>
      </c>
      <c r="H104" s="544" t="s">
        <v>761</v>
      </c>
      <c r="I104" s="567">
        <v>1645.8599853515625</v>
      </c>
      <c r="J104" s="567">
        <v>1</v>
      </c>
      <c r="K104" s="568">
        <v>1645.8599853515625</v>
      </c>
    </row>
    <row r="105" spans="1:11" ht="14.45" customHeight="1" x14ac:dyDescent="0.2">
      <c r="A105" s="540" t="s">
        <v>444</v>
      </c>
      <c r="B105" s="541" t="s">
        <v>445</v>
      </c>
      <c r="C105" s="544" t="s">
        <v>449</v>
      </c>
      <c r="D105" s="577" t="s">
        <v>450</v>
      </c>
      <c r="E105" s="544" t="s">
        <v>565</v>
      </c>
      <c r="F105" s="577" t="s">
        <v>566</v>
      </c>
      <c r="G105" s="544" t="s">
        <v>762</v>
      </c>
      <c r="H105" s="544" t="s">
        <v>763</v>
      </c>
      <c r="I105" s="567">
        <v>76.014999389648438</v>
      </c>
      <c r="J105" s="567">
        <v>4</v>
      </c>
      <c r="K105" s="568">
        <v>304.05000305175781</v>
      </c>
    </row>
    <row r="106" spans="1:11" ht="14.45" customHeight="1" x14ac:dyDescent="0.2">
      <c r="A106" s="540" t="s">
        <v>444</v>
      </c>
      <c r="B106" s="541" t="s">
        <v>445</v>
      </c>
      <c r="C106" s="544" t="s">
        <v>449</v>
      </c>
      <c r="D106" s="577" t="s">
        <v>450</v>
      </c>
      <c r="E106" s="544" t="s">
        <v>565</v>
      </c>
      <c r="F106" s="577" t="s">
        <v>566</v>
      </c>
      <c r="G106" s="544" t="s">
        <v>762</v>
      </c>
      <c r="H106" s="544" t="s">
        <v>764</v>
      </c>
      <c r="I106" s="567">
        <v>83.05999755859375</v>
      </c>
      <c r="J106" s="567">
        <v>2</v>
      </c>
      <c r="K106" s="568">
        <v>166.11000061035156</v>
      </c>
    </row>
    <row r="107" spans="1:11" ht="14.45" customHeight="1" x14ac:dyDescent="0.2">
      <c r="A107" s="540" t="s">
        <v>444</v>
      </c>
      <c r="B107" s="541" t="s">
        <v>445</v>
      </c>
      <c r="C107" s="544" t="s">
        <v>449</v>
      </c>
      <c r="D107" s="577" t="s">
        <v>450</v>
      </c>
      <c r="E107" s="544" t="s">
        <v>565</v>
      </c>
      <c r="F107" s="577" t="s">
        <v>566</v>
      </c>
      <c r="G107" s="544" t="s">
        <v>765</v>
      </c>
      <c r="H107" s="544" t="s">
        <v>766</v>
      </c>
      <c r="I107" s="567">
        <v>125.44666798909505</v>
      </c>
      <c r="J107" s="567">
        <v>17</v>
      </c>
      <c r="K107" s="568">
        <v>2143.2099914550781</v>
      </c>
    </row>
    <row r="108" spans="1:11" ht="14.45" customHeight="1" x14ac:dyDescent="0.2">
      <c r="A108" s="540" t="s">
        <v>444</v>
      </c>
      <c r="B108" s="541" t="s">
        <v>445</v>
      </c>
      <c r="C108" s="544" t="s">
        <v>449</v>
      </c>
      <c r="D108" s="577" t="s">
        <v>450</v>
      </c>
      <c r="E108" s="544" t="s">
        <v>565</v>
      </c>
      <c r="F108" s="577" t="s">
        <v>566</v>
      </c>
      <c r="G108" s="544" t="s">
        <v>765</v>
      </c>
      <c r="H108" s="544" t="s">
        <v>767</v>
      </c>
      <c r="I108" s="567">
        <v>117.53833643595378</v>
      </c>
      <c r="J108" s="567">
        <v>19</v>
      </c>
      <c r="K108" s="568">
        <v>2231.8600463867188</v>
      </c>
    </row>
    <row r="109" spans="1:11" ht="14.45" customHeight="1" x14ac:dyDescent="0.2">
      <c r="A109" s="540" t="s">
        <v>444</v>
      </c>
      <c r="B109" s="541" t="s">
        <v>445</v>
      </c>
      <c r="C109" s="544" t="s">
        <v>449</v>
      </c>
      <c r="D109" s="577" t="s">
        <v>450</v>
      </c>
      <c r="E109" s="544" t="s">
        <v>565</v>
      </c>
      <c r="F109" s="577" t="s">
        <v>566</v>
      </c>
      <c r="G109" s="544" t="s">
        <v>768</v>
      </c>
      <c r="H109" s="544" t="s">
        <v>769</v>
      </c>
      <c r="I109" s="567">
        <v>8293.33984375</v>
      </c>
      <c r="J109" s="567">
        <v>1</v>
      </c>
      <c r="K109" s="568">
        <v>8293.33984375</v>
      </c>
    </row>
    <row r="110" spans="1:11" ht="14.45" customHeight="1" x14ac:dyDescent="0.2">
      <c r="A110" s="540" t="s">
        <v>444</v>
      </c>
      <c r="B110" s="541" t="s">
        <v>445</v>
      </c>
      <c r="C110" s="544" t="s">
        <v>449</v>
      </c>
      <c r="D110" s="577" t="s">
        <v>450</v>
      </c>
      <c r="E110" s="544" t="s">
        <v>565</v>
      </c>
      <c r="F110" s="577" t="s">
        <v>566</v>
      </c>
      <c r="G110" s="544" t="s">
        <v>770</v>
      </c>
      <c r="H110" s="544" t="s">
        <v>771</v>
      </c>
      <c r="I110" s="567">
        <v>338.8074951171875</v>
      </c>
      <c r="J110" s="567">
        <v>12</v>
      </c>
      <c r="K110" s="568">
        <v>4065.7000122070313</v>
      </c>
    </row>
    <row r="111" spans="1:11" ht="14.45" customHeight="1" x14ac:dyDescent="0.2">
      <c r="A111" s="540" t="s">
        <v>444</v>
      </c>
      <c r="B111" s="541" t="s">
        <v>445</v>
      </c>
      <c r="C111" s="544" t="s">
        <v>449</v>
      </c>
      <c r="D111" s="577" t="s">
        <v>450</v>
      </c>
      <c r="E111" s="544" t="s">
        <v>565</v>
      </c>
      <c r="F111" s="577" t="s">
        <v>566</v>
      </c>
      <c r="G111" s="544" t="s">
        <v>772</v>
      </c>
      <c r="H111" s="544" t="s">
        <v>773</v>
      </c>
      <c r="I111" s="567">
        <v>11533</v>
      </c>
      <c r="J111" s="567">
        <v>1</v>
      </c>
      <c r="K111" s="568">
        <v>11533</v>
      </c>
    </row>
    <row r="112" spans="1:11" ht="14.45" customHeight="1" x14ac:dyDescent="0.2">
      <c r="A112" s="540" t="s">
        <v>444</v>
      </c>
      <c r="B112" s="541" t="s">
        <v>445</v>
      </c>
      <c r="C112" s="544" t="s">
        <v>449</v>
      </c>
      <c r="D112" s="577" t="s">
        <v>450</v>
      </c>
      <c r="E112" s="544" t="s">
        <v>565</v>
      </c>
      <c r="F112" s="577" t="s">
        <v>566</v>
      </c>
      <c r="G112" s="544" t="s">
        <v>774</v>
      </c>
      <c r="H112" s="544" t="s">
        <v>775</v>
      </c>
      <c r="I112" s="567">
        <v>84.580001831054688</v>
      </c>
      <c r="J112" s="567">
        <v>3</v>
      </c>
      <c r="K112" s="568">
        <v>253.75</v>
      </c>
    </row>
    <row r="113" spans="1:11" ht="14.45" customHeight="1" x14ac:dyDescent="0.2">
      <c r="A113" s="540" t="s">
        <v>444</v>
      </c>
      <c r="B113" s="541" t="s">
        <v>445</v>
      </c>
      <c r="C113" s="544" t="s">
        <v>449</v>
      </c>
      <c r="D113" s="577" t="s">
        <v>450</v>
      </c>
      <c r="E113" s="544" t="s">
        <v>565</v>
      </c>
      <c r="F113" s="577" t="s">
        <v>566</v>
      </c>
      <c r="G113" s="544" t="s">
        <v>776</v>
      </c>
      <c r="H113" s="544" t="s">
        <v>777</v>
      </c>
      <c r="I113" s="567">
        <v>1842.8299560546875</v>
      </c>
      <c r="J113" s="567">
        <v>4</v>
      </c>
      <c r="K113" s="568">
        <v>7371.31982421875</v>
      </c>
    </row>
    <row r="114" spans="1:11" ht="14.45" customHeight="1" x14ac:dyDescent="0.2">
      <c r="A114" s="540" t="s">
        <v>444</v>
      </c>
      <c r="B114" s="541" t="s">
        <v>445</v>
      </c>
      <c r="C114" s="544" t="s">
        <v>449</v>
      </c>
      <c r="D114" s="577" t="s">
        <v>450</v>
      </c>
      <c r="E114" s="544" t="s">
        <v>565</v>
      </c>
      <c r="F114" s="577" t="s">
        <v>566</v>
      </c>
      <c r="G114" s="544" t="s">
        <v>778</v>
      </c>
      <c r="H114" s="544" t="s">
        <v>779</v>
      </c>
      <c r="I114" s="567">
        <v>22953.69921875</v>
      </c>
      <c r="J114" s="567">
        <v>1</v>
      </c>
      <c r="K114" s="568">
        <v>22953.69921875</v>
      </c>
    </row>
    <row r="115" spans="1:11" ht="14.45" customHeight="1" x14ac:dyDescent="0.2">
      <c r="A115" s="540" t="s">
        <v>444</v>
      </c>
      <c r="B115" s="541" t="s">
        <v>445</v>
      </c>
      <c r="C115" s="544" t="s">
        <v>449</v>
      </c>
      <c r="D115" s="577" t="s">
        <v>450</v>
      </c>
      <c r="E115" s="544" t="s">
        <v>565</v>
      </c>
      <c r="F115" s="577" t="s">
        <v>566</v>
      </c>
      <c r="G115" s="544" t="s">
        <v>780</v>
      </c>
      <c r="H115" s="544" t="s">
        <v>781</v>
      </c>
      <c r="I115" s="567">
        <v>9705.41015625</v>
      </c>
      <c r="J115" s="567">
        <v>1</v>
      </c>
      <c r="K115" s="568">
        <v>9705.41015625</v>
      </c>
    </row>
    <row r="116" spans="1:11" ht="14.45" customHeight="1" x14ac:dyDescent="0.2">
      <c r="A116" s="540" t="s">
        <v>444</v>
      </c>
      <c r="B116" s="541" t="s">
        <v>445</v>
      </c>
      <c r="C116" s="544" t="s">
        <v>449</v>
      </c>
      <c r="D116" s="577" t="s">
        <v>450</v>
      </c>
      <c r="E116" s="544" t="s">
        <v>565</v>
      </c>
      <c r="F116" s="577" t="s">
        <v>566</v>
      </c>
      <c r="G116" s="544" t="s">
        <v>782</v>
      </c>
      <c r="H116" s="544" t="s">
        <v>783</v>
      </c>
      <c r="I116" s="567">
        <v>9514.23046875</v>
      </c>
      <c r="J116" s="567">
        <v>2</v>
      </c>
      <c r="K116" s="568">
        <v>19028.4609375</v>
      </c>
    </row>
    <row r="117" spans="1:11" ht="14.45" customHeight="1" x14ac:dyDescent="0.2">
      <c r="A117" s="540" t="s">
        <v>444</v>
      </c>
      <c r="B117" s="541" t="s">
        <v>445</v>
      </c>
      <c r="C117" s="544" t="s">
        <v>449</v>
      </c>
      <c r="D117" s="577" t="s">
        <v>450</v>
      </c>
      <c r="E117" s="544" t="s">
        <v>565</v>
      </c>
      <c r="F117" s="577" t="s">
        <v>566</v>
      </c>
      <c r="G117" s="544" t="s">
        <v>784</v>
      </c>
      <c r="H117" s="544" t="s">
        <v>785</v>
      </c>
      <c r="I117" s="567">
        <v>15412.6201171875</v>
      </c>
      <c r="J117" s="567">
        <v>1</v>
      </c>
      <c r="K117" s="568">
        <v>15412.6201171875</v>
      </c>
    </row>
    <row r="118" spans="1:11" ht="14.45" customHeight="1" x14ac:dyDescent="0.2">
      <c r="A118" s="540" t="s">
        <v>444</v>
      </c>
      <c r="B118" s="541" t="s">
        <v>445</v>
      </c>
      <c r="C118" s="544" t="s">
        <v>449</v>
      </c>
      <c r="D118" s="577" t="s">
        <v>450</v>
      </c>
      <c r="E118" s="544" t="s">
        <v>565</v>
      </c>
      <c r="F118" s="577" t="s">
        <v>566</v>
      </c>
      <c r="G118" s="544" t="s">
        <v>786</v>
      </c>
      <c r="H118" s="544" t="s">
        <v>787</v>
      </c>
      <c r="I118" s="567">
        <v>15412.6201171875</v>
      </c>
      <c r="J118" s="567">
        <v>1</v>
      </c>
      <c r="K118" s="568">
        <v>15412.6201171875</v>
      </c>
    </row>
    <row r="119" spans="1:11" ht="14.45" customHeight="1" x14ac:dyDescent="0.2">
      <c r="A119" s="540" t="s">
        <v>444</v>
      </c>
      <c r="B119" s="541" t="s">
        <v>445</v>
      </c>
      <c r="C119" s="544" t="s">
        <v>449</v>
      </c>
      <c r="D119" s="577" t="s">
        <v>450</v>
      </c>
      <c r="E119" s="544" t="s">
        <v>565</v>
      </c>
      <c r="F119" s="577" t="s">
        <v>566</v>
      </c>
      <c r="G119" s="544" t="s">
        <v>788</v>
      </c>
      <c r="H119" s="544" t="s">
        <v>789</v>
      </c>
      <c r="I119" s="567">
        <v>15412.8095703125</v>
      </c>
      <c r="J119" s="567">
        <v>1</v>
      </c>
      <c r="K119" s="568">
        <v>15412.8095703125</v>
      </c>
    </row>
    <row r="120" spans="1:11" ht="14.45" customHeight="1" x14ac:dyDescent="0.2">
      <c r="A120" s="540" t="s">
        <v>444</v>
      </c>
      <c r="B120" s="541" t="s">
        <v>445</v>
      </c>
      <c r="C120" s="544" t="s">
        <v>449</v>
      </c>
      <c r="D120" s="577" t="s">
        <v>450</v>
      </c>
      <c r="E120" s="544" t="s">
        <v>565</v>
      </c>
      <c r="F120" s="577" t="s">
        <v>566</v>
      </c>
      <c r="G120" s="544" t="s">
        <v>790</v>
      </c>
      <c r="H120" s="544" t="s">
        <v>791</v>
      </c>
      <c r="I120" s="567">
        <v>9514.23046875</v>
      </c>
      <c r="J120" s="567">
        <v>1</v>
      </c>
      <c r="K120" s="568">
        <v>9514.23046875</v>
      </c>
    </row>
    <row r="121" spans="1:11" ht="14.45" customHeight="1" x14ac:dyDescent="0.2">
      <c r="A121" s="540" t="s">
        <v>444</v>
      </c>
      <c r="B121" s="541" t="s">
        <v>445</v>
      </c>
      <c r="C121" s="544" t="s">
        <v>449</v>
      </c>
      <c r="D121" s="577" t="s">
        <v>450</v>
      </c>
      <c r="E121" s="544" t="s">
        <v>565</v>
      </c>
      <c r="F121" s="577" t="s">
        <v>566</v>
      </c>
      <c r="G121" s="544" t="s">
        <v>792</v>
      </c>
      <c r="H121" s="544" t="s">
        <v>793</v>
      </c>
      <c r="I121" s="567">
        <v>3806.659912109375</v>
      </c>
      <c r="J121" s="567">
        <v>1</v>
      </c>
      <c r="K121" s="568">
        <v>3806.659912109375</v>
      </c>
    </row>
    <row r="122" spans="1:11" ht="14.45" customHeight="1" x14ac:dyDescent="0.2">
      <c r="A122" s="540" t="s">
        <v>444</v>
      </c>
      <c r="B122" s="541" t="s">
        <v>445</v>
      </c>
      <c r="C122" s="544" t="s">
        <v>449</v>
      </c>
      <c r="D122" s="577" t="s">
        <v>450</v>
      </c>
      <c r="E122" s="544" t="s">
        <v>565</v>
      </c>
      <c r="F122" s="577" t="s">
        <v>566</v>
      </c>
      <c r="G122" s="544" t="s">
        <v>794</v>
      </c>
      <c r="H122" s="544" t="s">
        <v>795</v>
      </c>
      <c r="I122" s="567">
        <v>8293.33984375</v>
      </c>
      <c r="J122" s="567">
        <v>1</v>
      </c>
      <c r="K122" s="568">
        <v>8293.33984375</v>
      </c>
    </row>
    <row r="123" spans="1:11" ht="14.45" customHeight="1" x14ac:dyDescent="0.2">
      <c r="A123" s="540" t="s">
        <v>444</v>
      </c>
      <c r="B123" s="541" t="s">
        <v>445</v>
      </c>
      <c r="C123" s="544" t="s">
        <v>449</v>
      </c>
      <c r="D123" s="577" t="s">
        <v>450</v>
      </c>
      <c r="E123" s="544" t="s">
        <v>565</v>
      </c>
      <c r="F123" s="577" t="s">
        <v>566</v>
      </c>
      <c r="G123" s="544" t="s">
        <v>796</v>
      </c>
      <c r="H123" s="544" t="s">
        <v>797</v>
      </c>
      <c r="I123" s="567">
        <v>9514.23046875</v>
      </c>
      <c r="J123" s="567">
        <v>1</v>
      </c>
      <c r="K123" s="568">
        <v>9514.23046875</v>
      </c>
    </row>
    <row r="124" spans="1:11" ht="14.45" customHeight="1" x14ac:dyDescent="0.2">
      <c r="A124" s="540" t="s">
        <v>444</v>
      </c>
      <c r="B124" s="541" t="s">
        <v>445</v>
      </c>
      <c r="C124" s="544" t="s">
        <v>449</v>
      </c>
      <c r="D124" s="577" t="s">
        <v>450</v>
      </c>
      <c r="E124" s="544" t="s">
        <v>565</v>
      </c>
      <c r="F124" s="577" t="s">
        <v>566</v>
      </c>
      <c r="G124" s="544" t="s">
        <v>798</v>
      </c>
      <c r="H124" s="544" t="s">
        <v>799</v>
      </c>
      <c r="I124" s="567">
        <v>17125.1943359375</v>
      </c>
      <c r="J124" s="567">
        <v>2</v>
      </c>
      <c r="K124" s="568">
        <v>34250.388671875</v>
      </c>
    </row>
    <row r="125" spans="1:11" ht="14.45" customHeight="1" x14ac:dyDescent="0.2">
      <c r="A125" s="540" t="s">
        <v>444</v>
      </c>
      <c r="B125" s="541" t="s">
        <v>445</v>
      </c>
      <c r="C125" s="544" t="s">
        <v>449</v>
      </c>
      <c r="D125" s="577" t="s">
        <v>450</v>
      </c>
      <c r="E125" s="544" t="s">
        <v>565</v>
      </c>
      <c r="F125" s="577" t="s">
        <v>566</v>
      </c>
      <c r="G125" s="544" t="s">
        <v>800</v>
      </c>
      <c r="H125" s="544" t="s">
        <v>801</v>
      </c>
      <c r="I125" s="567">
        <v>17124.939453125</v>
      </c>
      <c r="J125" s="567">
        <v>1</v>
      </c>
      <c r="K125" s="568">
        <v>17124.939453125</v>
      </c>
    </row>
    <row r="126" spans="1:11" ht="14.45" customHeight="1" x14ac:dyDescent="0.2">
      <c r="A126" s="540" t="s">
        <v>444</v>
      </c>
      <c r="B126" s="541" t="s">
        <v>445</v>
      </c>
      <c r="C126" s="544" t="s">
        <v>449</v>
      </c>
      <c r="D126" s="577" t="s">
        <v>450</v>
      </c>
      <c r="E126" s="544" t="s">
        <v>565</v>
      </c>
      <c r="F126" s="577" t="s">
        <v>566</v>
      </c>
      <c r="G126" s="544" t="s">
        <v>802</v>
      </c>
      <c r="H126" s="544" t="s">
        <v>803</v>
      </c>
      <c r="I126" s="567">
        <v>8293.4951171875</v>
      </c>
      <c r="J126" s="567">
        <v>2</v>
      </c>
      <c r="K126" s="568">
        <v>16586.990234375</v>
      </c>
    </row>
    <row r="127" spans="1:11" ht="14.45" customHeight="1" x14ac:dyDescent="0.2">
      <c r="A127" s="540" t="s">
        <v>444</v>
      </c>
      <c r="B127" s="541" t="s">
        <v>445</v>
      </c>
      <c r="C127" s="544" t="s">
        <v>449</v>
      </c>
      <c r="D127" s="577" t="s">
        <v>450</v>
      </c>
      <c r="E127" s="544" t="s">
        <v>565</v>
      </c>
      <c r="F127" s="577" t="s">
        <v>566</v>
      </c>
      <c r="G127" s="544" t="s">
        <v>804</v>
      </c>
      <c r="H127" s="544" t="s">
        <v>805</v>
      </c>
      <c r="I127" s="567">
        <v>8293.33984375</v>
      </c>
      <c r="J127" s="567">
        <v>2</v>
      </c>
      <c r="K127" s="568">
        <v>16586.6796875</v>
      </c>
    </row>
    <row r="128" spans="1:11" ht="14.45" customHeight="1" x14ac:dyDescent="0.2">
      <c r="A128" s="540" t="s">
        <v>444</v>
      </c>
      <c r="B128" s="541" t="s">
        <v>445</v>
      </c>
      <c r="C128" s="544" t="s">
        <v>449</v>
      </c>
      <c r="D128" s="577" t="s">
        <v>450</v>
      </c>
      <c r="E128" s="544" t="s">
        <v>565</v>
      </c>
      <c r="F128" s="577" t="s">
        <v>566</v>
      </c>
      <c r="G128" s="544" t="s">
        <v>806</v>
      </c>
      <c r="H128" s="544" t="s">
        <v>807</v>
      </c>
      <c r="I128" s="567">
        <v>3882.889892578125</v>
      </c>
      <c r="J128" s="567">
        <v>1</v>
      </c>
      <c r="K128" s="568">
        <v>3882.889892578125</v>
      </c>
    </row>
    <row r="129" spans="1:11" ht="14.45" customHeight="1" x14ac:dyDescent="0.2">
      <c r="A129" s="540" t="s">
        <v>444</v>
      </c>
      <c r="B129" s="541" t="s">
        <v>445</v>
      </c>
      <c r="C129" s="544" t="s">
        <v>449</v>
      </c>
      <c r="D129" s="577" t="s">
        <v>450</v>
      </c>
      <c r="E129" s="544" t="s">
        <v>565</v>
      </c>
      <c r="F129" s="577" t="s">
        <v>566</v>
      </c>
      <c r="G129" s="544" t="s">
        <v>808</v>
      </c>
      <c r="H129" s="544" t="s">
        <v>809</v>
      </c>
      <c r="I129" s="567">
        <v>16788.75</v>
      </c>
      <c r="J129" s="567">
        <v>1</v>
      </c>
      <c r="K129" s="568">
        <v>16788.75</v>
      </c>
    </row>
    <row r="130" spans="1:11" ht="14.45" customHeight="1" x14ac:dyDescent="0.2">
      <c r="A130" s="540" t="s">
        <v>444</v>
      </c>
      <c r="B130" s="541" t="s">
        <v>445</v>
      </c>
      <c r="C130" s="544" t="s">
        <v>449</v>
      </c>
      <c r="D130" s="577" t="s">
        <v>450</v>
      </c>
      <c r="E130" s="544" t="s">
        <v>565</v>
      </c>
      <c r="F130" s="577" t="s">
        <v>566</v>
      </c>
      <c r="G130" s="544" t="s">
        <v>810</v>
      </c>
      <c r="H130" s="544" t="s">
        <v>811</v>
      </c>
      <c r="I130" s="567">
        <v>15412.6201171875</v>
      </c>
      <c r="J130" s="567">
        <v>1</v>
      </c>
      <c r="K130" s="568">
        <v>15412.6201171875</v>
      </c>
    </row>
    <row r="131" spans="1:11" ht="14.45" customHeight="1" x14ac:dyDescent="0.2">
      <c r="A131" s="540" t="s">
        <v>444</v>
      </c>
      <c r="B131" s="541" t="s">
        <v>445</v>
      </c>
      <c r="C131" s="544" t="s">
        <v>449</v>
      </c>
      <c r="D131" s="577" t="s">
        <v>450</v>
      </c>
      <c r="E131" s="544" t="s">
        <v>565</v>
      </c>
      <c r="F131" s="577" t="s">
        <v>566</v>
      </c>
      <c r="G131" s="544" t="s">
        <v>812</v>
      </c>
      <c r="H131" s="544" t="s">
        <v>813</v>
      </c>
      <c r="I131" s="567">
        <v>18780</v>
      </c>
      <c r="J131" s="567">
        <v>1</v>
      </c>
      <c r="K131" s="568">
        <v>18780</v>
      </c>
    </row>
    <row r="132" spans="1:11" ht="14.45" customHeight="1" x14ac:dyDescent="0.2">
      <c r="A132" s="540" t="s">
        <v>444</v>
      </c>
      <c r="B132" s="541" t="s">
        <v>445</v>
      </c>
      <c r="C132" s="544" t="s">
        <v>449</v>
      </c>
      <c r="D132" s="577" t="s">
        <v>450</v>
      </c>
      <c r="E132" s="544" t="s">
        <v>565</v>
      </c>
      <c r="F132" s="577" t="s">
        <v>566</v>
      </c>
      <c r="G132" s="544" t="s">
        <v>814</v>
      </c>
      <c r="H132" s="544" t="s">
        <v>815</v>
      </c>
      <c r="I132" s="567">
        <v>17125.130859375</v>
      </c>
      <c r="J132" s="567">
        <v>1</v>
      </c>
      <c r="K132" s="568">
        <v>17125.130859375</v>
      </c>
    </row>
    <row r="133" spans="1:11" ht="14.45" customHeight="1" x14ac:dyDescent="0.2">
      <c r="A133" s="540" t="s">
        <v>444</v>
      </c>
      <c r="B133" s="541" t="s">
        <v>445</v>
      </c>
      <c r="C133" s="544" t="s">
        <v>449</v>
      </c>
      <c r="D133" s="577" t="s">
        <v>450</v>
      </c>
      <c r="E133" s="544" t="s">
        <v>565</v>
      </c>
      <c r="F133" s="577" t="s">
        <v>566</v>
      </c>
      <c r="G133" s="544" t="s">
        <v>816</v>
      </c>
      <c r="H133" s="544" t="s">
        <v>817</v>
      </c>
      <c r="I133" s="567">
        <v>15412.6201171875</v>
      </c>
      <c r="J133" s="567">
        <v>1</v>
      </c>
      <c r="K133" s="568">
        <v>15412.6201171875</v>
      </c>
    </row>
    <row r="134" spans="1:11" ht="14.45" customHeight="1" x14ac:dyDescent="0.2">
      <c r="A134" s="540" t="s">
        <v>444</v>
      </c>
      <c r="B134" s="541" t="s">
        <v>445</v>
      </c>
      <c r="C134" s="544" t="s">
        <v>449</v>
      </c>
      <c r="D134" s="577" t="s">
        <v>450</v>
      </c>
      <c r="E134" s="544" t="s">
        <v>565</v>
      </c>
      <c r="F134" s="577" t="s">
        <v>566</v>
      </c>
      <c r="G134" s="544" t="s">
        <v>818</v>
      </c>
      <c r="H134" s="544" t="s">
        <v>819</v>
      </c>
      <c r="I134" s="567">
        <v>17125.130859375</v>
      </c>
      <c r="J134" s="567">
        <v>1</v>
      </c>
      <c r="K134" s="568">
        <v>17125.130859375</v>
      </c>
    </row>
    <row r="135" spans="1:11" ht="14.45" customHeight="1" x14ac:dyDescent="0.2">
      <c r="A135" s="540" t="s">
        <v>444</v>
      </c>
      <c r="B135" s="541" t="s">
        <v>445</v>
      </c>
      <c r="C135" s="544" t="s">
        <v>449</v>
      </c>
      <c r="D135" s="577" t="s">
        <v>450</v>
      </c>
      <c r="E135" s="544" t="s">
        <v>565</v>
      </c>
      <c r="F135" s="577" t="s">
        <v>566</v>
      </c>
      <c r="G135" s="544" t="s">
        <v>820</v>
      </c>
      <c r="H135" s="544" t="s">
        <v>821</v>
      </c>
      <c r="I135" s="567">
        <v>15412.6201171875</v>
      </c>
      <c r="J135" s="567">
        <v>1</v>
      </c>
      <c r="K135" s="568">
        <v>15412.6201171875</v>
      </c>
    </row>
    <row r="136" spans="1:11" ht="14.45" customHeight="1" x14ac:dyDescent="0.2">
      <c r="A136" s="540" t="s">
        <v>444</v>
      </c>
      <c r="B136" s="541" t="s">
        <v>445</v>
      </c>
      <c r="C136" s="544" t="s">
        <v>449</v>
      </c>
      <c r="D136" s="577" t="s">
        <v>450</v>
      </c>
      <c r="E136" s="544" t="s">
        <v>565</v>
      </c>
      <c r="F136" s="577" t="s">
        <v>566</v>
      </c>
      <c r="G136" s="544" t="s">
        <v>822</v>
      </c>
      <c r="H136" s="544" t="s">
        <v>823</v>
      </c>
      <c r="I136" s="567">
        <v>34476.619791666664</v>
      </c>
      <c r="J136" s="567">
        <v>3</v>
      </c>
      <c r="K136" s="568">
        <v>103429.859375</v>
      </c>
    </row>
    <row r="137" spans="1:11" ht="14.45" customHeight="1" x14ac:dyDescent="0.2">
      <c r="A137" s="540" t="s">
        <v>444</v>
      </c>
      <c r="B137" s="541" t="s">
        <v>445</v>
      </c>
      <c r="C137" s="544" t="s">
        <v>449</v>
      </c>
      <c r="D137" s="577" t="s">
        <v>450</v>
      </c>
      <c r="E137" s="544" t="s">
        <v>565</v>
      </c>
      <c r="F137" s="577" t="s">
        <v>566</v>
      </c>
      <c r="G137" s="544" t="s">
        <v>824</v>
      </c>
      <c r="H137" s="544" t="s">
        <v>825</v>
      </c>
      <c r="I137" s="567">
        <v>17239.677083333332</v>
      </c>
      <c r="J137" s="567">
        <v>3</v>
      </c>
      <c r="K137" s="568">
        <v>51719.03125</v>
      </c>
    </row>
    <row r="138" spans="1:11" ht="14.45" customHeight="1" x14ac:dyDescent="0.2">
      <c r="A138" s="540" t="s">
        <v>444</v>
      </c>
      <c r="B138" s="541" t="s">
        <v>445</v>
      </c>
      <c r="C138" s="544" t="s">
        <v>449</v>
      </c>
      <c r="D138" s="577" t="s">
        <v>450</v>
      </c>
      <c r="E138" s="544" t="s">
        <v>565</v>
      </c>
      <c r="F138" s="577" t="s">
        <v>566</v>
      </c>
      <c r="G138" s="544" t="s">
        <v>826</v>
      </c>
      <c r="H138" s="544" t="s">
        <v>827</v>
      </c>
      <c r="I138" s="567">
        <v>30823.060546875</v>
      </c>
      <c r="J138" s="567">
        <v>1</v>
      </c>
      <c r="K138" s="568">
        <v>30823.060546875</v>
      </c>
    </row>
    <row r="139" spans="1:11" ht="14.45" customHeight="1" x14ac:dyDescent="0.2">
      <c r="A139" s="540" t="s">
        <v>444</v>
      </c>
      <c r="B139" s="541" t="s">
        <v>445</v>
      </c>
      <c r="C139" s="544" t="s">
        <v>449</v>
      </c>
      <c r="D139" s="577" t="s">
        <v>450</v>
      </c>
      <c r="E139" s="544" t="s">
        <v>565</v>
      </c>
      <c r="F139" s="577" t="s">
        <v>566</v>
      </c>
      <c r="G139" s="544" t="s">
        <v>828</v>
      </c>
      <c r="H139" s="544" t="s">
        <v>829</v>
      </c>
      <c r="I139" s="567">
        <v>18248.009765625</v>
      </c>
      <c r="J139" s="567">
        <v>6</v>
      </c>
      <c r="K139" s="568">
        <v>109488.05859375</v>
      </c>
    </row>
    <row r="140" spans="1:11" ht="14.45" customHeight="1" x14ac:dyDescent="0.2">
      <c r="A140" s="540" t="s">
        <v>444</v>
      </c>
      <c r="B140" s="541" t="s">
        <v>445</v>
      </c>
      <c r="C140" s="544" t="s">
        <v>449</v>
      </c>
      <c r="D140" s="577" t="s">
        <v>450</v>
      </c>
      <c r="E140" s="544" t="s">
        <v>565</v>
      </c>
      <c r="F140" s="577" t="s">
        <v>566</v>
      </c>
      <c r="G140" s="544" t="s">
        <v>830</v>
      </c>
      <c r="H140" s="544" t="s">
        <v>831</v>
      </c>
      <c r="I140" s="567">
        <v>9514.23046875</v>
      </c>
      <c r="J140" s="567">
        <v>1</v>
      </c>
      <c r="K140" s="568">
        <v>9514.23046875</v>
      </c>
    </row>
    <row r="141" spans="1:11" ht="14.45" customHeight="1" x14ac:dyDescent="0.2">
      <c r="A141" s="540" t="s">
        <v>444</v>
      </c>
      <c r="B141" s="541" t="s">
        <v>445</v>
      </c>
      <c r="C141" s="544" t="s">
        <v>449</v>
      </c>
      <c r="D141" s="577" t="s">
        <v>450</v>
      </c>
      <c r="E141" s="544" t="s">
        <v>565</v>
      </c>
      <c r="F141" s="577" t="s">
        <v>566</v>
      </c>
      <c r="G141" s="544" t="s">
        <v>832</v>
      </c>
      <c r="H141" s="544" t="s">
        <v>833</v>
      </c>
      <c r="I141" s="567">
        <v>16658.0703125</v>
      </c>
      <c r="J141" s="567">
        <v>1</v>
      </c>
      <c r="K141" s="568">
        <v>16658.0703125</v>
      </c>
    </row>
    <row r="142" spans="1:11" ht="14.45" customHeight="1" x14ac:dyDescent="0.2">
      <c r="A142" s="540" t="s">
        <v>444</v>
      </c>
      <c r="B142" s="541" t="s">
        <v>445</v>
      </c>
      <c r="C142" s="544" t="s">
        <v>449</v>
      </c>
      <c r="D142" s="577" t="s">
        <v>450</v>
      </c>
      <c r="E142" s="544" t="s">
        <v>565</v>
      </c>
      <c r="F142" s="577" t="s">
        <v>566</v>
      </c>
      <c r="G142" s="544" t="s">
        <v>834</v>
      </c>
      <c r="H142" s="544" t="s">
        <v>835</v>
      </c>
      <c r="I142" s="567">
        <v>56219.03515625</v>
      </c>
      <c r="J142" s="567">
        <v>10</v>
      </c>
      <c r="K142" s="568">
        <v>562190.3515625</v>
      </c>
    </row>
    <row r="143" spans="1:11" ht="14.45" customHeight="1" x14ac:dyDescent="0.2">
      <c r="A143" s="540" t="s">
        <v>444</v>
      </c>
      <c r="B143" s="541" t="s">
        <v>445</v>
      </c>
      <c r="C143" s="544" t="s">
        <v>449</v>
      </c>
      <c r="D143" s="577" t="s">
        <v>450</v>
      </c>
      <c r="E143" s="544" t="s">
        <v>565</v>
      </c>
      <c r="F143" s="577" t="s">
        <v>566</v>
      </c>
      <c r="G143" s="544" t="s">
        <v>836</v>
      </c>
      <c r="H143" s="544" t="s">
        <v>837</v>
      </c>
      <c r="I143" s="567">
        <v>16593.900390625</v>
      </c>
      <c r="J143" s="567">
        <v>2</v>
      </c>
      <c r="K143" s="568">
        <v>33187.80078125</v>
      </c>
    </row>
    <row r="144" spans="1:11" ht="14.45" customHeight="1" x14ac:dyDescent="0.2">
      <c r="A144" s="540" t="s">
        <v>444</v>
      </c>
      <c r="B144" s="541" t="s">
        <v>445</v>
      </c>
      <c r="C144" s="544" t="s">
        <v>449</v>
      </c>
      <c r="D144" s="577" t="s">
        <v>450</v>
      </c>
      <c r="E144" s="544" t="s">
        <v>565</v>
      </c>
      <c r="F144" s="577" t="s">
        <v>566</v>
      </c>
      <c r="G144" s="544" t="s">
        <v>838</v>
      </c>
      <c r="H144" s="544" t="s">
        <v>839</v>
      </c>
      <c r="I144" s="567">
        <v>10017.599609375</v>
      </c>
      <c r="J144" s="567">
        <v>1</v>
      </c>
      <c r="K144" s="568">
        <v>10017.599609375</v>
      </c>
    </row>
    <row r="145" spans="1:11" ht="14.45" customHeight="1" x14ac:dyDescent="0.2">
      <c r="A145" s="540" t="s">
        <v>444</v>
      </c>
      <c r="B145" s="541" t="s">
        <v>445</v>
      </c>
      <c r="C145" s="544" t="s">
        <v>449</v>
      </c>
      <c r="D145" s="577" t="s">
        <v>450</v>
      </c>
      <c r="E145" s="544" t="s">
        <v>565</v>
      </c>
      <c r="F145" s="577" t="s">
        <v>566</v>
      </c>
      <c r="G145" s="544" t="s">
        <v>840</v>
      </c>
      <c r="H145" s="544" t="s">
        <v>841</v>
      </c>
      <c r="I145" s="567">
        <v>15150.400390625</v>
      </c>
      <c r="J145" s="567">
        <v>1</v>
      </c>
      <c r="K145" s="568">
        <v>15150.400390625</v>
      </c>
    </row>
    <row r="146" spans="1:11" ht="14.45" customHeight="1" x14ac:dyDescent="0.2">
      <c r="A146" s="540" t="s">
        <v>444</v>
      </c>
      <c r="B146" s="541" t="s">
        <v>445</v>
      </c>
      <c r="C146" s="544" t="s">
        <v>449</v>
      </c>
      <c r="D146" s="577" t="s">
        <v>450</v>
      </c>
      <c r="E146" s="544" t="s">
        <v>565</v>
      </c>
      <c r="F146" s="577" t="s">
        <v>566</v>
      </c>
      <c r="G146" s="544" t="s">
        <v>842</v>
      </c>
      <c r="H146" s="544" t="s">
        <v>843</v>
      </c>
      <c r="I146" s="567">
        <v>13336.099609375</v>
      </c>
      <c r="J146" s="567">
        <v>1</v>
      </c>
      <c r="K146" s="568">
        <v>13336.099609375</v>
      </c>
    </row>
    <row r="147" spans="1:11" ht="14.45" customHeight="1" x14ac:dyDescent="0.2">
      <c r="A147" s="540" t="s">
        <v>444</v>
      </c>
      <c r="B147" s="541" t="s">
        <v>445</v>
      </c>
      <c r="C147" s="544" t="s">
        <v>449</v>
      </c>
      <c r="D147" s="577" t="s">
        <v>450</v>
      </c>
      <c r="E147" s="544" t="s">
        <v>565</v>
      </c>
      <c r="F147" s="577" t="s">
        <v>566</v>
      </c>
      <c r="G147" s="544" t="s">
        <v>844</v>
      </c>
      <c r="H147" s="544" t="s">
        <v>845</v>
      </c>
      <c r="I147" s="567">
        <v>23642.195963541668</v>
      </c>
      <c r="J147" s="567">
        <v>3</v>
      </c>
      <c r="K147" s="568">
        <v>70926.587890625</v>
      </c>
    </row>
    <row r="148" spans="1:11" ht="14.45" customHeight="1" x14ac:dyDescent="0.2">
      <c r="A148" s="540" t="s">
        <v>444</v>
      </c>
      <c r="B148" s="541" t="s">
        <v>445</v>
      </c>
      <c r="C148" s="544" t="s">
        <v>449</v>
      </c>
      <c r="D148" s="577" t="s">
        <v>450</v>
      </c>
      <c r="E148" s="544" t="s">
        <v>565</v>
      </c>
      <c r="F148" s="577" t="s">
        <v>566</v>
      </c>
      <c r="G148" s="544" t="s">
        <v>846</v>
      </c>
      <c r="H148" s="544" t="s">
        <v>847</v>
      </c>
      <c r="I148" s="567">
        <v>257.73001098632813</v>
      </c>
      <c r="J148" s="567">
        <v>1</v>
      </c>
      <c r="K148" s="568">
        <v>257.73001098632813</v>
      </c>
    </row>
    <row r="149" spans="1:11" ht="14.45" customHeight="1" x14ac:dyDescent="0.2">
      <c r="A149" s="540" t="s">
        <v>444</v>
      </c>
      <c r="B149" s="541" t="s">
        <v>445</v>
      </c>
      <c r="C149" s="544" t="s">
        <v>449</v>
      </c>
      <c r="D149" s="577" t="s">
        <v>450</v>
      </c>
      <c r="E149" s="544" t="s">
        <v>565</v>
      </c>
      <c r="F149" s="577" t="s">
        <v>566</v>
      </c>
      <c r="G149" s="544" t="s">
        <v>848</v>
      </c>
      <c r="H149" s="544" t="s">
        <v>849</v>
      </c>
      <c r="I149" s="567">
        <v>21289.94921875</v>
      </c>
      <c r="J149" s="567">
        <v>2</v>
      </c>
      <c r="K149" s="568">
        <v>42579.8984375</v>
      </c>
    </row>
    <row r="150" spans="1:11" ht="14.45" customHeight="1" x14ac:dyDescent="0.2">
      <c r="A150" s="540" t="s">
        <v>444</v>
      </c>
      <c r="B150" s="541" t="s">
        <v>445</v>
      </c>
      <c r="C150" s="544" t="s">
        <v>449</v>
      </c>
      <c r="D150" s="577" t="s">
        <v>450</v>
      </c>
      <c r="E150" s="544" t="s">
        <v>565</v>
      </c>
      <c r="F150" s="577" t="s">
        <v>566</v>
      </c>
      <c r="G150" s="544" t="s">
        <v>850</v>
      </c>
      <c r="H150" s="544" t="s">
        <v>851</v>
      </c>
      <c r="I150" s="567">
        <v>22051.0400390625</v>
      </c>
      <c r="J150" s="567">
        <v>11</v>
      </c>
      <c r="K150" s="568">
        <v>245000.80078125</v>
      </c>
    </row>
    <row r="151" spans="1:11" ht="14.45" customHeight="1" x14ac:dyDescent="0.2">
      <c r="A151" s="540" t="s">
        <v>444</v>
      </c>
      <c r="B151" s="541" t="s">
        <v>445</v>
      </c>
      <c r="C151" s="544" t="s">
        <v>449</v>
      </c>
      <c r="D151" s="577" t="s">
        <v>450</v>
      </c>
      <c r="E151" s="544" t="s">
        <v>565</v>
      </c>
      <c r="F151" s="577" t="s">
        <v>566</v>
      </c>
      <c r="G151" s="544" t="s">
        <v>852</v>
      </c>
      <c r="H151" s="544" t="s">
        <v>853</v>
      </c>
      <c r="I151" s="567">
        <v>14120.7001953125</v>
      </c>
      <c r="J151" s="567">
        <v>3</v>
      </c>
      <c r="K151" s="568">
        <v>42362.1005859375</v>
      </c>
    </row>
    <row r="152" spans="1:11" ht="14.45" customHeight="1" x14ac:dyDescent="0.2">
      <c r="A152" s="540" t="s">
        <v>444</v>
      </c>
      <c r="B152" s="541" t="s">
        <v>445</v>
      </c>
      <c r="C152" s="544" t="s">
        <v>449</v>
      </c>
      <c r="D152" s="577" t="s">
        <v>450</v>
      </c>
      <c r="E152" s="544" t="s">
        <v>565</v>
      </c>
      <c r="F152" s="577" t="s">
        <v>566</v>
      </c>
      <c r="G152" s="544" t="s">
        <v>854</v>
      </c>
      <c r="H152" s="544" t="s">
        <v>855</v>
      </c>
      <c r="I152" s="567">
        <v>24394</v>
      </c>
      <c r="J152" s="567">
        <v>1</v>
      </c>
      <c r="K152" s="568">
        <v>24394</v>
      </c>
    </row>
    <row r="153" spans="1:11" ht="14.45" customHeight="1" x14ac:dyDescent="0.2">
      <c r="A153" s="540" t="s">
        <v>444</v>
      </c>
      <c r="B153" s="541" t="s">
        <v>445</v>
      </c>
      <c r="C153" s="544" t="s">
        <v>449</v>
      </c>
      <c r="D153" s="577" t="s">
        <v>450</v>
      </c>
      <c r="E153" s="544" t="s">
        <v>565</v>
      </c>
      <c r="F153" s="577" t="s">
        <v>566</v>
      </c>
      <c r="G153" s="544" t="s">
        <v>856</v>
      </c>
      <c r="H153" s="544" t="s">
        <v>857</v>
      </c>
      <c r="I153" s="567">
        <v>8260.669921875</v>
      </c>
      <c r="J153" s="567">
        <v>5</v>
      </c>
      <c r="K153" s="568">
        <v>41303.349609375</v>
      </c>
    </row>
    <row r="154" spans="1:11" ht="14.45" customHeight="1" x14ac:dyDescent="0.2">
      <c r="A154" s="540" t="s">
        <v>444</v>
      </c>
      <c r="B154" s="541" t="s">
        <v>445</v>
      </c>
      <c r="C154" s="544" t="s">
        <v>449</v>
      </c>
      <c r="D154" s="577" t="s">
        <v>450</v>
      </c>
      <c r="E154" s="544" t="s">
        <v>565</v>
      </c>
      <c r="F154" s="577" t="s">
        <v>566</v>
      </c>
      <c r="G154" s="544" t="s">
        <v>858</v>
      </c>
      <c r="H154" s="544" t="s">
        <v>859</v>
      </c>
      <c r="I154" s="567">
        <v>697.62150172183385</v>
      </c>
      <c r="J154" s="567">
        <v>188</v>
      </c>
      <c r="K154" s="568">
        <v>131313.79931640625</v>
      </c>
    </row>
    <row r="155" spans="1:11" ht="14.45" customHeight="1" x14ac:dyDescent="0.2">
      <c r="A155" s="540" t="s">
        <v>444</v>
      </c>
      <c r="B155" s="541" t="s">
        <v>445</v>
      </c>
      <c r="C155" s="544" t="s">
        <v>449</v>
      </c>
      <c r="D155" s="577" t="s">
        <v>450</v>
      </c>
      <c r="E155" s="544" t="s">
        <v>565</v>
      </c>
      <c r="F155" s="577" t="s">
        <v>566</v>
      </c>
      <c r="G155" s="544" t="s">
        <v>860</v>
      </c>
      <c r="H155" s="544" t="s">
        <v>859</v>
      </c>
      <c r="I155" s="567">
        <v>229.82000732421875</v>
      </c>
      <c r="J155" s="567">
        <v>40</v>
      </c>
      <c r="K155" s="568">
        <v>9192.6103515625</v>
      </c>
    </row>
    <row r="156" spans="1:11" ht="14.45" customHeight="1" x14ac:dyDescent="0.2">
      <c r="A156" s="540" t="s">
        <v>444</v>
      </c>
      <c r="B156" s="541" t="s">
        <v>445</v>
      </c>
      <c r="C156" s="544" t="s">
        <v>449</v>
      </c>
      <c r="D156" s="577" t="s">
        <v>450</v>
      </c>
      <c r="E156" s="544" t="s">
        <v>565</v>
      </c>
      <c r="F156" s="577" t="s">
        <v>566</v>
      </c>
      <c r="G156" s="544" t="s">
        <v>861</v>
      </c>
      <c r="H156" s="544" t="s">
        <v>862</v>
      </c>
      <c r="I156" s="567">
        <v>19361.2109375</v>
      </c>
      <c r="J156" s="567">
        <v>1</v>
      </c>
      <c r="K156" s="568">
        <v>19361.2109375</v>
      </c>
    </row>
    <row r="157" spans="1:11" ht="14.45" customHeight="1" x14ac:dyDescent="0.2">
      <c r="A157" s="540" t="s">
        <v>444</v>
      </c>
      <c r="B157" s="541" t="s">
        <v>445</v>
      </c>
      <c r="C157" s="544" t="s">
        <v>449</v>
      </c>
      <c r="D157" s="577" t="s">
        <v>450</v>
      </c>
      <c r="E157" s="544" t="s">
        <v>565</v>
      </c>
      <c r="F157" s="577" t="s">
        <v>566</v>
      </c>
      <c r="G157" s="544" t="s">
        <v>861</v>
      </c>
      <c r="H157" s="544" t="s">
        <v>863</v>
      </c>
      <c r="I157" s="567">
        <v>13336.099609375</v>
      </c>
      <c r="J157" s="567">
        <v>1</v>
      </c>
      <c r="K157" s="568">
        <v>13336.099609375</v>
      </c>
    </row>
    <row r="158" spans="1:11" ht="14.45" customHeight="1" x14ac:dyDescent="0.2">
      <c r="A158" s="540" t="s">
        <v>444</v>
      </c>
      <c r="B158" s="541" t="s">
        <v>445</v>
      </c>
      <c r="C158" s="544" t="s">
        <v>449</v>
      </c>
      <c r="D158" s="577" t="s">
        <v>450</v>
      </c>
      <c r="E158" s="544" t="s">
        <v>565</v>
      </c>
      <c r="F158" s="577" t="s">
        <v>566</v>
      </c>
      <c r="G158" s="544" t="s">
        <v>864</v>
      </c>
      <c r="H158" s="544" t="s">
        <v>865</v>
      </c>
      <c r="I158" s="567">
        <v>33091.1015625</v>
      </c>
      <c r="J158" s="567">
        <v>1</v>
      </c>
      <c r="K158" s="568">
        <v>33091.1015625</v>
      </c>
    </row>
    <row r="159" spans="1:11" ht="14.45" customHeight="1" x14ac:dyDescent="0.2">
      <c r="A159" s="540" t="s">
        <v>444</v>
      </c>
      <c r="B159" s="541" t="s">
        <v>445</v>
      </c>
      <c r="C159" s="544" t="s">
        <v>449</v>
      </c>
      <c r="D159" s="577" t="s">
        <v>450</v>
      </c>
      <c r="E159" s="544" t="s">
        <v>565</v>
      </c>
      <c r="F159" s="577" t="s">
        <v>566</v>
      </c>
      <c r="G159" s="544" t="s">
        <v>866</v>
      </c>
      <c r="H159" s="544" t="s">
        <v>867</v>
      </c>
      <c r="I159" s="567">
        <v>17491</v>
      </c>
      <c r="J159" s="567">
        <v>1</v>
      </c>
      <c r="K159" s="568">
        <v>17491</v>
      </c>
    </row>
    <row r="160" spans="1:11" ht="14.45" customHeight="1" x14ac:dyDescent="0.2">
      <c r="A160" s="540" t="s">
        <v>444</v>
      </c>
      <c r="B160" s="541" t="s">
        <v>445</v>
      </c>
      <c r="C160" s="544" t="s">
        <v>449</v>
      </c>
      <c r="D160" s="577" t="s">
        <v>450</v>
      </c>
      <c r="E160" s="544" t="s">
        <v>565</v>
      </c>
      <c r="F160" s="577" t="s">
        <v>566</v>
      </c>
      <c r="G160" s="544" t="s">
        <v>868</v>
      </c>
      <c r="H160" s="544" t="s">
        <v>869</v>
      </c>
      <c r="I160" s="567">
        <v>243.21000671386719</v>
      </c>
      <c r="J160" s="567">
        <v>1</v>
      </c>
      <c r="K160" s="568">
        <v>243.21000671386719</v>
      </c>
    </row>
    <row r="161" spans="1:11" ht="14.45" customHeight="1" x14ac:dyDescent="0.2">
      <c r="A161" s="540" t="s">
        <v>444</v>
      </c>
      <c r="B161" s="541" t="s">
        <v>445</v>
      </c>
      <c r="C161" s="544" t="s">
        <v>449</v>
      </c>
      <c r="D161" s="577" t="s">
        <v>450</v>
      </c>
      <c r="E161" s="544" t="s">
        <v>565</v>
      </c>
      <c r="F161" s="577" t="s">
        <v>566</v>
      </c>
      <c r="G161" s="544" t="s">
        <v>870</v>
      </c>
      <c r="H161" s="544" t="s">
        <v>871</v>
      </c>
      <c r="I161" s="567">
        <v>1523.3900146484375</v>
      </c>
      <c r="J161" s="567">
        <v>5</v>
      </c>
      <c r="K161" s="568">
        <v>7616.9500732421875</v>
      </c>
    </row>
    <row r="162" spans="1:11" ht="14.45" customHeight="1" x14ac:dyDescent="0.2">
      <c r="A162" s="540" t="s">
        <v>444</v>
      </c>
      <c r="B162" s="541" t="s">
        <v>445</v>
      </c>
      <c r="C162" s="544" t="s">
        <v>449</v>
      </c>
      <c r="D162" s="577" t="s">
        <v>450</v>
      </c>
      <c r="E162" s="544" t="s">
        <v>565</v>
      </c>
      <c r="F162" s="577" t="s">
        <v>566</v>
      </c>
      <c r="G162" s="544" t="s">
        <v>872</v>
      </c>
      <c r="H162" s="544" t="s">
        <v>873</v>
      </c>
      <c r="I162" s="567">
        <v>10931.1396484375</v>
      </c>
      <c r="J162" s="567">
        <v>2</v>
      </c>
      <c r="K162" s="568">
        <v>21862.279296875</v>
      </c>
    </row>
    <row r="163" spans="1:11" ht="14.45" customHeight="1" x14ac:dyDescent="0.2">
      <c r="A163" s="540" t="s">
        <v>444</v>
      </c>
      <c r="B163" s="541" t="s">
        <v>445</v>
      </c>
      <c r="C163" s="544" t="s">
        <v>449</v>
      </c>
      <c r="D163" s="577" t="s">
        <v>450</v>
      </c>
      <c r="E163" s="544" t="s">
        <v>565</v>
      </c>
      <c r="F163" s="577" t="s">
        <v>566</v>
      </c>
      <c r="G163" s="544" t="s">
        <v>874</v>
      </c>
      <c r="H163" s="544" t="s">
        <v>875</v>
      </c>
      <c r="I163" s="567">
        <v>15412.6201171875</v>
      </c>
      <c r="J163" s="567">
        <v>1</v>
      </c>
      <c r="K163" s="568">
        <v>15412.6201171875</v>
      </c>
    </row>
    <row r="164" spans="1:11" ht="14.45" customHeight="1" x14ac:dyDescent="0.2">
      <c r="A164" s="540" t="s">
        <v>444</v>
      </c>
      <c r="B164" s="541" t="s">
        <v>445</v>
      </c>
      <c r="C164" s="544" t="s">
        <v>449</v>
      </c>
      <c r="D164" s="577" t="s">
        <v>450</v>
      </c>
      <c r="E164" s="544" t="s">
        <v>565</v>
      </c>
      <c r="F164" s="577" t="s">
        <v>566</v>
      </c>
      <c r="G164" s="544" t="s">
        <v>876</v>
      </c>
      <c r="H164" s="544" t="s">
        <v>877</v>
      </c>
      <c r="I164" s="567">
        <v>9705.41015625</v>
      </c>
      <c r="J164" s="567">
        <v>1</v>
      </c>
      <c r="K164" s="568">
        <v>9705.41015625</v>
      </c>
    </row>
    <row r="165" spans="1:11" ht="14.45" customHeight="1" x14ac:dyDescent="0.2">
      <c r="A165" s="540" t="s">
        <v>444</v>
      </c>
      <c r="B165" s="541" t="s">
        <v>445</v>
      </c>
      <c r="C165" s="544" t="s">
        <v>449</v>
      </c>
      <c r="D165" s="577" t="s">
        <v>450</v>
      </c>
      <c r="E165" s="544" t="s">
        <v>565</v>
      </c>
      <c r="F165" s="577" t="s">
        <v>566</v>
      </c>
      <c r="G165" s="544" t="s">
        <v>878</v>
      </c>
      <c r="H165" s="544" t="s">
        <v>879</v>
      </c>
      <c r="I165" s="567">
        <v>9514.23046875</v>
      </c>
      <c r="J165" s="567">
        <v>2</v>
      </c>
      <c r="K165" s="568">
        <v>19028.4609375</v>
      </c>
    </row>
    <row r="166" spans="1:11" ht="14.45" customHeight="1" x14ac:dyDescent="0.2">
      <c r="A166" s="540" t="s">
        <v>444</v>
      </c>
      <c r="B166" s="541" t="s">
        <v>445</v>
      </c>
      <c r="C166" s="544" t="s">
        <v>449</v>
      </c>
      <c r="D166" s="577" t="s">
        <v>450</v>
      </c>
      <c r="E166" s="544" t="s">
        <v>565</v>
      </c>
      <c r="F166" s="577" t="s">
        <v>566</v>
      </c>
      <c r="G166" s="544" t="s">
        <v>880</v>
      </c>
      <c r="H166" s="544" t="s">
        <v>881</v>
      </c>
      <c r="I166" s="567">
        <v>17468.76953125</v>
      </c>
      <c r="J166" s="567">
        <v>1</v>
      </c>
      <c r="K166" s="568">
        <v>17468.76953125</v>
      </c>
    </row>
    <row r="167" spans="1:11" ht="14.45" customHeight="1" x14ac:dyDescent="0.2">
      <c r="A167" s="540" t="s">
        <v>444</v>
      </c>
      <c r="B167" s="541" t="s">
        <v>445</v>
      </c>
      <c r="C167" s="544" t="s">
        <v>449</v>
      </c>
      <c r="D167" s="577" t="s">
        <v>450</v>
      </c>
      <c r="E167" s="544" t="s">
        <v>565</v>
      </c>
      <c r="F167" s="577" t="s">
        <v>566</v>
      </c>
      <c r="G167" s="544" t="s">
        <v>882</v>
      </c>
      <c r="H167" s="544" t="s">
        <v>883</v>
      </c>
      <c r="I167" s="567">
        <v>9705.41015625</v>
      </c>
      <c r="J167" s="567">
        <v>1</v>
      </c>
      <c r="K167" s="568">
        <v>9705.41015625</v>
      </c>
    </row>
    <row r="168" spans="1:11" ht="14.45" customHeight="1" x14ac:dyDescent="0.2">
      <c r="A168" s="540" t="s">
        <v>444</v>
      </c>
      <c r="B168" s="541" t="s">
        <v>445</v>
      </c>
      <c r="C168" s="544" t="s">
        <v>449</v>
      </c>
      <c r="D168" s="577" t="s">
        <v>450</v>
      </c>
      <c r="E168" s="544" t="s">
        <v>565</v>
      </c>
      <c r="F168" s="577" t="s">
        <v>566</v>
      </c>
      <c r="G168" s="544" t="s">
        <v>884</v>
      </c>
      <c r="H168" s="544" t="s">
        <v>885</v>
      </c>
      <c r="I168" s="567">
        <v>4147.8798828125</v>
      </c>
      <c r="J168" s="567">
        <v>1</v>
      </c>
      <c r="K168" s="568">
        <v>4147.8798828125</v>
      </c>
    </row>
    <row r="169" spans="1:11" ht="14.45" customHeight="1" x14ac:dyDescent="0.2">
      <c r="A169" s="540" t="s">
        <v>444</v>
      </c>
      <c r="B169" s="541" t="s">
        <v>445</v>
      </c>
      <c r="C169" s="544" t="s">
        <v>449</v>
      </c>
      <c r="D169" s="577" t="s">
        <v>450</v>
      </c>
      <c r="E169" s="544" t="s">
        <v>565</v>
      </c>
      <c r="F169" s="577" t="s">
        <v>566</v>
      </c>
      <c r="G169" s="544" t="s">
        <v>886</v>
      </c>
      <c r="H169" s="544" t="s">
        <v>887</v>
      </c>
      <c r="I169" s="567">
        <v>8460.3203125</v>
      </c>
      <c r="J169" s="567">
        <v>1</v>
      </c>
      <c r="K169" s="568">
        <v>8460.3203125</v>
      </c>
    </row>
    <row r="170" spans="1:11" ht="14.45" customHeight="1" x14ac:dyDescent="0.2">
      <c r="A170" s="540" t="s">
        <v>444</v>
      </c>
      <c r="B170" s="541" t="s">
        <v>445</v>
      </c>
      <c r="C170" s="544" t="s">
        <v>449</v>
      </c>
      <c r="D170" s="577" t="s">
        <v>450</v>
      </c>
      <c r="E170" s="544" t="s">
        <v>565</v>
      </c>
      <c r="F170" s="577" t="s">
        <v>566</v>
      </c>
      <c r="G170" s="544" t="s">
        <v>888</v>
      </c>
      <c r="H170" s="544" t="s">
        <v>889</v>
      </c>
      <c r="I170" s="567">
        <v>4147.8798828125</v>
      </c>
      <c r="J170" s="567">
        <v>2</v>
      </c>
      <c r="K170" s="568">
        <v>8295.759765625</v>
      </c>
    </row>
    <row r="171" spans="1:11" ht="14.45" customHeight="1" x14ac:dyDescent="0.2">
      <c r="A171" s="540" t="s">
        <v>444</v>
      </c>
      <c r="B171" s="541" t="s">
        <v>445</v>
      </c>
      <c r="C171" s="544" t="s">
        <v>449</v>
      </c>
      <c r="D171" s="577" t="s">
        <v>450</v>
      </c>
      <c r="E171" s="544" t="s">
        <v>565</v>
      </c>
      <c r="F171" s="577" t="s">
        <v>566</v>
      </c>
      <c r="G171" s="544" t="s">
        <v>890</v>
      </c>
      <c r="H171" s="544" t="s">
        <v>891</v>
      </c>
      <c r="I171" s="567">
        <v>8470</v>
      </c>
      <c r="J171" s="567">
        <v>1</v>
      </c>
      <c r="K171" s="568">
        <v>8470</v>
      </c>
    </row>
    <row r="172" spans="1:11" ht="14.45" customHeight="1" x14ac:dyDescent="0.2">
      <c r="A172" s="540" t="s">
        <v>444</v>
      </c>
      <c r="B172" s="541" t="s">
        <v>445</v>
      </c>
      <c r="C172" s="544" t="s">
        <v>449</v>
      </c>
      <c r="D172" s="577" t="s">
        <v>450</v>
      </c>
      <c r="E172" s="544" t="s">
        <v>565</v>
      </c>
      <c r="F172" s="577" t="s">
        <v>566</v>
      </c>
      <c r="G172" s="544" t="s">
        <v>892</v>
      </c>
      <c r="H172" s="544" t="s">
        <v>893</v>
      </c>
      <c r="I172" s="567">
        <v>359.41668701171875</v>
      </c>
      <c r="J172" s="567">
        <v>12</v>
      </c>
      <c r="K172" s="568">
        <v>4313</v>
      </c>
    </row>
    <row r="173" spans="1:11" ht="14.45" customHeight="1" x14ac:dyDescent="0.2">
      <c r="A173" s="540" t="s">
        <v>444</v>
      </c>
      <c r="B173" s="541" t="s">
        <v>445</v>
      </c>
      <c r="C173" s="544" t="s">
        <v>449</v>
      </c>
      <c r="D173" s="577" t="s">
        <v>450</v>
      </c>
      <c r="E173" s="544" t="s">
        <v>565</v>
      </c>
      <c r="F173" s="577" t="s">
        <v>566</v>
      </c>
      <c r="G173" s="544" t="s">
        <v>894</v>
      </c>
      <c r="H173" s="544" t="s">
        <v>895</v>
      </c>
      <c r="I173" s="567">
        <v>1911.800048828125</v>
      </c>
      <c r="J173" s="567">
        <v>1</v>
      </c>
      <c r="K173" s="568">
        <v>1911.800048828125</v>
      </c>
    </row>
    <row r="174" spans="1:11" ht="14.45" customHeight="1" x14ac:dyDescent="0.2">
      <c r="A174" s="540" t="s">
        <v>444</v>
      </c>
      <c r="B174" s="541" t="s">
        <v>445</v>
      </c>
      <c r="C174" s="544" t="s">
        <v>449</v>
      </c>
      <c r="D174" s="577" t="s">
        <v>450</v>
      </c>
      <c r="E174" s="544" t="s">
        <v>565</v>
      </c>
      <c r="F174" s="577" t="s">
        <v>566</v>
      </c>
      <c r="G174" s="544" t="s">
        <v>896</v>
      </c>
      <c r="H174" s="544" t="s">
        <v>897</v>
      </c>
      <c r="I174" s="567">
        <v>1873.0799560546875</v>
      </c>
      <c r="J174" s="567">
        <v>1</v>
      </c>
      <c r="K174" s="568">
        <v>1873.0799560546875</v>
      </c>
    </row>
    <row r="175" spans="1:11" ht="14.45" customHeight="1" x14ac:dyDescent="0.2">
      <c r="A175" s="540" t="s">
        <v>444</v>
      </c>
      <c r="B175" s="541" t="s">
        <v>445</v>
      </c>
      <c r="C175" s="544" t="s">
        <v>449</v>
      </c>
      <c r="D175" s="577" t="s">
        <v>450</v>
      </c>
      <c r="E175" s="544" t="s">
        <v>565</v>
      </c>
      <c r="F175" s="577" t="s">
        <v>566</v>
      </c>
      <c r="G175" s="544" t="s">
        <v>898</v>
      </c>
      <c r="H175" s="544" t="s">
        <v>899</v>
      </c>
      <c r="I175" s="567">
        <v>5247.77001953125</v>
      </c>
      <c r="J175" s="567">
        <v>1</v>
      </c>
      <c r="K175" s="568">
        <v>5247.77001953125</v>
      </c>
    </row>
    <row r="176" spans="1:11" ht="14.45" customHeight="1" x14ac:dyDescent="0.2">
      <c r="A176" s="540" t="s">
        <v>444</v>
      </c>
      <c r="B176" s="541" t="s">
        <v>445</v>
      </c>
      <c r="C176" s="544" t="s">
        <v>449</v>
      </c>
      <c r="D176" s="577" t="s">
        <v>450</v>
      </c>
      <c r="E176" s="544" t="s">
        <v>565</v>
      </c>
      <c r="F176" s="577" t="s">
        <v>566</v>
      </c>
      <c r="G176" s="544" t="s">
        <v>900</v>
      </c>
      <c r="H176" s="544" t="s">
        <v>901</v>
      </c>
      <c r="I176" s="567">
        <v>7240.64013671875</v>
      </c>
      <c r="J176" s="567">
        <v>1</v>
      </c>
      <c r="K176" s="568">
        <v>7240.64013671875</v>
      </c>
    </row>
    <row r="177" spans="1:11" ht="14.45" customHeight="1" x14ac:dyDescent="0.2">
      <c r="A177" s="540" t="s">
        <v>444</v>
      </c>
      <c r="B177" s="541" t="s">
        <v>445</v>
      </c>
      <c r="C177" s="544" t="s">
        <v>449</v>
      </c>
      <c r="D177" s="577" t="s">
        <v>450</v>
      </c>
      <c r="E177" s="544" t="s">
        <v>565</v>
      </c>
      <c r="F177" s="577" t="s">
        <v>566</v>
      </c>
      <c r="G177" s="544" t="s">
        <v>902</v>
      </c>
      <c r="H177" s="544" t="s">
        <v>903</v>
      </c>
      <c r="I177" s="567">
        <v>26544.380859375</v>
      </c>
      <c r="J177" s="567">
        <v>1</v>
      </c>
      <c r="K177" s="568">
        <v>26544.380859375</v>
      </c>
    </row>
    <row r="178" spans="1:11" ht="14.45" customHeight="1" x14ac:dyDescent="0.2">
      <c r="A178" s="540" t="s">
        <v>444</v>
      </c>
      <c r="B178" s="541" t="s">
        <v>445</v>
      </c>
      <c r="C178" s="544" t="s">
        <v>449</v>
      </c>
      <c r="D178" s="577" t="s">
        <v>450</v>
      </c>
      <c r="E178" s="544" t="s">
        <v>565</v>
      </c>
      <c r="F178" s="577" t="s">
        <v>566</v>
      </c>
      <c r="G178" s="544" t="s">
        <v>904</v>
      </c>
      <c r="H178" s="544" t="s">
        <v>905</v>
      </c>
      <c r="I178" s="567">
        <v>2057</v>
      </c>
      <c r="J178" s="567">
        <v>1</v>
      </c>
      <c r="K178" s="568">
        <v>2057</v>
      </c>
    </row>
    <row r="179" spans="1:11" ht="14.45" customHeight="1" x14ac:dyDescent="0.2">
      <c r="A179" s="540" t="s">
        <v>444</v>
      </c>
      <c r="B179" s="541" t="s">
        <v>445</v>
      </c>
      <c r="C179" s="544" t="s">
        <v>449</v>
      </c>
      <c r="D179" s="577" t="s">
        <v>450</v>
      </c>
      <c r="E179" s="544" t="s">
        <v>565</v>
      </c>
      <c r="F179" s="577" t="s">
        <v>566</v>
      </c>
      <c r="G179" s="544" t="s">
        <v>906</v>
      </c>
      <c r="H179" s="544" t="s">
        <v>907</v>
      </c>
      <c r="I179" s="567">
        <v>18730.80078125</v>
      </c>
      <c r="J179" s="567">
        <v>1</v>
      </c>
      <c r="K179" s="568">
        <v>18730.80078125</v>
      </c>
    </row>
    <row r="180" spans="1:11" ht="14.45" customHeight="1" x14ac:dyDescent="0.2">
      <c r="A180" s="540" t="s">
        <v>444</v>
      </c>
      <c r="B180" s="541" t="s">
        <v>445</v>
      </c>
      <c r="C180" s="544" t="s">
        <v>449</v>
      </c>
      <c r="D180" s="577" t="s">
        <v>450</v>
      </c>
      <c r="E180" s="544" t="s">
        <v>565</v>
      </c>
      <c r="F180" s="577" t="s">
        <v>566</v>
      </c>
      <c r="G180" s="544" t="s">
        <v>908</v>
      </c>
      <c r="H180" s="544" t="s">
        <v>909</v>
      </c>
      <c r="I180" s="567">
        <v>11698</v>
      </c>
      <c r="J180" s="567">
        <v>1</v>
      </c>
      <c r="K180" s="568">
        <v>11698</v>
      </c>
    </row>
    <row r="181" spans="1:11" ht="14.45" customHeight="1" x14ac:dyDescent="0.2">
      <c r="A181" s="540" t="s">
        <v>444</v>
      </c>
      <c r="B181" s="541" t="s">
        <v>445</v>
      </c>
      <c r="C181" s="544" t="s">
        <v>449</v>
      </c>
      <c r="D181" s="577" t="s">
        <v>450</v>
      </c>
      <c r="E181" s="544" t="s">
        <v>565</v>
      </c>
      <c r="F181" s="577" t="s">
        <v>566</v>
      </c>
      <c r="G181" s="544" t="s">
        <v>910</v>
      </c>
      <c r="H181" s="544" t="s">
        <v>911</v>
      </c>
      <c r="I181" s="567">
        <v>10418</v>
      </c>
      <c r="J181" s="567">
        <v>1</v>
      </c>
      <c r="K181" s="568">
        <v>10418</v>
      </c>
    </row>
    <row r="182" spans="1:11" ht="14.45" customHeight="1" x14ac:dyDescent="0.2">
      <c r="A182" s="540" t="s">
        <v>444</v>
      </c>
      <c r="B182" s="541" t="s">
        <v>445</v>
      </c>
      <c r="C182" s="544" t="s">
        <v>449</v>
      </c>
      <c r="D182" s="577" t="s">
        <v>450</v>
      </c>
      <c r="E182" s="544" t="s">
        <v>565</v>
      </c>
      <c r="F182" s="577" t="s">
        <v>566</v>
      </c>
      <c r="G182" s="544" t="s">
        <v>912</v>
      </c>
      <c r="H182" s="544" t="s">
        <v>913</v>
      </c>
      <c r="I182" s="567">
        <v>17012.837239583332</v>
      </c>
      <c r="J182" s="567">
        <v>3</v>
      </c>
      <c r="K182" s="568">
        <v>51038.51171875</v>
      </c>
    </row>
    <row r="183" spans="1:11" ht="14.45" customHeight="1" x14ac:dyDescent="0.2">
      <c r="A183" s="540" t="s">
        <v>444</v>
      </c>
      <c r="B183" s="541" t="s">
        <v>445</v>
      </c>
      <c r="C183" s="544" t="s">
        <v>449</v>
      </c>
      <c r="D183" s="577" t="s">
        <v>450</v>
      </c>
      <c r="E183" s="544" t="s">
        <v>565</v>
      </c>
      <c r="F183" s="577" t="s">
        <v>566</v>
      </c>
      <c r="G183" s="544" t="s">
        <v>914</v>
      </c>
      <c r="H183" s="544" t="s">
        <v>915</v>
      </c>
      <c r="I183" s="567">
        <v>991.6300048828125</v>
      </c>
      <c r="J183" s="567">
        <v>38</v>
      </c>
      <c r="K183" s="568">
        <v>37681.959594726563</v>
      </c>
    </row>
    <row r="184" spans="1:11" ht="14.45" customHeight="1" x14ac:dyDescent="0.2">
      <c r="A184" s="540" t="s">
        <v>444</v>
      </c>
      <c r="B184" s="541" t="s">
        <v>445</v>
      </c>
      <c r="C184" s="544" t="s">
        <v>449</v>
      </c>
      <c r="D184" s="577" t="s">
        <v>450</v>
      </c>
      <c r="E184" s="544" t="s">
        <v>565</v>
      </c>
      <c r="F184" s="577" t="s">
        <v>566</v>
      </c>
      <c r="G184" s="544" t="s">
        <v>916</v>
      </c>
      <c r="H184" s="544" t="s">
        <v>917</v>
      </c>
      <c r="I184" s="567">
        <v>18513</v>
      </c>
      <c r="J184" s="567">
        <v>1</v>
      </c>
      <c r="K184" s="568">
        <v>18513</v>
      </c>
    </row>
    <row r="185" spans="1:11" ht="14.45" customHeight="1" x14ac:dyDescent="0.2">
      <c r="A185" s="540" t="s">
        <v>444</v>
      </c>
      <c r="B185" s="541" t="s">
        <v>445</v>
      </c>
      <c r="C185" s="544" t="s">
        <v>449</v>
      </c>
      <c r="D185" s="577" t="s">
        <v>450</v>
      </c>
      <c r="E185" s="544" t="s">
        <v>565</v>
      </c>
      <c r="F185" s="577" t="s">
        <v>566</v>
      </c>
      <c r="G185" s="544" t="s">
        <v>918</v>
      </c>
      <c r="H185" s="544" t="s">
        <v>919</v>
      </c>
      <c r="I185" s="567">
        <v>810</v>
      </c>
      <c r="J185" s="567">
        <v>1</v>
      </c>
      <c r="K185" s="568">
        <v>810</v>
      </c>
    </row>
    <row r="186" spans="1:11" ht="14.45" customHeight="1" x14ac:dyDescent="0.2">
      <c r="A186" s="540" t="s">
        <v>444</v>
      </c>
      <c r="B186" s="541" t="s">
        <v>445</v>
      </c>
      <c r="C186" s="544" t="s">
        <v>449</v>
      </c>
      <c r="D186" s="577" t="s">
        <v>450</v>
      </c>
      <c r="E186" s="544" t="s">
        <v>565</v>
      </c>
      <c r="F186" s="577" t="s">
        <v>566</v>
      </c>
      <c r="G186" s="544" t="s">
        <v>920</v>
      </c>
      <c r="H186" s="544" t="s">
        <v>921</v>
      </c>
      <c r="I186" s="567">
        <v>422.697509765625</v>
      </c>
      <c r="J186" s="567">
        <v>13</v>
      </c>
      <c r="K186" s="568">
        <v>5504.8899536132813</v>
      </c>
    </row>
    <row r="187" spans="1:11" ht="14.45" customHeight="1" x14ac:dyDescent="0.2">
      <c r="A187" s="540" t="s">
        <v>444</v>
      </c>
      <c r="B187" s="541" t="s">
        <v>445</v>
      </c>
      <c r="C187" s="544" t="s">
        <v>449</v>
      </c>
      <c r="D187" s="577" t="s">
        <v>450</v>
      </c>
      <c r="E187" s="544" t="s">
        <v>565</v>
      </c>
      <c r="F187" s="577" t="s">
        <v>566</v>
      </c>
      <c r="G187" s="544" t="s">
        <v>922</v>
      </c>
      <c r="H187" s="544" t="s">
        <v>923</v>
      </c>
      <c r="I187" s="567">
        <v>865.09002685546875</v>
      </c>
      <c r="J187" s="567">
        <v>1</v>
      </c>
      <c r="K187" s="568">
        <v>865.09002685546875</v>
      </c>
    </row>
    <row r="188" spans="1:11" ht="14.45" customHeight="1" x14ac:dyDescent="0.2">
      <c r="A188" s="540" t="s">
        <v>444</v>
      </c>
      <c r="B188" s="541" t="s">
        <v>445</v>
      </c>
      <c r="C188" s="544" t="s">
        <v>449</v>
      </c>
      <c r="D188" s="577" t="s">
        <v>450</v>
      </c>
      <c r="E188" s="544" t="s">
        <v>565</v>
      </c>
      <c r="F188" s="577" t="s">
        <v>566</v>
      </c>
      <c r="G188" s="544" t="s">
        <v>924</v>
      </c>
      <c r="H188" s="544" t="s">
        <v>925</v>
      </c>
      <c r="I188" s="567">
        <v>442.739990234375</v>
      </c>
      <c r="J188" s="567">
        <v>1</v>
      </c>
      <c r="K188" s="568">
        <v>442.739990234375</v>
      </c>
    </row>
    <row r="189" spans="1:11" ht="14.45" customHeight="1" x14ac:dyDescent="0.2">
      <c r="A189" s="540" t="s">
        <v>444</v>
      </c>
      <c r="B189" s="541" t="s">
        <v>445</v>
      </c>
      <c r="C189" s="544" t="s">
        <v>449</v>
      </c>
      <c r="D189" s="577" t="s">
        <v>450</v>
      </c>
      <c r="E189" s="544" t="s">
        <v>565</v>
      </c>
      <c r="F189" s="577" t="s">
        <v>566</v>
      </c>
      <c r="G189" s="544" t="s">
        <v>926</v>
      </c>
      <c r="H189" s="544" t="s">
        <v>927</v>
      </c>
      <c r="I189" s="567">
        <v>519.09002685546875</v>
      </c>
      <c r="J189" s="567">
        <v>2</v>
      </c>
      <c r="K189" s="568">
        <v>1038.1800537109375</v>
      </c>
    </row>
    <row r="190" spans="1:11" ht="14.45" customHeight="1" x14ac:dyDescent="0.2">
      <c r="A190" s="540" t="s">
        <v>444</v>
      </c>
      <c r="B190" s="541" t="s">
        <v>445</v>
      </c>
      <c r="C190" s="544" t="s">
        <v>449</v>
      </c>
      <c r="D190" s="577" t="s">
        <v>450</v>
      </c>
      <c r="E190" s="544" t="s">
        <v>565</v>
      </c>
      <c r="F190" s="577" t="s">
        <v>566</v>
      </c>
      <c r="G190" s="544" t="s">
        <v>926</v>
      </c>
      <c r="H190" s="544" t="s">
        <v>928</v>
      </c>
      <c r="I190" s="567">
        <v>459.79998779296875</v>
      </c>
      <c r="J190" s="567">
        <v>2</v>
      </c>
      <c r="K190" s="568">
        <v>919.5999755859375</v>
      </c>
    </row>
    <row r="191" spans="1:11" ht="14.45" customHeight="1" x14ac:dyDescent="0.2">
      <c r="A191" s="540" t="s">
        <v>444</v>
      </c>
      <c r="B191" s="541" t="s">
        <v>445</v>
      </c>
      <c r="C191" s="544" t="s">
        <v>449</v>
      </c>
      <c r="D191" s="577" t="s">
        <v>450</v>
      </c>
      <c r="E191" s="544" t="s">
        <v>565</v>
      </c>
      <c r="F191" s="577" t="s">
        <v>566</v>
      </c>
      <c r="G191" s="544" t="s">
        <v>929</v>
      </c>
      <c r="H191" s="544" t="s">
        <v>930</v>
      </c>
      <c r="I191" s="567">
        <v>6882.5</v>
      </c>
      <c r="J191" s="567">
        <v>1</v>
      </c>
      <c r="K191" s="568">
        <v>6882.5</v>
      </c>
    </row>
    <row r="192" spans="1:11" ht="14.45" customHeight="1" x14ac:dyDescent="0.2">
      <c r="A192" s="540" t="s">
        <v>444</v>
      </c>
      <c r="B192" s="541" t="s">
        <v>445</v>
      </c>
      <c r="C192" s="544" t="s">
        <v>449</v>
      </c>
      <c r="D192" s="577" t="s">
        <v>450</v>
      </c>
      <c r="E192" s="544" t="s">
        <v>565</v>
      </c>
      <c r="F192" s="577" t="s">
        <v>566</v>
      </c>
      <c r="G192" s="544" t="s">
        <v>931</v>
      </c>
      <c r="H192" s="544" t="s">
        <v>932</v>
      </c>
      <c r="I192" s="567">
        <v>34025.5</v>
      </c>
      <c r="J192" s="567">
        <v>1</v>
      </c>
      <c r="K192" s="568">
        <v>34025.5</v>
      </c>
    </row>
    <row r="193" spans="1:11" ht="14.45" customHeight="1" x14ac:dyDescent="0.2">
      <c r="A193" s="540" t="s">
        <v>444</v>
      </c>
      <c r="B193" s="541" t="s">
        <v>445</v>
      </c>
      <c r="C193" s="544" t="s">
        <v>449</v>
      </c>
      <c r="D193" s="577" t="s">
        <v>450</v>
      </c>
      <c r="E193" s="544" t="s">
        <v>565</v>
      </c>
      <c r="F193" s="577" t="s">
        <v>566</v>
      </c>
      <c r="G193" s="544" t="s">
        <v>933</v>
      </c>
      <c r="H193" s="544" t="s">
        <v>934</v>
      </c>
      <c r="I193" s="567">
        <v>5761.75</v>
      </c>
      <c r="J193" s="567">
        <v>3</v>
      </c>
      <c r="K193" s="568">
        <v>17285.25</v>
      </c>
    </row>
    <row r="194" spans="1:11" ht="14.45" customHeight="1" x14ac:dyDescent="0.2">
      <c r="A194" s="540" t="s">
        <v>444</v>
      </c>
      <c r="B194" s="541" t="s">
        <v>445</v>
      </c>
      <c r="C194" s="544" t="s">
        <v>449</v>
      </c>
      <c r="D194" s="577" t="s">
        <v>450</v>
      </c>
      <c r="E194" s="544" t="s">
        <v>565</v>
      </c>
      <c r="F194" s="577" t="s">
        <v>566</v>
      </c>
      <c r="G194" s="544" t="s">
        <v>935</v>
      </c>
      <c r="H194" s="544" t="s">
        <v>936</v>
      </c>
      <c r="I194" s="567">
        <v>15949.5</v>
      </c>
      <c r="J194" s="567">
        <v>1</v>
      </c>
      <c r="K194" s="568">
        <v>15949.5</v>
      </c>
    </row>
    <row r="195" spans="1:11" ht="14.45" customHeight="1" x14ac:dyDescent="0.2">
      <c r="A195" s="540" t="s">
        <v>444</v>
      </c>
      <c r="B195" s="541" t="s">
        <v>445</v>
      </c>
      <c r="C195" s="544" t="s">
        <v>449</v>
      </c>
      <c r="D195" s="577" t="s">
        <v>450</v>
      </c>
      <c r="E195" s="544" t="s">
        <v>565</v>
      </c>
      <c r="F195" s="577" t="s">
        <v>566</v>
      </c>
      <c r="G195" s="544" t="s">
        <v>937</v>
      </c>
      <c r="H195" s="544" t="s">
        <v>938</v>
      </c>
      <c r="I195" s="567">
        <v>1520.969970703125</v>
      </c>
      <c r="J195" s="567">
        <v>1</v>
      </c>
      <c r="K195" s="568">
        <v>1520.969970703125</v>
      </c>
    </row>
    <row r="196" spans="1:11" ht="14.45" customHeight="1" x14ac:dyDescent="0.2">
      <c r="A196" s="540" t="s">
        <v>444</v>
      </c>
      <c r="B196" s="541" t="s">
        <v>445</v>
      </c>
      <c r="C196" s="544" t="s">
        <v>449</v>
      </c>
      <c r="D196" s="577" t="s">
        <v>450</v>
      </c>
      <c r="E196" s="544" t="s">
        <v>565</v>
      </c>
      <c r="F196" s="577" t="s">
        <v>566</v>
      </c>
      <c r="G196" s="544" t="s">
        <v>939</v>
      </c>
      <c r="H196" s="544" t="s">
        <v>940</v>
      </c>
      <c r="I196" s="567">
        <v>4828</v>
      </c>
      <c r="J196" s="567">
        <v>1</v>
      </c>
      <c r="K196" s="568">
        <v>4828</v>
      </c>
    </row>
    <row r="197" spans="1:11" ht="14.45" customHeight="1" x14ac:dyDescent="0.2">
      <c r="A197" s="540" t="s">
        <v>444</v>
      </c>
      <c r="B197" s="541" t="s">
        <v>445</v>
      </c>
      <c r="C197" s="544" t="s">
        <v>449</v>
      </c>
      <c r="D197" s="577" t="s">
        <v>450</v>
      </c>
      <c r="E197" s="544" t="s">
        <v>565</v>
      </c>
      <c r="F197" s="577" t="s">
        <v>566</v>
      </c>
      <c r="G197" s="544" t="s">
        <v>941</v>
      </c>
      <c r="H197" s="544" t="s">
        <v>942</v>
      </c>
      <c r="I197" s="567">
        <v>19136</v>
      </c>
      <c r="J197" s="567">
        <v>2</v>
      </c>
      <c r="K197" s="568">
        <v>38272</v>
      </c>
    </row>
    <row r="198" spans="1:11" ht="14.45" customHeight="1" x14ac:dyDescent="0.2">
      <c r="A198" s="540" t="s">
        <v>444</v>
      </c>
      <c r="B198" s="541" t="s">
        <v>445</v>
      </c>
      <c r="C198" s="544" t="s">
        <v>449</v>
      </c>
      <c r="D198" s="577" t="s">
        <v>450</v>
      </c>
      <c r="E198" s="544" t="s">
        <v>565</v>
      </c>
      <c r="F198" s="577" t="s">
        <v>566</v>
      </c>
      <c r="G198" s="544" t="s">
        <v>943</v>
      </c>
      <c r="H198" s="544" t="s">
        <v>944</v>
      </c>
      <c r="I198" s="567">
        <v>7457.2099609375</v>
      </c>
      <c r="J198" s="567">
        <v>24</v>
      </c>
      <c r="K198" s="568">
        <v>178972.939453125</v>
      </c>
    </row>
    <row r="199" spans="1:11" ht="14.45" customHeight="1" x14ac:dyDescent="0.2">
      <c r="A199" s="540" t="s">
        <v>444</v>
      </c>
      <c r="B199" s="541" t="s">
        <v>445</v>
      </c>
      <c r="C199" s="544" t="s">
        <v>449</v>
      </c>
      <c r="D199" s="577" t="s">
        <v>450</v>
      </c>
      <c r="E199" s="544" t="s">
        <v>565</v>
      </c>
      <c r="F199" s="577" t="s">
        <v>566</v>
      </c>
      <c r="G199" s="544" t="s">
        <v>945</v>
      </c>
      <c r="H199" s="544" t="s">
        <v>946</v>
      </c>
      <c r="I199" s="567">
        <v>1645.300048828125</v>
      </c>
      <c r="J199" s="567">
        <v>107</v>
      </c>
      <c r="K199" s="568">
        <v>176046.86083984375</v>
      </c>
    </row>
    <row r="200" spans="1:11" ht="14.45" customHeight="1" x14ac:dyDescent="0.2">
      <c r="A200" s="540" t="s">
        <v>444</v>
      </c>
      <c r="B200" s="541" t="s">
        <v>445</v>
      </c>
      <c r="C200" s="544" t="s">
        <v>449</v>
      </c>
      <c r="D200" s="577" t="s">
        <v>450</v>
      </c>
      <c r="E200" s="544" t="s">
        <v>565</v>
      </c>
      <c r="F200" s="577" t="s">
        <v>566</v>
      </c>
      <c r="G200" s="544" t="s">
        <v>947</v>
      </c>
      <c r="H200" s="544" t="s">
        <v>948</v>
      </c>
      <c r="I200" s="567">
        <v>15652.5595703125</v>
      </c>
      <c r="J200" s="567">
        <v>18</v>
      </c>
      <c r="K200" s="568">
        <v>281746.072265625</v>
      </c>
    </row>
    <row r="201" spans="1:11" ht="14.45" customHeight="1" x14ac:dyDescent="0.2">
      <c r="A201" s="540" t="s">
        <v>444</v>
      </c>
      <c r="B201" s="541" t="s">
        <v>445</v>
      </c>
      <c r="C201" s="544" t="s">
        <v>449</v>
      </c>
      <c r="D201" s="577" t="s">
        <v>450</v>
      </c>
      <c r="E201" s="544" t="s">
        <v>565</v>
      </c>
      <c r="F201" s="577" t="s">
        <v>566</v>
      </c>
      <c r="G201" s="544" t="s">
        <v>949</v>
      </c>
      <c r="H201" s="544" t="s">
        <v>950</v>
      </c>
      <c r="I201" s="567">
        <v>1394.030029296875</v>
      </c>
      <c r="J201" s="567">
        <v>2</v>
      </c>
      <c r="K201" s="568">
        <v>2788.06005859375</v>
      </c>
    </row>
    <row r="202" spans="1:11" ht="14.45" customHeight="1" x14ac:dyDescent="0.2">
      <c r="A202" s="540" t="s">
        <v>444</v>
      </c>
      <c r="B202" s="541" t="s">
        <v>445</v>
      </c>
      <c r="C202" s="544" t="s">
        <v>449</v>
      </c>
      <c r="D202" s="577" t="s">
        <v>450</v>
      </c>
      <c r="E202" s="544" t="s">
        <v>565</v>
      </c>
      <c r="F202" s="577" t="s">
        <v>566</v>
      </c>
      <c r="G202" s="544" t="s">
        <v>951</v>
      </c>
      <c r="H202" s="544" t="s">
        <v>952</v>
      </c>
      <c r="I202" s="567">
        <v>11042.3798828125</v>
      </c>
      <c r="J202" s="567">
        <v>1</v>
      </c>
      <c r="K202" s="568">
        <v>11042.3798828125</v>
      </c>
    </row>
    <row r="203" spans="1:11" ht="14.45" customHeight="1" x14ac:dyDescent="0.2">
      <c r="A203" s="540" t="s">
        <v>444</v>
      </c>
      <c r="B203" s="541" t="s">
        <v>445</v>
      </c>
      <c r="C203" s="544" t="s">
        <v>449</v>
      </c>
      <c r="D203" s="577" t="s">
        <v>450</v>
      </c>
      <c r="E203" s="544" t="s">
        <v>565</v>
      </c>
      <c r="F203" s="577" t="s">
        <v>566</v>
      </c>
      <c r="G203" s="544" t="s">
        <v>953</v>
      </c>
      <c r="H203" s="544" t="s">
        <v>954</v>
      </c>
      <c r="I203" s="567">
        <v>87327</v>
      </c>
      <c r="J203" s="567">
        <v>1</v>
      </c>
      <c r="K203" s="568">
        <v>87327</v>
      </c>
    </row>
    <row r="204" spans="1:11" ht="14.45" customHeight="1" x14ac:dyDescent="0.2">
      <c r="A204" s="540" t="s">
        <v>444</v>
      </c>
      <c r="B204" s="541" t="s">
        <v>445</v>
      </c>
      <c r="C204" s="544" t="s">
        <v>449</v>
      </c>
      <c r="D204" s="577" t="s">
        <v>450</v>
      </c>
      <c r="E204" s="544" t="s">
        <v>565</v>
      </c>
      <c r="F204" s="577" t="s">
        <v>566</v>
      </c>
      <c r="G204" s="544" t="s">
        <v>953</v>
      </c>
      <c r="H204" s="544" t="s">
        <v>955</v>
      </c>
      <c r="I204" s="567">
        <v>66389.01171875</v>
      </c>
      <c r="J204" s="567">
        <v>4</v>
      </c>
      <c r="K204" s="568">
        <v>265556.046875</v>
      </c>
    </row>
    <row r="205" spans="1:11" ht="14.45" customHeight="1" x14ac:dyDescent="0.2">
      <c r="A205" s="540" t="s">
        <v>444</v>
      </c>
      <c r="B205" s="541" t="s">
        <v>445</v>
      </c>
      <c r="C205" s="544" t="s">
        <v>449</v>
      </c>
      <c r="D205" s="577" t="s">
        <v>450</v>
      </c>
      <c r="E205" s="544" t="s">
        <v>956</v>
      </c>
      <c r="F205" s="577" t="s">
        <v>957</v>
      </c>
      <c r="G205" s="544" t="s">
        <v>958</v>
      </c>
      <c r="H205" s="544" t="s">
        <v>959</v>
      </c>
      <c r="I205" s="567">
        <v>21.239999771118164</v>
      </c>
      <c r="J205" s="567">
        <v>20</v>
      </c>
      <c r="K205" s="568">
        <v>424.79998779296875</v>
      </c>
    </row>
    <row r="206" spans="1:11" ht="14.45" customHeight="1" x14ac:dyDescent="0.2">
      <c r="A206" s="540" t="s">
        <v>444</v>
      </c>
      <c r="B206" s="541" t="s">
        <v>445</v>
      </c>
      <c r="C206" s="544" t="s">
        <v>449</v>
      </c>
      <c r="D206" s="577" t="s">
        <v>450</v>
      </c>
      <c r="E206" s="544" t="s">
        <v>960</v>
      </c>
      <c r="F206" s="577" t="s">
        <v>961</v>
      </c>
      <c r="G206" s="544" t="s">
        <v>962</v>
      </c>
      <c r="H206" s="544" t="s">
        <v>963</v>
      </c>
      <c r="I206" s="567">
        <v>16793.393288352272</v>
      </c>
      <c r="J206" s="567">
        <v>11</v>
      </c>
      <c r="K206" s="568">
        <v>184727.326171875</v>
      </c>
    </row>
    <row r="207" spans="1:11" ht="14.45" customHeight="1" x14ac:dyDescent="0.2">
      <c r="A207" s="540" t="s">
        <v>444</v>
      </c>
      <c r="B207" s="541" t="s">
        <v>445</v>
      </c>
      <c r="C207" s="544" t="s">
        <v>449</v>
      </c>
      <c r="D207" s="577" t="s">
        <v>450</v>
      </c>
      <c r="E207" s="544" t="s">
        <v>960</v>
      </c>
      <c r="F207" s="577" t="s">
        <v>961</v>
      </c>
      <c r="G207" s="544" t="s">
        <v>962</v>
      </c>
      <c r="H207" s="544" t="s">
        <v>964</v>
      </c>
      <c r="I207" s="567">
        <v>16202.65625</v>
      </c>
      <c r="J207" s="567">
        <v>8</v>
      </c>
      <c r="K207" s="568">
        <v>129621.25</v>
      </c>
    </row>
    <row r="208" spans="1:11" ht="14.45" customHeight="1" x14ac:dyDescent="0.2">
      <c r="A208" s="540" t="s">
        <v>444</v>
      </c>
      <c r="B208" s="541" t="s">
        <v>445</v>
      </c>
      <c r="C208" s="544" t="s">
        <v>449</v>
      </c>
      <c r="D208" s="577" t="s">
        <v>450</v>
      </c>
      <c r="E208" s="544" t="s">
        <v>960</v>
      </c>
      <c r="F208" s="577" t="s">
        <v>961</v>
      </c>
      <c r="G208" s="544" t="s">
        <v>965</v>
      </c>
      <c r="H208" s="544" t="s">
        <v>966</v>
      </c>
      <c r="I208" s="567">
        <v>32.310001373291016</v>
      </c>
      <c r="J208" s="567">
        <v>10</v>
      </c>
      <c r="K208" s="568">
        <v>323.10000610351563</v>
      </c>
    </row>
    <row r="209" spans="1:11" ht="14.45" customHeight="1" x14ac:dyDescent="0.2">
      <c r="A209" s="540" t="s">
        <v>444</v>
      </c>
      <c r="B209" s="541" t="s">
        <v>445</v>
      </c>
      <c r="C209" s="544" t="s">
        <v>449</v>
      </c>
      <c r="D209" s="577" t="s">
        <v>450</v>
      </c>
      <c r="E209" s="544" t="s">
        <v>960</v>
      </c>
      <c r="F209" s="577" t="s">
        <v>961</v>
      </c>
      <c r="G209" s="544" t="s">
        <v>967</v>
      </c>
      <c r="H209" s="544" t="s">
        <v>968</v>
      </c>
      <c r="I209" s="567">
        <v>40.409999847412109</v>
      </c>
      <c r="J209" s="567">
        <v>8</v>
      </c>
      <c r="K209" s="568">
        <v>323.30999755859375</v>
      </c>
    </row>
    <row r="210" spans="1:11" ht="14.45" customHeight="1" x14ac:dyDescent="0.2">
      <c r="A210" s="540" t="s">
        <v>444</v>
      </c>
      <c r="B210" s="541" t="s">
        <v>445</v>
      </c>
      <c r="C210" s="544" t="s">
        <v>449</v>
      </c>
      <c r="D210" s="577" t="s">
        <v>450</v>
      </c>
      <c r="E210" s="544" t="s">
        <v>960</v>
      </c>
      <c r="F210" s="577" t="s">
        <v>961</v>
      </c>
      <c r="G210" s="544" t="s">
        <v>969</v>
      </c>
      <c r="H210" s="544" t="s">
        <v>970</v>
      </c>
      <c r="I210" s="567">
        <v>98.010002136230469</v>
      </c>
      <c r="J210" s="567">
        <v>2</v>
      </c>
      <c r="K210" s="568">
        <v>196.02000427246094</v>
      </c>
    </row>
    <row r="211" spans="1:11" ht="14.45" customHeight="1" x14ac:dyDescent="0.2">
      <c r="A211" s="540" t="s">
        <v>444</v>
      </c>
      <c r="B211" s="541" t="s">
        <v>445</v>
      </c>
      <c r="C211" s="544" t="s">
        <v>449</v>
      </c>
      <c r="D211" s="577" t="s">
        <v>450</v>
      </c>
      <c r="E211" s="544" t="s">
        <v>960</v>
      </c>
      <c r="F211" s="577" t="s">
        <v>961</v>
      </c>
      <c r="G211" s="544" t="s">
        <v>971</v>
      </c>
      <c r="H211" s="544" t="s">
        <v>972</v>
      </c>
      <c r="I211" s="567">
        <v>62.919998168945313</v>
      </c>
      <c r="J211" s="567">
        <v>2</v>
      </c>
      <c r="K211" s="568">
        <v>125.83999633789063</v>
      </c>
    </row>
    <row r="212" spans="1:11" ht="14.45" customHeight="1" x14ac:dyDescent="0.2">
      <c r="A212" s="540" t="s">
        <v>444</v>
      </c>
      <c r="B212" s="541" t="s">
        <v>445</v>
      </c>
      <c r="C212" s="544" t="s">
        <v>449</v>
      </c>
      <c r="D212" s="577" t="s">
        <v>450</v>
      </c>
      <c r="E212" s="544" t="s">
        <v>960</v>
      </c>
      <c r="F212" s="577" t="s">
        <v>961</v>
      </c>
      <c r="G212" s="544" t="s">
        <v>973</v>
      </c>
      <c r="H212" s="544" t="s">
        <v>974</v>
      </c>
      <c r="I212" s="567">
        <v>4.3600001335144043</v>
      </c>
      <c r="J212" s="567">
        <v>960</v>
      </c>
      <c r="K212" s="568">
        <v>4181.66015625</v>
      </c>
    </row>
    <row r="213" spans="1:11" ht="14.45" customHeight="1" x14ac:dyDescent="0.2">
      <c r="A213" s="540" t="s">
        <v>444</v>
      </c>
      <c r="B213" s="541" t="s">
        <v>445</v>
      </c>
      <c r="C213" s="544" t="s">
        <v>449</v>
      </c>
      <c r="D213" s="577" t="s">
        <v>450</v>
      </c>
      <c r="E213" s="544" t="s">
        <v>960</v>
      </c>
      <c r="F213" s="577" t="s">
        <v>961</v>
      </c>
      <c r="G213" s="544" t="s">
        <v>975</v>
      </c>
      <c r="H213" s="544" t="s">
        <v>976</v>
      </c>
      <c r="I213" s="567">
        <v>1.4900000095367432</v>
      </c>
      <c r="J213" s="567">
        <v>3000</v>
      </c>
      <c r="K213" s="568">
        <v>4461.2698974609375</v>
      </c>
    </row>
    <row r="214" spans="1:11" ht="14.45" customHeight="1" x14ac:dyDescent="0.2">
      <c r="A214" s="540" t="s">
        <v>444</v>
      </c>
      <c r="B214" s="541" t="s">
        <v>445</v>
      </c>
      <c r="C214" s="544" t="s">
        <v>449</v>
      </c>
      <c r="D214" s="577" t="s">
        <v>450</v>
      </c>
      <c r="E214" s="544" t="s">
        <v>960</v>
      </c>
      <c r="F214" s="577" t="s">
        <v>961</v>
      </c>
      <c r="G214" s="544" t="s">
        <v>977</v>
      </c>
      <c r="H214" s="544" t="s">
        <v>978</v>
      </c>
      <c r="I214" s="567">
        <v>2.0075000524520874</v>
      </c>
      <c r="J214" s="567">
        <v>3840</v>
      </c>
      <c r="K214" s="568">
        <v>7693.18017578125</v>
      </c>
    </row>
    <row r="215" spans="1:11" ht="14.45" customHeight="1" x14ac:dyDescent="0.2">
      <c r="A215" s="540" t="s">
        <v>444</v>
      </c>
      <c r="B215" s="541" t="s">
        <v>445</v>
      </c>
      <c r="C215" s="544" t="s">
        <v>449</v>
      </c>
      <c r="D215" s="577" t="s">
        <v>450</v>
      </c>
      <c r="E215" s="544" t="s">
        <v>960</v>
      </c>
      <c r="F215" s="577" t="s">
        <v>961</v>
      </c>
      <c r="G215" s="544" t="s">
        <v>979</v>
      </c>
      <c r="H215" s="544" t="s">
        <v>980</v>
      </c>
      <c r="I215" s="567">
        <v>0.54333334167798364</v>
      </c>
      <c r="J215" s="567">
        <v>3000</v>
      </c>
      <c r="K215" s="568">
        <v>1628</v>
      </c>
    </row>
    <row r="216" spans="1:11" ht="14.45" customHeight="1" x14ac:dyDescent="0.2">
      <c r="A216" s="540" t="s">
        <v>444</v>
      </c>
      <c r="B216" s="541" t="s">
        <v>445</v>
      </c>
      <c r="C216" s="544" t="s">
        <v>449</v>
      </c>
      <c r="D216" s="577" t="s">
        <v>450</v>
      </c>
      <c r="E216" s="544" t="s">
        <v>960</v>
      </c>
      <c r="F216" s="577" t="s">
        <v>961</v>
      </c>
      <c r="G216" s="544" t="s">
        <v>981</v>
      </c>
      <c r="H216" s="544" t="s">
        <v>982</v>
      </c>
      <c r="I216" s="567">
        <v>1.5499999523162842</v>
      </c>
      <c r="J216" s="567">
        <v>1920</v>
      </c>
      <c r="K216" s="568">
        <v>2983.860107421875</v>
      </c>
    </row>
    <row r="217" spans="1:11" ht="14.45" customHeight="1" x14ac:dyDescent="0.2">
      <c r="A217" s="540" t="s">
        <v>444</v>
      </c>
      <c r="B217" s="541" t="s">
        <v>445</v>
      </c>
      <c r="C217" s="544" t="s">
        <v>449</v>
      </c>
      <c r="D217" s="577" t="s">
        <v>450</v>
      </c>
      <c r="E217" s="544" t="s">
        <v>960</v>
      </c>
      <c r="F217" s="577" t="s">
        <v>961</v>
      </c>
      <c r="G217" s="544" t="s">
        <v>983</v>
      </c>
      <c r="H217" s="544" t="s">
        <v>984</v>
      </c>
      <c r="I217" s="567">
        <v>2.7799999713897705</v>
      </c>
      <c r="J217" s="567">
        <v>480</v>
      </c>
      <c r="K217" s="568">
        <v>1333.47998046875</v>
      </c>
    </row>
    <row r="218" spans="1:11" ht="14.45" customHeight="1" x14ac:dyDescent="0.2">
      <c r="A218" s="540" t="s">
        <v>444</v>
      </c>
      <c r="B218" s="541" t="s">
        <v>445</v>
      </c>
      <c r="C218" s="544" t="s">
        <v>449</v>
      </c>
      <c r="D218" s="577" t="s">
        <v>450</v>
      </c>
      <c r="E218" s="544" t="s">
        <v>960</v>
      </c>
      <c r="F218" s="577" t="s">
        <v>961</v>
      </c>
      <c r="G218" s="544" t="s">
        <v>985</v>
      </c>
      <c r="H218" s="544" t="s">
        <v>986</v>
      </c>
      <c r="I218" s="567">
        <v>0.17000000178813934</v>
      </c>
      <c r="J218" s="567">
        <v>500</v>
      </c>
      <c r="K218" s="568">
        <v>84.699996948242188</v>
      </c>
    </row>
    <row r="219" spans="1:11" ht="14.45" customHeight="1" x14ac:dyDescent="0.2">
      <c r="A219" s="540" t="s">
        <v>444</v>
      </c>
      <c r="B219" s="541" t="s">
        <v>445</v>
      </c>
      <c r="C219" s="544" t="s">
        <v>449</v>
      </c>
      <c r="D219" s="577" t="s">
        <v>450</v>
      </c>
      <c r="E219" s="544" t="s">
        <v>960</v>
      </c>
      <c r="F219" s="577" t="s">
        <v>961</v>
      </c>
      <c r="G219" s="544" t="s">
        <v>987</v>
      </c>
      <c r="H219" s="544" t="s">
        <v>988</v>
      </c>
      <c r="I219" s="567">
        <v>0.17000000178813934</v>
      </c>
      <c r="J219" s="567">
        <v>1000</v>
      </c>
      <c r="K219" s="568">
        <v>166.97999572753906</v>
      </c>
    </row>
    <row r="220" spans="1:11" ht="14.45" customHeight="1" x14ac:dyDescent="0.2">
      <c r="A220" s="540" t="s">
        <v>444</v>
      </c>
      <c r="B220" s="541" t="s">
        <v>445</v>
      </c>
      <c r="C220" s="544" t="s">
        <v>449</v>
      </c>
      <c r="D220" s="577" t="s">
        <v>450</v>
      </c>
      <c r="E220" s="544" t="s">
        <v>960</v>
      </c>
      <c r="F220" s="577" t="s">
        <v>961</v>
      </c>
      <c r="G220" s="544" t="s">
        <v>989</v>
      </c>
      <c r="H220" s="544" t="s">
        <v>990</v>
      </c>
      <c r="I220" s="567">
        <v>0.33000001311302185</v>
      </c>
      <c r="J220" s="567">
        <v>2000</v>
      </c>
      <c r="K220" s="568">
        <v>653.4000244140625</v>
      </c>
    </row>
    <row r="221" spans="1:11" ht="14.45" customHeight="1" x14ac:dyDescent="0.2">
      <c r="A221" s="540" t="s">
        <v>444</v>
      </c>
      <c r="B221" s="541" t="s">
        <v>445</v>
      </c>
      <c r="C221" s="544" t="s">
        <v>449</v>
      </c>
      <c r="D221" s="577" t="s">
        <v>450</v>
      </c>
      <c r="E221" s="544" t="s">
        <v>960</v>
      </c>
      <c r="F221" s="577" t="s">
        <v>961</v>
      </c>
      <c r="G221" s="544" t="s">
        <v>991</v>
      </c>
      <c r="H221" s="544" t="s">
        <v>992</v>
      </c>
      <c r="I221" s="567">
        <v>0.29888889855808681</v>
      </c>
      <c r="J221" s="567">
        <v>13000</v>
      </c>
      <c r="K221" s="568">
        <v>3908.2999877929688</v>
      </c>
    </row>
    <row r="222" spans="1:11" ht="14.45" customHeight="1" x14ac:dyDescent="0.2">
      <c r="A222" s="540" t="s">
        <v>444</v>
      </c>
      <c r="B222" s="541" t="s">
        <v>445</v>
      </c>
      <c r="C222" s="544" t="s">
        <v>449</v>
      </c>
      <c r="D222" s="577" t="s">
        <v>450</v>
      </c>
      <c r="E222" s="544" t="s">
        <v>960</v>
      </c>
      <c r="F222" s="577" t="s">
        <v>961</v>
      </c>
      <c r="G222" s="544" t="s">
        <v>993</v>
      </c>
      <c r="H222" s="544" t="s">
        <v>994</v>
      </c>
      <c r="I222" s="567">
        <v>0.40999999642372131</v>
      </c>
      <c r="J222" s="567">
        <v>1000</v>
      </c>
      <c r="K222" s="568">
        <v>405.32000732421875</v>
      </c>
    </row>
    <row r="223" spans="1:11" ht="14.45" customHeight="1" x14ac:dyDescent="0.2">
      <c r="A223" s="540" t="s">
        <v>444</v>
      </c>
      <c r="B223" s="541" t="s">
        <v>445</v>
      </c>
      <c r="C223" s="544" t="s">
        <v>449</v>
      </c>
      <c r="D223" s="577" t="s">
        <v>450</v>
      </c>
      <c r="E223" s="544" t="s">
        <v>960</v>
      </c>
      <c r="F223" s="577" t="s">
        <v>961</v>
      </c>
      <c r="G223" s="544" t="s">
        <v>995</v>
      </c>
      <c r="H223" s="544" t="s">
        <v>996</v>
      </c>
      <c r="I223" s="567">
        <v>2.0699999332427979</v>
      </c>
      <c r="J223" s="567">
        <v>1000</v>
      </c>
      <c r="K223" s="568">
        <v>2069.10009765625</v>
      </c>
    </row>
    <row r="224" spans="1:11" ht="14.45" customHeight="1" x14ac:dyDescent="0.2">
      <c r="A224" s="540" t="s">
        <v>444</v>
      </c>
      <c r="B224" s="541" t="s">
        <v>445</v>
      </c>
      <c r="C224" s="544" t="s">
        <v>449</v>
      </c>
      <c r="D224" s="577" t="s">
        <v>450</v>
      </c>
      <c r="E224" s="544" t="s">
        <v>960</v>
      </c>
      <c r="F224" s="577" t="s">
        <v>961</v>
      </c>
      <c r="G224" s="544" t="s">
        <v>997</v>
      </c>
      <c r="H224" s="544" t="s">
        <v>998</v>
      </c>
      <c r="I224" s="567">
        <v>4484.030110677083</v>
      </c>
      <c r="J224" s="567">
        <v>3</v>
      </c>
      <c r="K224" s="568">
        <v>13452.09033203125</v>
      </c>
    </row>
    <row r="225" spans="1:11" ht="14.45" customHeight="1" x14ac:dyDescent="0.2">
      <c r="A225" s="540" t="s">
        <v>444</v>
      </c>
      <c r="B225" s="541" t="s">
        <v>445</v>
      </c>
      <c r="C225" s="544" t="s">
        <v>449</v>
      </c>
      <c r="D225" s="577" t="s">
        <v>450</v>
      </c>
      <c r="E225" s="544" t="s">
        <v>960</v>
      </c>
      <c r="F225" s="577" t="s">
        <v>961</v>
      </c>
      <c r="G225" s="544" t="s">
        <v>999</v>
      </c>
      <c r="H225" s="544" t="s">
        <v>1000</v>
      </c>
      <c r="I225" s="567">
        <v>0.16750000044703484</v>
      </c>
      <c r="J225" s="567">
        <v>9000</v>
      </c>
      <c r="K225" s="568">
        <v>1515.489990234375</v>
      </c>
    </row>
    <row r="226" spans="1:11" ht="14.45" customHeight="1" x14ac:dyDescent="0.2">
      <c r="A226" s="540" t="s">
        <v>444</v>
      </c>
      <c r="B226" s="541" t="s">
        <v>445</v>
      </c>
      <c r="C226" s="544" t="s">
        <v>449</v>
      </c>
      <c r="D226" s="577" t="s">
        <v>450</v>
      </c>
      <c r="E226" s="544" t="s">
        <v>960</v>
      </c>
      <c r="F226" s="577" t="s">
        <v>961</v>
      </c>
      <c r="G226" s="544" t="s">
        <v>1001</v>
      </c>
      <c r="H226" s="544" t="s">
        <v>1002</v>
      </c>
      <c r="I226" s="567">
        <v>0.20000000298023224</v>
      </c>
      <c r="J226" s="567">
        <v>17000</v>
      </c>
      <c r="K226" s="568">
        <v>3408.1499633789063</v>
      </c>
    </row>
    <row r="227" spans="1:11" ht="14.45" customHeight="1" x14ac:dyDescent="0.2">
      <c r="A227" s="540" t="s">
        <v>444</v>
      </c>
      <c r="B227" s="541" t="s">
        <v>445</v>
      </c>
      <c r="C227" s="544" t="s">
        <v>449</v>
      </c>
      <c r="D227" s="577" t="s">
        <v>450</v>
      </c>
      <c r="E227" s="544" t="s">
        <v>960</v>
      </c>
      <c r="F227" s="577" t="s">
        <v>961</v>
      </c>
      <c r="G227" s="544" t="s">
        <v>1003</v>
      </c>
      <c r="H227" s="544" t="s">
        <v>1004</v>
      </c>
      <c r="I227" s="567">
        <v>0.27285715086119516</v>
      </c>
      <c r="J227" s="567">
        <v>43000</v>
      </c>
      <c r="K227" s="568">
        <v>11707.829956054688</v>
      </c>
    </row>
    <row r="228" spans="1:11" ht="14.45" customHeight="1" x14ac:dyDescent="0.2">
      <c r="A228" s="540" t="s">
        <v>444</v>
      </c>
      <c r="B228" s="541" t="s">
        <v>445</v>
      </c>
      <c r="C228" s="544" t="s">
        <v>449</v>
      </c>
      <c r="D228" s="577" t="s">
        <v>450</v>
      </c>
      <c r="E228" s="544" t="s">
        <v>960</v>
      </c>
      <c r="F228" s="577" t="s">
        <v>961</v>
      </c>
      <c r="G228" s="544" t="s">
        <v>1005</v>
      </c>
      <c r="H228" s="544" t="s">
        <v>1006</v>
      </c>
      <c r="I228" s="567">
        <v>0.34999999403953552</v>
      </c>
      <c r="J228" s="567">
        <v>2000</v>
      </c>
      <c r="K228" s="568">
        <v>706.75</v>
      </c>
    </row>
    <row r="229" spans="1:11" ht="14.45" customHeight="1" x14ac:dyDescent="0.2">
      <c r="A229" s="540" t="s">
        <v>444</v>
      </c>
      <c r="B229" s="541" t="s">
        <v>445</v>
      </c>
      <c r="C229" s="544" t="s">
        <v>449</v>
      </c>
      <c r="D229" s="577" t="s">
        <v>450</v>
      </c>
      <c r="E229" s="544" t="s">
        <v>960</v>
      </c>
      <c r="F229" s="577" t="s">
        <v>961</v>
      </c>
      <c r="G229" s="544" t="s">
        <v>1007</v>
      </c>
      <c r="H229" s="544" t="s">
        <v>1008</v>
      </c>
      <c r="I229" s="567">
        <v>9.5400004386901855</v>
      </c>
      <c r="J229" s="567">
        <v>2000</v>
      </c>
      <c r="K229" s="568">
        <v>19081.3798828125</v>
      </c>
    </row>
    <row r="230" spans="1:11" ht="14.45" customHeight="1" x14ac:dyDescent="0.2">
      <c r="A230" s="540" t="s">
        <v>444</v>
      </c>
      <c r="B230" s="541" t="s">
        <v>445</v>
      </c>
      <c r="C230" s="544" t="s">
        <v>449</v>
      </c>
      <c r="D230" s="577" t="s">
        <v>450</v>
      </c>
      <c r="E230" s="544" t="s">
        <v>960</v>
      </c>
      <c r="F230" s="577" t="s">
        <v>961</v>
      </c>
      <c r="G230" s="544" t="s">
        <v>999</v>
      </c>
      <c r="H230" s="544" t="s">
        <v>1009</v>
      </c>
      <c r="I230" s="567">
        <v>0.17000000178813934</v>
      </c>
      <c r="J230" s="567">
        <v>2000</v>
      </c>
      <c r="K230" s="568">
        <v>334.96000671386719</v>
      </c>
    </row>
    <row r="231" spans="1:11" ht="14.45" customHeight="1" x14ac:dyDescent="0.2">
      <c r="A231" s="540" t="s">
        <v>444</v>
      </c>
      <c r="B231" s="541" t="s">
        <v>445</v>
      </c>
      <c r="C231" s="544" t="s">
        <v>449</v>
      </c>
      <c r="D231" s="577" t="s">
        <v>450</v>
      </c>
      <c r="E231" s="544" t="s">
        <v>960</v>
      </c>
      <c r="F231" s="577" t="s">
        <v>961</v>
      </c>
      <c r="G231" s="544" t="s">
        <v>1001</v>
      </c>
      <c r="H231" s="544" t="s">
        <v>1010</v>
      </c>
      <c r="I231" s="567">
        <v>0.20000000298023224</v>
      </c>
      <c r="J231" s="567">
        <v>5000</v>
      </c>
      <c r="K231" s="568">
        <v>995.88999938964844</v>
      </c>
    </row>
    <row r="232" spans="1:11" ht="14.45" customHeight="1" x14ac:dyDescent="0.2">
      <c r="A232" s="540" t="s">
        <v>444</v>
      </c>
      <c r="B232" s="541" t="s">
        <v>445</v>
      </c>
      <c r="C232" s="544" t="s">
        <v>449</v>
      </c>
      <c r="D232" s="577" t="s">
        <v>450</v>
      </c>
      <c r="E232" s="544" t="s">
        <v>960</v>
      </c>
      <c r="F232" s="577" t="s">
        <v>961</v>
      </c>
      <c r="G232" s="544" t="s">
        <v>1003</v>
      </c>
      <c r="H232" s="544" t="s">
        <v>1011</v>
      </c>
      <c r="I232" s="567">
        <v>0.27200000882148745</v>
      </c>
      <c r="J232" s="567">
        <v>11000</v>
      </c>
      <c r="K232" s="568">
        <v>2990.739990234375</v>
      </c>
    </row>
    <row r="233" spans="1:11" ht="14.45" customHeight="1" x14ac:dyDescent="0.2">
      <c r="A233" s="540" t="s">
        <v>444</v>
      </c>
      <c r="B233" s="541" t="s">
        <v>445</v>
      </c>
      <c r="C233" s="544" t="s">
        <v>449</v>
      </c>
      <c r="D233" s="577" t="s">
        <v>450</v>
      </c>
      <c r="E233" s="544" t="s">
        <v>960</v>
      </c>
      <c r="F233" s="577" t="s">
        <v>961</v>
      </c>
      <c r="G233" s="544" t="s">
        <v>1012</v>
      </c>
      <c r="H233" s="544" t="s">
        <v>1013</v>
      </c>
      <c r="I233" s="567">
        <v>1.5</v>
      </c>
      <c r="J233" s="567">
        <v>1000</v>
      </c>
      <c r="K233" s="568">
        <v>1500.4000244140625</v>
      </c>
    </row>
    <row r="234" spans="1:11" ht="14.45" customHeight="1" x14ac:dyDescent="0.2">
      <c r="A234" s="540" t="s">
        <v>444</v>
      </c>
      <c r="B234" s="541" t="s">
        <v>445</v>
      </c>
      <c r="C234" s="544" t="s">
        <v>449</v>
      </c>
      <c r="D234" s="577" t="s">
        <v>450</v>
      </c>
      <c r="E234" s="544" t="s">
        <v>960</v>
      </c>
      <c r="F234" s="577" t="s">
        <v>961</v>
      </c>
      <c r="G234" s="544" t="s">
        <v>1007</v>
      </c>
      <c r="H234" s="544" t="s">
        <v>1014</v>
      </c>
      <c r="I234" s="567">
        <v>9.5399999618530273</v>
      </c>
      <c r="J234" s="567">
        <v>1000</v>
      </c>
      <c r="K234" s="568">
        <v>9540.1201171875</v>
      </c>
    </row>
    <row r="235" spans="1:11" ht="14.45" customHeight="1" x14ac:dyDescent="0.2">
      <c r="A235" s="540" t="s">
        <v>444</v>
      </c>
      <c r="B235" s="541" t="s">
        <v>445</v>
      </c>
      <c r="C235" s="544" t="s">
        <v>449</v>
      </c>
      <c r="D235" s="577" t="s">
        <v>450</v>
      </c>
      <c r="E235" s="544" t="s">
        <v>960</v>
      </c>
      <c r="F235" s="577" t="s">
        <v>961</v>
      </c>
      <c r="G235" s="544" t="s">
        <v>1015</v>
      </c>
      <c r="H235" s="544" t="s">
        <v>1016</v>
      </c>
      <c r="I235" s="567">
        <v>9.1150002479553223</v>
      </c>
      <c r="J235" s="567">
        <v>2000</v>
      </c>
      <c r="K235" s="568">
        <v>18222.580078125</v>
      </c>
    </row>
    <row r="236" spans="1:11" ht="14.45" customHeight="1" x14ac:dyDescent="0.2">
      <c r="A236" s="540" t="s">
        <v>444</v>
      </c>
      <c r="B236" s="541" t="s">
        <v>445</v>
      </c>
      <c r="C236" s="544" t="s">
        <v>449</v>
      </c>
      <c r="D236" s="577" t="s">
        <v>450</v>
      </c>
      <c r="E236" s="544" t="s">
        <v>960</v>
      </c>
      <c r="F236" s="577" t="s">
        <v>961</v>
      </c>
      <c r="G236" s="544" t="s">
        <v>1017</v>
      </c>
      <c r="H236" s="544" t="s">
        <v>1018</v>
      </c>
      <c r="I236" s="567">
        <v>0.74000000953674316</v>
      </c>
      <c r="J236" s="567">
        <v>108000</v>
      </c>
      <c r="K236" s="568">
        <v>79711</v>
      </c>
    </row>
    <row r="237" spans="1:11" ht="14.45" customHeight="1" x14ac:dyDescent="0.2">
      <c r="A237" s="540" t="s">
        <v>444</v>
      </c>
      <c r="B237" s="541" t="s">
        <v>445</v>
      </c>
      <c r="C237" s="544" t="s">
        <v>449</v>
      </c>
      <c r="D237" s="577" t="s">
        <v>450</v>
      </c>
      <c r="E237" s="544" t="s">
        <v>960</v>
      </c>
      <c r="F237" s="577" t="s">
        <v>961</v>
      </c>
      <c r="G237" s="544" t="s">
        <v>1019</v>
      </c>
      <c r="H237" s="544" t="s">
        <v>1020</v>
      </c>
      <c r="I237" s="567">
        <v>6.0500001907348633</v>
      </c>
      <c r="J237" s="567">
        <v>22000</v>
      </c>
      <c r="K237" s="568">
        <v>133100</v>
      </c>
    </row>
    <row r="238" spans="1:11" ht="14.45" customHeight="1" x14ac:dyDescent="0.2">
      <c r="A238" s="540" t="s">
        <v>444</v>
      </c>
      <c r="B238" s="541" t="s">
        <v>445</v>
      </c>
      <c r="C238" s="544" t="s">
        <v>449</v>
      </c>
      <c r="D238" s="577" t="s">
        <v>450</v>
      </c>
      <c r="E238" s="544" t="s">
        <v>960</v>
      </c>
      <c r="F238" s="577" t="s">
        <v>961</v>
      </c>
      <c r="G238" s="544" t="s">
        <v>1015</v>
      </c>
      <c r="H238" s="544" t="s">
        <v>1021</v>
      </c>
      <c r="I238" s="567">
        <v>9.1400003433227539</v>
      </c>
      <c r="J238" s="567">
        <v>1000</v>
      </c>
      <c r="K238" s="568">
        <v>9143.830078125</v>
      </c>
    </row>
    <row r="239" spans="1:11" ht="14.45" customHeight="1" x14ac:dyDescent="0.2">
      <c r="A239" s="540" t="s">
        <v>444</v>
      </c>
      <c r="B239" s="541" t="s">
        <v>445</v>
      </c>
      <c r="C239" s="544" t="s">
        <v>449</v>
      </c>
      <c r="D239" s="577" t="s">
        <v>450</v>
      </c>
      <c r="E239" s="544" t="s">
        <v>960</v>
      </c>
      <c r="F239" s="577" t="s">
        <v>961</v>
      </c>
      <c r="G239" s="544" t="s">
        <v>1017</v>
      </c>
      <c r="H239" s="544" t="s">
        <v>1022</v>
      </c>
      <c r="I239" s="567">
        <v>0.69571429491043091</v>
      </c>
      <c r="J239" s="567">
        <v>65000</v>
      </c>
      <c r="K239" s="568">
        <v>45362.89013671875</v>
      </c>
    </row>
    <row r="240" spans="1:11" ht="14.45" customHeight="1" x14ac:dyDescent="0.2">
      <c r="A240" s="540" t="s">
        <v>444</v>
      </c>
      <c r="B240" s="541" t="s">
        <v>445</v>
      </c>
      <c r="C240" s="544" t="s">
        <v>449</v>
      </c>
      <c r="D240" s="577" t="s">
        <v>450</v>
      </c>
      <c r="E240" s="544" t="s">
        <v>960</v>
      </c>
      <c r="F240" s="577" t="s">
        <v>961</v>
      </c>
      <c r="G240" s="544" t="s">
        <v>1023</v>
      </c>
      <c r="H240" s="544" t="s">
        <v>1024</v>
      </c>
      <c r="I240" s="567">
        <v>7.380000114440918</v>
      </c>
      <c r="J240" s="567">
        <v>504</v>
      </c>
      <c r="K240" s="568">
        <v>3719.06005859375</v>
      </c>
    </row>
    <row r="241" spans="1:11" ht="14.45" customHeight="1" x14ac:dyDescent="0.2">
      <c r="A241" s="540" t="s">
        <v>444</v>
      </c>
      <c r="B241" s="541" t="s">
        <v>445</v>
      </c>
      <c r="C241" s="544" t="s">
        <v>449</v>
      </c>
      <c r="D241" s="577" t="s">
        <v>450</v>
      </c>
      <c r="E241" s="544" t="s">
        <v>960</v>
      </c>
      <c r="F241" s="577" t="s">
        <v>961</v>
      </c>
      <c r="G241" s="544" t="s">
        <v>1019</v>
      </c>
      <c r="H241" s="544" t="s">
        <v>1025</v>
      </c>
      <c r="I241" s="567">
        <v>6.0500001907348633</v>
      </c>
      <c r="J241" s="567">
        <v>21000</v>
      </c>
      <c r="K241" s="568">
        <v>127050</v>
      </c>
    </row>
    <row r="242" spans="1:11" ht="14.45" customHeight="1" x14ac:dyDescent="0.2">
      <c r="A242" s="540" t="s">
        <v>444</v>
      </c>
      <c r="B242" s="541" t="s">
        <v>445</v>
      </c>
      <c r="C242" s="544" t="s">
        <v>449</v>
      </c>
      <c r="D242" s="577" t="s">
        <v>450</v>
      </c>
      <c r="E242" s="544" t="s">
        <v>960</v>
      </c>
      <c r="F242" s="577" t="s">
        <v>961</v>
      </c>
      <c r="G242" s="544" t="s">
        <v>1026</v>
      </c>
      <c r="H242" s="544" t="s">
        <v>1027</v>
      </c>
      <c r="I242" s="567">
        <v>804.6500244140625</v>
      </c>
      <c r="J242" s="567">
        <v>2</v>
      </c>
      <c r="K242" s="568">
        <v>1609.300048828125</v>
      </c>
    </row>
    <row r="243" spans="1:11" ht="14.45" customHeight="1" x14ac:dyDescent="0.2">
      <c r="A243" s="540" t="s">
        <v>444</v>
      </c>
      <c r="B243" s="541" t="s">
        <v>445</v>
      </c>
      <c r="C243" s="544" t="s">
        <v>449</v>
      </c>
      <c r="D243" s="577" t="s">
        <v>450</v>
      </c>
      <c r="E243" s="544" t="s">
        <v>960</v>
      </c>
      <c r="F243" s="577" t="s">
        <v>961</v>
      </c>
      <c r="G243" s="544" t="s">
        <v>1026</v>
      </c>
      <c r="H243" s="544" t="s">
        <v>1028</v>
      </c>
      <c r="I243" s="567">
        <v>744.1500244140625</v>
      </c>
      <c r="J243" s="567">
        <v>2</v>
      </c>
      <c r="K243" s="568">
        <v>1488.300048828125</v>
      </c>
    </row>
    <row r="244" spans="1:11" ht="14.45" customHeight="1" x14ac:dyDescent="0.2">
      <c r="A244" s="540" t="s">
        <v>444</v>
      </c>
      <c r="B244" s="541" t="s">
        <v>445</v>
      </c>
      <c r="C244" s="544" t="s">
        <v>449</v>
      </c>
      <c r="D244" s="577" t="s">
        <v>450</v>
      </c>
      <c r="E244" s="544" t="s">
        <v>960</v>
      </c>
      <c r="F244" s="577" t="s">
        <v>961</v>
      </c>
      <c r="G244" s="544" t="s">
        <v>1029</v>
      </c>
      <c r="H244" s="544" t="s">
        <v>1030</v>
      </c>
      <c r="I244" s="567">
        <v>2.0999999046325684</v>
      </c>
      <c r="J244" s="567">
        <v>960</v>
      </c>
      <c r="K244" s="568">
        <v>2020.699951171875</v>
      </c>
    </row>
    <row r="245" spans="1:11" ht="14.45" customHeight="1" x14ac:dyDescent="0.2">
      <c r="A245" s="540" t="s">
        <v>444</v>
      </c>
      <c r="B245" s="541" t="s">
        <v>445</v>
      </c>
      <c r="C245" s="544" t="s">
        <v>449</v>
      </c>
      <c r="D245" s="577" t="s">
        <v>450</v>
      </c>
      <c r="E245" s="544" t="s">
        <v>960</v>
      </c>
      <c r="F245" s="577" t="s">
        <v>961</v>
      </c>
      <c r="G245" s="544" t="s">
        <v>973</v>
      </c>
      <c r="H245" s="544" t="s">
        <v>1031</v>
      </c>
      <c r="I245" s="567">
        <v>4.2799999713897705</v>
      </c>
      <c r="J245" s="567">
        <v>1920</v>
      </c>
      <c r="K245" s="568">
        <v>8217.090087890625</v>
      </c>
    </row>
    <row r="246" spans="1:11" ht="14.45" customHeight="1" x14ac:dyDescent="0.2">
      <c r="A246" s="540" t="s">
        <v>444</v>
      </c>
      <c r="B246" s="541" t="s">
        <v>445</v>
      </c>
      <c r="C246" s="544" t="s">
        <v>449</v>
      </c>
      <c r="D246" s="577" t="s">
        <v>450</v>
      </c>
      <c r="E246" s="544" t="s">
        <v>960</v>
      </c>
      <c r="F246" s="577" t="s">
        <v>961</v>
      </c>
      <c r="G246" s="544" t="s">
        <v>1032</v>
      </c>
      <c r="H246" s="544" t="s">
        <v>1033</v>
      </c>
      <c r="I246" s="567">
        <v>4.1599998474121094</v>
      </c>
      <c r="J246" s="567">
        <v>960</v>
      </c>
      <c r="K246" s="568">
        <v>3997.110107421875</v>
      </c>
    </row>
    <row r="247" spans="1:11" ht="14.45" customHeight="1" x14ac:dyDescent="0.2">
      <c r="A247" s="540" t="s">
        <v>444</v>
      </c>
      <c r="B247" s="541" t="s">
        <v>445</v>
      </c>
      <c r="C247" s="544" t="s">
        <v>449</v>
      </c>
      <c r="D247" s="577" t="s">
        <v>450</v>
      </c>
      <c r="E247" s="544" t="s">
        <v>960</v>
      </c>
      <c r="F247" s="577" t="s">
        <v>961</v>
      </c>
      <c r="G247" s="544" t="s">
        <v>975</v>
      </c>
      <c r="H247" s="544" t="s">
        <v>1034</v>
      </c>
      <c r="I247" s="567">
        <v>1.4900000095367432</v>
      </c>
      <c r="J247" s="567">
        <v>2000</v>
      </c>
      <c r="K247" s="568">
        <v>2974.179931640625</v>
      </c>
    </row>
    <row r="248" spans="1:11" ht="14.45" customHeight="1" x14ac:dyDescent="0.2">
      <c r="A248" s="540" t="s">
        <v>444</v>
      </c>
      <c r="B248" s="541" t="s">
        <v>445</v>
      </c>
      <c r="C248" s="544" t="s">
        <v>449</v>
      </c>
      <c r="D248" s="577" t="s">
        <v>450</v>
      </c>
      <c r="E248" s="544" t="s">
        <v>960</v>
      </c>
      <c r="F248" s="577" t="s">
        <v>961</v>
      </c>
      <c r="G248" s="544" t="s">
        <v>979</v>
      </c>
      <c r="H248" s="544" t="s">
        <v>1035</v>
      </c>
      <c r="I248" s="567">
        <v>0.39833333591620129</v>
      </c>
      <c r="J248" s="567">
        <v>5000</v>
      </c>
      <c r="K248" s="568">
        <v>2434.480037689209</v>
      </c>
    </row>
    <row r="249" spans="1:11" ht="14.45" customHeight="1" x14ac:dyDescent="0.2">
      <c r="A249" s="540" t="s">
        <v>444</v>
      </c>
      <c r="B249" s="541" t="s">
        <v>445</v>
      </c>
      <c r="C249" s="544" t="s">
        <v>449</v>
      </c>
      <c r="D249" s="577" t="s">
        <v>450</v>
      </c>
      <c r="E249" s="544" t="s">
        <v>960</v>
      </c>
      <c r="F249" s="577" t="s">
        <v>961</v>
      </c>
      <c r="G249" s="544" t="s">
        <v>1036</v>
      </c>
      <c r="H249" s="544" t="s">
        <v>1037</v>
      </c>
      <c r="I249" s="567">
        <v>1.4800000190734863</v>
      </c>
      <c r="J249" s="567">
        <v>1000</v>
      </c>
      <c r="K249" s="568">
        <v>1476.3199462890625</v>
      </c>
    </row>
    <row r="250" spans="1:11" ht="14.45" customHeight="1" x14ac:dyDescent="0.2">
      <c r="A250" s="540" t="s">
        <v>444</v>
      </c>
      <c r="B250" s="541" t="s">
        <v>445</v>
      </c>
      <c r="C250" s="544" t="s">
        <v>449</v>
      </c>
      <c r="D250" s="577" t="s">
        <v>450</v>
      </c>
      <c r="E250" s="544" t="s">
        <v>960</v>
      </c>
      <c r="F250" s="577" t="s">
        <v>961</v>
      </c>
      <c r="G250" s="544" t="s">
        <v>991</v>
      </c>
      <c r="H250" s="544" t="s">
        <v>1038</v>
      </c>
      <c r="I250" s="567">
        <v>0.28999999165534973</v>
      </c>
      <c r="J250" s="567">
        <v>10000</v>
      </c>
      <c r="K250" s="568">
        <v>2903.9999389648438</v>
      </c>
    </row>
    <row r="251" spans="1:11" ht="14.45" customHeight="1" x14ac:dyDescent="0.2">
      <c r="A251" s="540" t="s">
        <v>444</v>
      </c>
      <c r="B251" s="541" t="s">
        <v>445</v>
      </c>
      <c r="C251" s="544" t="s">
        <v>449</v>
      </c>
      <c r="D251" s="577" t="s">
        <v>450</v>
      </c>
      <c r="E251" s="544" t="s">
        <v>960</v>
      </c>
      <c r="F251" s="577" t="s">
        <v>961</v>
      </c>
      <c r="G251" s="544" t="s">
        <v>1039</v>
      </c>
      <c r="H251" s="544" t="s">
        <v>1040</v>
      </c>
      <c r="I251" s="567">
        <v>90.75</v>
      </c>
      <c r="J251" s="567">
        <v>2</v>
      </c>
      <c r="K251" s="568">
        <v>181.5</v>
      </c>
    </row>
    <row r="252" spans="1:11" ht="14.45" customHeight="1" x14ac:dyDescent="0.2">
      <c r="A252" s="540" t="s">
        <v>444</v>
      </c>
      <c r="B252" s="541" t="s">
        <v>445</v>
      </c>
      <c r="C252" s="544" t="s">
        <v>449</v>
      </c>
      <c r="D252" s="577" t="s">
        <v>450</v>
      </c>
      <c r="E252" s="544" t="s">
        <v>960</v>
      </c>
      <c r="F252" s="577" t="s">
        <v>961</v>
      </c>
      <c r="G252" s="544" t="s">
        <v>1041</v>
      </c>
      <c r="H252" s="544" t="s">
        <v>1042</v>
      </c>
      <c r="I252" s="567">
        <v>91.680000305175781</v>
      </c>
      <c r="J252" s="567">
        <v>5</v>
      </c>
      <c r="K252" s="568">
        <v>458.39999389648438</v>
      </c>
    </row>
    <row r="253" spans="1:11" ht="14.45" customHeight="1" x14ac:dyDescent="0.2">
      <c r="A253" s="540" t="s">
        <v>444</v>
      </c>
      <c r="B253" s="541" t="s">
        <v>445</v>
      </c>
      <c r="C253" s="544" t="s">
        <v>449</v>
      </c>
      <c r="D253" s="577" t="s">
        <v>450</v>
      </c>
      <c r="E253" s="544" t="s">
        <v>960</v>
      </c>
      <c r="F253" s="577" t="s">
        <v>961</v>
      </c>
      <c r="G253" s="544" t="s">
        <v>1043</v>
      </c>
      <c r="H253" s="544" t="s">
        <v>1044</v>
      </c>
      <c r="I253" s="567">
        <v>98.110000610351563</v>
      </c>
      <c r="J253" s="567">
        <v>5</v>
      </c>
      <c r="K253" s="568">
        <v>490.52999877929688</v>
      </c>
    </row>
    <row r="254" spans="1:11" ht="14.45" customHeight="1" x14ac:dyDescent="0.2">
      <c r="A254" s="540" t="s">
        <v>444</v>
      </c>
      <c r="B254" s="541" t="s">
        <v>445</v>
      </c>
      <c r="C254" s="544" t="s">
        <v>449</v>
      </c>
      <c r="D254" s="577" t="s">
        <v>450</v>
      </c>
      <c r="E254" s="544" t="s">
        <v>960</v>
      </c>
      <c r="F254" s="577" t="s">
        <v>961</v>
      </c>
      <c r="G254" s="544" t="s">
        <v>1045</v>
      </c>
      <c r="H254" s="544" t="s">
        <v>1046</v>
      </c>
      <c r="I254" s="567">
        <v>107.08000183105469</v>
      </c>
      <c r="J254" s="567">
        <v>5</v>
      </c>
      <c r="K254" s="568">
        <v>535.41998291015625</v>
      </c>
    </row>
    <row r="255" spans="1:11" ht="14.45" customHeight="1" x14ac:dyDescent="0.2">
      <c r="A255" s="540" t="s">
        <v>444</v>
      </c>
      <c r="B255" s="541" t="s">
        <v>445</v>
      </c>
      <c r="C255" s="544" t="s">
        <v>449</v>
      </c>
      <c r="D255" s="577" t="s">
        <v>450</v>
      </c>
      <c r="E255" s="544" t="s">
        <v>960</v>
      </c>
      <c r="F255" s="577" t="s">
        <v>961</v>
      </c>
      <c r="G255" s="544" t="s">
        <v>1039</v>
      </c>
      <c r="H255" s="544" t="s">
        <v>1047</v>
      </c>
      <c r="I255" s="567">
        <v>82.769996643066406</v>
      </c>
      <c r="J255" s="567">
        <v>2</v>
      </c>
      <c r="K255" s="568">
        <v>165.52999877929688</v>
      </c>
    </row>
    <row r="256" spans="1:11" ht="14.45" customHeight="1" x14ac:dyDescent="0.2">
      <c r="A256" s="540" t="s">
        <v>444</v>
      </c>
      <c r="B256" s="541" t="s">
        <v>445</v>
      </c>
      <c r="C256" s="544" t="s">
        <v>449</v>
      </c>
      <c r="D256" s="577" t="s">
        <v>450</v>
      </c>
      <c r="E256" s="544" t="s">
        <v>960</v>
      </c>
      <c r="F256" s="577" t="s">
        <v>961</v>
      </c>
      <c r="G256" s="544" t="s">
        <v>1048</v>
      </c>
      <c r="H256" s="544" t="s">
        <v>1049</v>
      </c>
      <c r="I256" s="567">
        <v>0.47999998927116394</v>
      </c>
      <c r="J256" s="567">
        <v>5500</v>
      </c>
      <c r="K256" s="568">
        <v>2648.6899261474609</v>
      </c>
    </row>
    <row r="257" spans="1:11" ht="14.45" customHeight="1" x14ac:dyDescent="0.2">
      <c r="A257" s="540" t="s">
        <v>444</v>
      </c>
      <c r="B257" s="541" t="s">
        <v>445</v>
      </c>
      <c r="C257" s="544" t="s">
        <v>449</v>
      </c>
      <c r="D257" s="577" t="s">
        <v>450</v>
      </c>
      <c r="E257" s="544" t="s">
        <v>960</v>
      </c>
      <c r="F257" s="577" t="s">
        <v>961</v>
      </c>
      <c r="G257" s="544" t="s">
        <v>1050</v>
      </c>
      <c r="H257" s="544" t="s">
        <v>1051</v>
      </c>
      <c r="I257" s="567">
        <v>2.7824999690055847</v>
      </c>
      <c r="J257" s="567">
        <v>880</v>
      </c>
      <c r="K257" s="568">
        <v>2449.3999938964844</v>
      </c>
    </row>
    <row r="258" spans="1:11" ht="14.45" customHeight="1" x14ac:dyDescent="0.2">
      <c r="A258" s="540" t="s">
        <v>444</v>
      </c>
      <c r="B258" s="541" t="s">
        <v>445</v>
      </c>
      <c r="C258" s="544" t="s">
        <v>449</v>
      </c>
      <c r="D258" s="577" t="s">
        <v>450</v>
      </c>
      <c r="E258" s="544" t="s">
        <v>1052</v>
      </c>
      <c r="F258" s="577" t="s">
        <v>1053</v>
      </c>
      <c r="G258" s="544" t="s">
        <v>1054</v>
      </c>
      <c r="H258" s="544" t="s">
        <v>1055</v>
      </c>
      <c r="I258" s="567">
        <v>0.31000000238418579</v>
      </c>
      <c r="J258" s="567">
        <v>1100</v>
      </c>
      <c r="K258" s="568">
        <v>341</v>
      </c>
    </row>
    <row r="259" spans="1:11" ht="14.45" customHeight="1" x14ac:dyDescent="0.2">
      <c r="A259" s="540" t="s">
        <v>444</v>
      </c>
      <c r="B259" s="541" t="s">
        <v>445</v>
      </c>
      <c r="C259" s="544" t="s">
        <v>449</v>
      </c>
      <c r="D259" s="577" t="s">
        <v>450</v>
      </c>
      <c r="E259" s="544" t="s">
        <v>1052</v>
      </c>
      <c r="F259" s="577" t="s">
        <v>1053</v>
      </c>
      <c r="G259" s="544" t="s">
        <v>1056</v>
      </c>
      <c r="H259" s="544" t="s">
        <v>1057</v>
      </c>
      <c r="I259" s="567">
        <v>0.18000000715255737</v>
      </c>
      <c r="J259" s="567">
        <v>200</v>
      </c>
      <c r="K259" s="568">
        <v>36</v>
      </c>
    </row>
    <row r="260" spans="1:11" ht="14.45" customHeight="1" x14ac:dyDescent="0.2">
      <c r="A260" s="540" t="s">
        <v>444</v>
      </c>
      <c r="B260" s="541" t="s">
        <v>445</v>
      </c>
      <c r="C260" s="544" t="s">
        <v>449</v>
      </c>
      <c r="D260" s="577" t="s">
        <v>450</v>
      </c>
      <c r="E260" s="544" t="s">
        <v>1052</v>
      </c>
      <c r="F260" s="577" t="s">
        <v>1053</v>
      </c>
      <c r="G260" s="544" t="s">
        <v>1058</v>
      </c>
      <c r="H260" s="544" t="s">
        <v>1059</v>
      </c>
      <c r="I260" s="567">
        <v>0.27600000500679017</v>
      </c>
      <c r="J260" s="567">
        <v>1400</v>
      </c>
      <c r="K260" s="568">
        <v>385</v>
      </c>
    </row>
    <row r="261" spans="1:11" ht="14.45" customHeight="1" x14ac:dyDescent="0.2">
      <c r="A261" s="540" t="s">
        <v>444</v>
      </c>
      <c r="B261" s="541" t="s">
        <v>445</v>
      </c>
      <c r="C261" s="544" t="s">
        <v>449</v>
      </c>
      <c r="D261" s="577" t="s">
        <v>450</v>
      </c>
      <c r="E261" s="544" t="s">
        <v>1052</v>
      </c>
      <c r="F261" s="577" t="s">
        <v>1053</v>
      </c>
      <c r="G261" s="544" t="s">
        <v>1060</v>
      </c>
      <c r="H261" s="544" t="s">
        <v>1061</v>
      </c>
      <c r="I261" s="567">
        <v>13.018000411987305</v>
      </c>
      <c r="J261" s="567">
        <v>47</v>
      </c>
      <c r="K261" s="568">
        <v>611.85000610351563</v>
      </c>
    </row>
    <row r="262" spans="1:11" ht="14.45" customHeight="1" x14ac:dyDescent="0.2">
      <c r="A262" s="540" t="s">
        <v>444</v>
      </c>
      <c r="B262" s="541" t="s">
        <v>445</v>
      </c>
      <c r="C262" s="544" t="s">
        <v>449</v>
      </c>
      <c r="D262" s="577" t="s">
        <v>450</v>
      </c>
      <c r="E262" s="544" t="s">
        <v>1052</v>
      </c>
      <c r="F262" s="577" t="s">
        <v>1053</v>
      </c>
      <c r="G262" s="544" t="s">
        <v>1062</v>
      </c>
      <c r="H262" s="544" t="s">
        <v>1063</v>
      </c>
      <c r="I262" s="567">
        <v>46.31666692097982</v>
      </c>
      <c r="J262" s="567">
        <v>26</v>
      </c>
      <c r="K262" s="568">
        <v>1204.2400207519531</v>
      </c>
    </row>
    <row r="263" spans="1:11" ht="14.45" customHeight="1" x14ac:dyDescent="0.2">
      <c r="A263" s="540" t="s">
        <v>444</v>
      </c>
      <c r="B263" s="541" t="s">
        <v>445</v>
      </c>
      <c r="C263" s="544" t="s">
        <v>449</v>
      </c>
      <c r="D263" s="577" t="s">
        <v>450</v>
      </c>
      <c r="E263" s="544" t="s">
        <v>1052</v>
      </c>
      <c r="F263" s="577" t="s">
        <v>1053</v>
      </c>
      <c r="G263" s="544" t="s">
        <v>1064</v>
      </c>
      <c r="H263" s="544" t="s">
        <v>1065</v>
      </c>
      <c r="I263" s="567">
        <v>2.0433332522710166</v>
      </c>
      <c r="J263" s="567">
        <v>100</v>
      </c>
      <c r="K263" s="568">
        <v>202.95999526977539</v>
      </c>
    </row>
    <row r="264" spans="1:11" ht="14.45" customHeight="1" x14ac:dyDescent="0.2">
      <c r="A264" s="540" t="s">
        <v>444</v>
      </c>
      <c r="B264" s="541" t="s">
        <v>445</v>
      </c>
      <c r="C264" s="544" t="s">
        <v>449</v>
      </c>
      <c r="D264" s="577" t="s">
        <v>450</v>
      </c>
      <c r="E264" s="544" t="s">
        <v>1052</v>
      </c>
      <c r="F264" s="577" t="s">
        <v>1053</v>
      </c>
      <c r="G264" s="544" t="s">
        <v>1060</v>
      </c>
      <c r="H264" s="544" t="s">
        <v>1066</v>
      </c>
      <c r="I264" s="567">
        <v>13.015000343322754</v>
      </c>
      <c r="J264" s="567">
        <v>16</v>
      </c>
      <c r="K264" s="568">
        <v>208.23999786376953</v>
      </c>
    </row>
    <row r="265" spans="1:11" ht="14.45" customHeight="1" x14ac:dyDescent="0.2">
      <c r="A265" s="540" t="s">
        <v>444</v>
      </c>
      <c r="B265" s="541" t="s">
        <v>445</v>
      </c>
      <c r="C265" s="544" t="s">
        <v>449</v>
      </c>
      <c r="D265" s="577" t="s">
        <v>450</v>
      </c>
      <c r="E265" s="544" t="s">
        <v>1052</v>
      </c>
      <c r="F265" s="577" t="s">
        <v>1053</v>
      </c>
      <c r="G265" s="544" t="s">
        <v>1062</v>
      </c>
      <c r="H265" s="544" t="s">
        <v>1067</v>
      </c>
      <c r="I265" s="567">
        <v>46.315000534057617</v>
      </c>
      <c r="J265" s="567">
        <v>7</v>
      </c>
      <c r="K265" s="568">
        <v>324.21000289916992</v>
      </c>
    </row>
    <row r="266" spans="1:11" ht="14.45" customHeight="1" x14ac:dyDescent="0.2">
      <c r="A266" s="540" t="s">
        <v>444</v>
      </c>
      <c r="B266" s="541" t="s">
        <v>445</v>
      </c>
      <c r="C266" s="544" t="s">
        <v>449</v>
      </c>
      <c r="D266" s="577" t="s">
        <v>450</v>
      </c>
      <c r="E266" s="544" t="s">
        <v>1052</v>
      </c>
      <c r="F266" s="577" t="s">
        <v>1053</v>
      </c>
      <c r="G266" s="544" t="s">
        <v>1064</v>
      </c>
      <c r="H266" s="544" t="s">
        <v>1068</v>
      </c>
      <c r="I266" s="567">
        <v>1.9099999666213989</v>
      </c>
      <c r="J266" s="567">
        <v>100</v>
      </c>
      <c r="K266" s="568">
        <v>191.47999572753906</v>
      </c>
    </row>
    <row r="267" spans="1:11" ht="14.45" customHeight="1" x14ac:dyDescent="0.2">
      <c r="A267" s="540" t="s">
        <v>444</v>
      </c>
      <c r="B267" s="541" t="s">
        <v>445</v>
      </c>
      <c r="C267" s="544" t="s">
        <v>449</v>
      </c>
      <c r="D267" s="577" t="s">
        <v>450</v>
      </c>
      <c r="E267" s="544" t="s">
        <v>1052</v>
      </c>
      <c r="F267" s="577" t="s">
        <v>1053</v>
      </c>
      <c r="G267" s="544" t="s">
        <v>1069</v>
      </c>
      <c r="H267" s="544" t="s">
        <v>1070</v>
      </c>
      <c r="I267" s="567">
        <v>7.0999999046325684</v>
      </c>
      <c r="J267" s="567">
        <v>2</v>
      </c>
      <c r="K267" s="568">
        <v>14.189999580383301</v>
      </c>
    </row>
    <row r="268" spans="1:11" ht="14.45" customHeight="1" x14ac:dyDescent="0.2">
      <c r="A268" s="540" t="s">
        <v>444</v>
      </c>
      <c r="B268" s="541" t="s">
        <v>445</v>
      </c>
      <c r="C268" s="544" t="s">
        <v>449</v>
      </c>
      <c r="D268" s="577" t="s">
        <v>450</v>
      </c>
      <c r="E268" s="544" t="s">
        <v>1052</v>
      </c>
      <c r="F268" s="577" t="s">
        <v>1053</v>
      </c>
      <c r="G268" s="544" t="s">
        <v>1071</v>
      </c>
      <c r="H268" s="544" t="s">
        <v>1072</v>
      </c>
      <c r="I268" s="567">
        <v>8.3400001525878906</v>
      </c>
      <c r="J268" s="567">
        <v>3</v>
      </c>
      <c r="K268" s="568">
        <v>25.010000228881836</v>
      </c>
    </row>
    <row r="269" spans="1:11" ht="14.45" customHeight="1" x14ac:dyDescent="0.2">
      <c r="A269" s="540" t="s">
        <v>444</v>
      </c>
      <c r="B269" s="541" t="s">
        <v>445</v>
      </c>
      <c r="C269" s="544" t="s">
        <v>449</v>
      </c>
      <c r="D269" s="577" t="s">
        <v>450</v>
      </c>
      <c r="E269" s="544" t="s">
        <v>1052</v>
      </c>
      <c r="F269" s="577" t="s">
        <v>1053</v>
      </c>
      <c r="G269" s="544" t="s">
        <v>1073</v>
      </c>
      <c r="H269" s="544" t="s">
        <v>1074</v>
      </c>
      <c r="I269" s="567">
        <v>260.29998779296875</v>
      </c>
      <c r="J269" s="567">
        <v>45</v>
      </c>
      <c r="K269" s="568">
        <v>11713.499755859375</v>
      </c>
    </row>
    <row r="270" spans="1:11" ht="14.45" customHeight="1" x14ac:dyDescent="0.2">
      <c r="A270" s="540" t="s">
        <v>444</v>
      </c>
      <c r="B270" s="541" t="s">
        <v>445</v>
      </c>
      <c r="C270" s="544" t="s">
        <v>449</v>
      </c>
      <c r="D270" s="577" t="s">
        <v>450</v>
      </c>
      <c r="E270" s="544" t="s">
        <v>1052</v>
      </c>
      <c r="F270" s="577" t="s">
        <v>1053</v>
      </c>
      <c r="G270" s="544" t="s">
        <v>1073</v>
      </c>
      <c r="H270" s="544" t="s">
        <v>1075</v>
      </c>
      <c r="I270" s="567">
        <v>260.29998779296875</v>
      </c>
      <c r="J270" s="567">
        <v>27</v>
      </c>
      <c r="K270" s="568">
        <v>7028.0999145507813</v>
      </c>
    </row>
    <row r="271" spans="1:11" ht="14.45" customHeight="1" x14ac:dyDescent="0.2">
      <c r="A271" s="540" t="s">
        <v>444</v>
      </c>
      <c r="B271" s="541" t="s">
        <v>445</v>
      </c>
      <c r="C271" s="544" t="s">
        <v>449</v>
      </c>
      <c r="D271" s="577" t="s">
        <v>450</v>
      </c>
      <c r="E271" s="544" t="s">
        <v>1076</v>
      </c>
      <c r="F271" s="577" t="s">
        <v>1077</v>
      </c>
      <c r="G271" s="544" t="s">
        <v>1078</v>
      </c>
      <c r="H271" s="544" t="s">
        <v>1079</v>
      </c>
      <c r="I271" s="567">
        <v>2.9000000953674316</v>
      </c>
      <c r="J271" s="567">
        <v>400</v>
      </c>
      <c r="K271" s="568">
        <v>1160</v>
      </c>
    </row>
    <row r="272" spans="1:11" ht="14.45" customHeight="1" x14ac:dyDescent="0.2">
      <c r="A272" s="540" t="s">
        <v>444</v>
      </c>
      <c r="B272" s="541" t="s">
        <v>445</v>
      </c>
      <c r="C272" s="544" t="s">
        <v>449</v>
      </c>
      <c r="D272" s="577" t="s">
        <v>450</v>
      </c>
      <c r="E272" s="544" t="s">
        <v>1076</v>
      </c>
      <c r="F272" s="577" t="s">
        <v>1077</v>
      </c>
      <c r="G272" s="544" t="s">
        <v>1080</v>
      </c>
      <c r="H272" s="544" t="s">
        <v>1081</v>
      </c>
      <c r="I272" s="567">
        <v>182.59166463216147</v>
      </c>
      <c r="J272" s="567">
        <v>8</v>
      </c>
      <c r="K272" s="568">
        <v>1460.22998046875</v>
      </c>
    </row>
    <row r="273" spans="1:11" ht="14.45" customHeight="1" x14ac:dyDescent="0.2">
      <c r="A273" s="540" t="s">
        <v>444</v>
      </c>
      <c r="B273" s="541" t="s">
        <v>445</v>
      </c>
      <c r="C273" s="544" t="s">
        <v>449</v>
      </c>
      <c r="D273" s="577" t="s">
        <v>450</v>
      </c>
      <c r="E273" s="544" t="s">
        <v>1076</v>
      </c>
      <c r="F273" s="577" t="s">
        <v>1077</v>
      </c>
      <c r="G273" s="544" t="s">
        <v>1082</v>
      </c>
      <c r="H273" s="544" t="s">
        <v>1083</v>
      </c>
      <c r="I273" s="567">
        <v>99.220001220703125</v>
      </c>
      <c r="J273" s="567">
        <v>3</v>
      </c>
      <c r="K273" s="568">
        <v>297.66000366210938</v>
      </c>
    </row>
    <row r="274" spans="1:11" ht="14.45" customHeight="1" x14ac:dyDescent="0.2">
      <c r="A274" s="540" t="s">
        <v>444</v>
      </c>
      <c r="B274" s="541" t="s">
        <v>445</v>
      </c>
      <c r="C274" s="544" t="s">
        <v>449</v>
      </c>
      <c r="D274" s="577" t="s">
        <v>450</v>
      </c>
      <c r="E274" s="544" t="s">
        <v>1076</v>
      </c>
      <c r="F274" s="577" t="s">
        <v>1077</v>
      </c>
      <c r="G274" s="544" t="s">
        <v>1084</v>
      </c>
      <c r="H274" s="544" t="s">
        <v>1085</v>
      </c>
      <c r="I274" s="567">
        <v>0.81272727251052856</v>
      </c>
      <c r="J274" s="567">
        <v>112000</v>
      </c>
      <c r="K274" s="568">
        <v>91302.689453125</v>
      </c>
    </row>
    <row r="275" spans="1:11" ht="14.45" customHeight="1" x14ac:dyDescent="0.2">
      <c r="A275" s="540" t="s">
        <v>444</v>
      </c>
      <c r="B275" s="541" t="s">
        <v>445</v>
      </c>
      <c r="C275" s="544" t="s">
        <v>449</v>
      </c>
      <c r="D275" s="577" t="s">
        <v>450</v>
      </c>
      <c r="E275" s="544" t="s">
        <v>1076</v>
      </c>
      <c r="F275" s="577" t="s">
        <v>1077</v>
      </c>
      <c r="G275" s="544" t="s">
        <v>1084</v>
      </c>
      <c r="H275" s="544" t="s">
        <v>1086</v>
      </c>
      <c r="I275" s="567">
        <v>0.81499999761581421</v>
      </c>
      <c r="J275" s="567">
        <v>48000</v>
      </c>
      <c r="K275" s="568">
        <v>39095.39990234375</v>
      </c>
    </row>
    <row r="276" spans="1:11" ht="14.45" customHeight="1" x14ac:dyDescent="0.2">
      <c r="A276" s="540" t="s">
        <v>444</v>
      </c>
      <c r="B276" s="541" t="s">
        <v>445</v>
      </c>
      <c r="C276" s="544" t="s">
        <v>449</v>
      </c>
      <c r="D276" s="577" t="s">
        <v>450</v>
      </c>
      <c r="E276" s="544" t="s">
        <v>1076</v>
      </c>
      <c r="F276" s="577" t="s">
        <v>1077</v>
      </c>
      <c r="G276" s="544" t="s">
        <v>1087</v>
      </c>
      <c r="H276" s="544" t="s">
        <v>1088</v>
      </c>
      <c r="I276" s="567">
        <v>56.246428625924246</v>
      </c>
      <c r="J276" s="567">
        <v>2550</v>
      </c>
      <c r="K276" s="568">
        <v>143050.39965820313</v>
      </c>
    </row>
    <row r="277" spans="1:11" ht="14.45" customHeight="1" x14ac:dyDescent="0.2">
      <c r="A277" s="540" t="s">
        <v>444</v>
      </c>
      <c r="B277" s="541" t="s">
        <v>445</v>
      </c>
      <c r="C277" s="544" t="s">
        <v>449</v>
      </c>
      <c r="D277" s="577" t="s">
        <v>450</v>
      </c>
      <c r="E277" s="544" t="s">
        <v>1076</v>
      </c>
      <c r="F277" s="577" t="s">
        <v>1077</v>
      </c>
      <c r="G277" s="544" t="s">
        <v>1089</v>
      </c>
      <c r="H277" s="544" t="s">
        <v>1090</v>
      </c>
      <c r="I277" s="567">
        <v>238.3699951171875</v>
      </c>
      <c r="J277" s="567">
        <v>9</v>
      </c>
      <c r="K277" s="568">
        <v>2145.3299560546875</v>
      </c>
    </row>
    <row r="278" spans="1:11" ht="14.45" customHeight="1" x14ac:dyDescent="0.2">
      <c r="A278" s="540" t="s">
        <v>444</v>
      </c>
      <c r="B278" s="541" t="s">
        <v>445</v>
      </c>
      <c r="C278" s="544" t="s">
        <v>449</v>
      </c>
      <c r="D278" s="577" t="s">
        <v>450</v>
      </c>
      <c r="E278" s="544" t="s">
        <v>1076</v>
      </c>
      <c r="F278" s="577" t="s">
        <v>1077</v>
      </c>
      <c r="G278" s="544" t="s">
        <v>1091</v>
      </c>
      <c r="H278" s="544" t="s">
        <v>1092</v>
      </c>
      <c r="I278" s="567">
        <v>11.739999771118164</v>
      </c>
      <c r="J278" s="567">
        <v>10</v>
      </c>
      <c r="K278" s="568">
        <v>117.40000152587891</v>
      </c>
    </row>
    <row r="279" spans="1:11" ht="14.45" customHeight="1" x14ac:dyDescent="0.2">
      <c r="A279" s="540" t="s">
        <v>444</v>
      </c>
      <c r="B279" s="541" t="s">
        <v>445</v>
      </c>
      <c r="C279" s="544" t="s">
        <v>449</v>
      </c>
      <c r="D279" s="577" t="s">
        <v>450</v>
      </c>
      <c r="E279" s="544" t="s">
        <v>1076</v>
      </c>
      <c r="F279" s="577" t="s">
        <v>1077</v>
      </c>
      <c r="G279" s="544" t="s">
        <v>1089</v>
      </c>
      <c r="H279" s="544" t="s">
        <v>1093</v>
      </c>
      <c r="I279" s="567">
        <v>174.24000549316406</v>
      </c>
      <c r="J279" s="567">
        <v>4</v>
      </c>
      <c r="K279" s="568">
        <v>696.96002197265625</v>
      </c>
    </row>
    <row r="280" spans="1:11" ht="14.45" customHeight="1" x14ac:dyDescent="0.2">
      <c r="A280" s="540" t="s">
        <v>444</v>
      </c>
      <c r="B280" s="541" t="s">
        <v>445</v>
      </c>
      <c r="C280" s="544" t="s">
        <v>449</v>
      </c>
      <c r="D280" s="577" t="s">
        <v>450</v>
      </c>
      <c r="E280" s="544" t="s">
        <v>1076</v>
      </c>
      <c r="F280" s="577" t="s">
        <v>1077</v>
      </c>
      <c r="G280" s="544" t="s">
        <v>1091</v>
      </c>
      <c r="H280" s="544" t="s">
        <v>1094</v>
      </c>
      <c r="I280" s="567">
        <v>11.739999771118164</v>
      </c>
      <c r="J280" s="567">
        <v>4</v>
      </c>
      <c r="K280" s="568">
        <v>46.959999084472656</v>
      </c>
    </row>
    <row r="281" spans="1:11" ht="14.45" customHeight="1" x14ac:dyDescent="0.2">
      <c r="A281" s="540" t="s">
        <v>444</v>
      </c>
      <c r="B281" s="541" t="s">
        <v>445</v>
      </c>
      <c r="C281" s="544" t="s">
        <v>449</v>
      </c>
      <c r="D281" s="577" t="s">
        <v>450</v>
      </c>
      <c r="E281" s="544" t="s">
        <v>1076</v>
      </c>
      <c r="F281" s="577" t="s">
        <v>1077</v>
      </c>
      <c r="G281" s="544" t="s">
        <v>1095</v>
      </c>
      <c r="H281" s="544" t="s">
        <v>1096</v>
      </c>
      <c r="I281" s="567">
        <v>6.8518182147632949</v>
      </c>
      <c r="J281" s="567">
        <v>2400</v>
      </c>
      <c r="K281" s="568">
        <v>16383.3994140625</v>
      </c>
    </row>
    <row r="282" spans="1:11" ht="14.45" customHeight="1" x14ac:dyDescent="0.2">
      <c r="A282" s="540" t="s">
        <v>444</v>
      </c>
      <c r="B282" s="541" t="s">
        <v>445</v>
      </c>
      <c r="C282" s="544" t="s">
        <v>449</v>
      </c>
      <c r="D282" s="577" t="s">
        <v>450</v>
      </c>
      <c r="E282" s="544" t="s">
        <v>1076</v>
      </c>
      <c r="F282" s="577" t="s">
        <v>1077</v>
      </c>
      <c r="G282" s="544" t="s">
        <v>1097</v>
      </c>
      <c r="H282" s="544" t="s">
        <v>1098</v>
      </c>
      <c r="I282" s="567">
        <v>123.90000152587891</v>
      </c>
      <c r="J282" s="567">
        <v>25</v>
      </c>
      <c r="K282" s="568">
        <v>3097.550048828125</v>
      </c>
    </row>
    <row r="283" spans="1:11" ht="14.45" customHeight="1" x14ac:dyDescent="0.2">
      <c r="A283" s="540" t="s">
        <v>444</v>
      </c>
      <c r="B283" s="541" t="s">
        <v>445</v>
      </c>
      <c r="C283" s="544" t="s">
        <v>449</v>
      </c>
      <c r="D283" s="577" t="s">
        <v>450</v>
      </c>
      <c r="E283" s="544" t="s">
        <v>1076</v>
      </c>
      <c r="F283" s="577" t="s">
        <v>1077</v>
      </c>
      <c r="G283" s="544" t="s">
        <v>1099</v>
      </c>
      <c r="H283" s="544" t="s">
        <v>1100</v>
      </c>
      <c r="I283" s="567">
        <v>2.5899999141693115</v>
      </c>
      <c r="J283" s="567">
        <v>500</v>
      </c>
      <c r="K283" s="568">
        <v>1294.699951171875</v>
      </c>
    </row>
    <row r="284" spans="1:11" ht="14.45" customHeight="1" x14ac:dyDescent="0.2">
      <c r="A284" s="540" t="s">
        <v>444</v>
      </c>
      <c r="B284" s="541" t="s">
        <v>445</v>
      </c>
      <c r="C284" s="544" t="s">
        <v>449</v>
      </c>
      <c r="D284" s="577" t="s">
        <v>450</v>
      </c>
      <c r="E284" s="544" t="s">
        <v>1076</v>
      </c>
      <c r="F284" s="577" t="s">
        <v>1077</v>
      </c>
      <c r="G284" s="544" t="s">
        <v>1095</v>
      </c>
      <c r="H284" s="544" t="s">
        <v>1101</v>
      </c>
      <c r="I284" s="567">
        <v>5.9385714530944824</v>
      </c>
      <c r="J284" s="567">
        <v>1200</v>
      </c>
      <c r="K284" s="568">
        <v>8312.4296875</v>
      </c>
    </row>
    <row r="285" spans="1:11" ht="14.45" customHeight="1" x14ac:dyDescent="0.2">
      <c r="A285" s="540" t="s">
        <v>444</v>
      </c>
      <c r="B285" s="541" t="s">
        <v>445</v>
      </c>
      <c r="C285" s="544" t="s">
        <v>449</v>
      </c>
      <c r="D285" s="577" t="s">
        <v>450</v>
      </c>
      <c r="E285" s="544" t="s">
        <v>1076</v>
      </c>
      <c r="F285" s="577" t="s">
        <v>1077</v>
      </c>
      <c r="G285" s="544" t="s">
        <v>1097</v>
      </c>
      <c r="H285" s="544" t="s">
        <v>1102</v>
      </c>
      <c r="I285" s="567">
        <v>117.12999725341797</v>
      </c>
      <c r="J285" s="567">
        <v>12.5</v>
      </c>
      <c r="K285" s="568">
        <v>1464.0999755859375</v>
      </c>
    </row>
    <row r="286" spans="1:11" ht="14.45" customHeight="1" x14ac:dyDescent="0.2">
      <c r="A286" s="540" t="s">
        <v>444</v>
      </c>
      <c r="B286" s="541" t="s">
        <v>445</v>
      </c>
      <c r="C286" s="544" t="s">
        <v>449</v>
      </c>
      <c r="D286" s="577" t="s">
        <v>450</v>
      </c>
      <c r="E286" s="544" t="s">
        <v>1076</v>
      </c>
      <c r="F286" s="577" t="s">
        <v>1077</v>
      </c>
      <c r="G286" s="544" t="s">
        <v>1103</v>
      </c>
      <c r="H286" s="544" t="s">
        <v>1104</v>
      </c>
      <c r="I286" s="567">
        <v>148.24000549316406</v>
      </c>
      <c r="J286" s="567">
        <v>2</v>
      </c>
      <c r="K286" s="568">
        <v>296.48001098632813</v>
      </c>
    </row>
    <row r="287" spans="1:11" ht="14.45" customHeight="1" x14ac:dyDescent="0.2">
      <c r="A287" s="540" t="s">
        <v>444</v>
      </c>
      <c r="B287" s="541" t="s">
        <v>445</v>
      </c>
      <c r="C287" s="544" t="s">
        <v>449</v>
      </c>
      <c r="D287" s="577" t="s">
        <v>450</v>
      </c>
      <c r="E287" s="544" t="s">
        <v>1076</v>
      </c>
      <c r="F287" s="577" t="s">
        <v>1077</v>
      </c>
      <c r="G287" s="544" t="s">
        <v>1105</v>
      </c>
      <c r="H287" s="544" t="s">
        <v>1106</v>
      </c>
      <c r="I287" s="567">
        <v>0.5899999737739563</v>
      </c>
      <c r="J287" s="567">
        <v>2000</v>
      </c>
      <c r="K287" s="568">
        <v>1181.5</v>
      </c>
    </row>
    <row r="288" spans="1:11" ht="14.45" customHeight="1" x14ac:dyDescent="0.2">
      <c r="A288" s="540" t="s">
        <v>444</v>
      </c>
      <c r="B288" s="541" t="s">
        <v>445</v>
      </c>
      <c r="C288" s="544" t="s">
        <v>449</v>
      </c>
      <c r="D288" s="577" t="s">
        <v>450</v>
      </c>
      <c r="E288" s="544" t="s">
        <v>1076</v>
      </c>
      <c r="F288" s="577" t="s">
        <v>1077</v>
      </c>
      <c r="G288" s="544" t="s">
        <v>1105</v>
      </c>
      <c r="H288" s="544" t="s">
        <v>1107</v>
      </c>
      <c r="I288" s="567">
        <v>0.5899999737739563</v>
      </c>
      <c r="J288" s="567">
        <v>1000</v>
      </c>
      <c r="K288" s="568">
        <v>591.45001220703125</v>
      </c>
    </row>
    <row r="289" spans="1:11" ht="14.45" customHeight="1" x14ac:dyDescent="0.2">
      <c r="A289" s="540" t="s">
        <v>444</v>
      </c>
      <c r="B289" s="541" t="s">
        <v>445</v>
      </c>
      <c r="C289" s="544" t="s">
        <v>449</v>
      </c>
      <c r="D289" s="577" t="s">
        <v>450</v>
      </c>
      <c r="E289" s="544" t="s">
        <v>1076</v>
      </c>
      <c r="F289" s="577" t="s">
        <v>1077</v>
      </c>
      <c r="G289" s="544" t="s">
        <v>1108</v>
      </c>
      <c r="H289" s="544" t="s">
        <v>1109</v>
      </c>
      <c r="I289" s="567">
        <v>1.2200000286102295</v>
      </c>
      <c r="J289" s="567">
        <v>500</v>
      </c>
      <c r="K289" s="568">
        <v>609.239990234375</v>
      </c>
    </row>
    <row r="290" spans="1:11" ht="14.45" customHeight="1" x14ac:dyDescent="0.2">
      <c r="A290" s="540" t="s">
        <v>444</v>
      </c>
      <c r="B290" s="541" t="s">
        <v>445</v>
      </c>
      <c r="C290" s="544" t="s">
        <v>449</v>
      </c>
      <c r="D290" s="577" t="s">
        <v>450</v>
      </c>
      <c r="E290" s="544" t="s">
        <v>1076</v>
      </c>
      <c r="F290" s="577" t="s">
        <v>1077</v>
      </c>
      <c r="G290" s="544" t="s">
        <v>1110</v>
      </c>
      <c r="H290" s="544" t="s">
        <v>1111</v>
      </c>
      <c r="I290" s="567">
        <v>31.020000457763672</v>
      </c>
      <c r="J290" s="567">
        <v>500</v>
      </c>
      <c r="K290" s="568">
        <v>15512.2001953125</v>
      </c>
    </row>
    <row r="291" spans="1:11" ht="14.45" customHeight="1" x14ac:dyDescent="0.2">
      <c r="A291" s="540" t="s">
        <v>444</v>
      </c>
      <c r="B291" s="541" t="s">
        <v>445</v>
      </c>
      <c r="C291" s="544" t="s">
        <v>449</v>
      </c>
      <c r="D291" s="577" t="s">
        <v>450</v>
      </c>
      <c r="E291" s="544" t="s">
        <v>1076</v>
      </c>
      <c r="F291" s="577" t="s">
        <v>1077</v>
      </c>
      <c r="G291" s="544" t="s">
        <v>1110</v>
      </c>
      <c r="H291" s="544" t="s">
        <v>1112</v>
      </c>
      <c r="I291" s="567">
        <v>31.020000457763672</v>
      </c>
      <c r="J291" s="567">
        <v>250</v>
      </c>
      <c r="K291" s="568">
        <v>7756.10009765625</v>
      </c>
    </row>
    <row r="292" spans="1:11" ht="14.45" customHeight="1" x14ac:dyDescent="0.2">
      <c r="A292" s="540" t="s">
        <v>444</v>
      </c>
      <c r="B292" s="541" t="s">
        <v>445</v>
      </c>
      <c r="C292" s="544" t="s">
        <v>449</v>
      </c>
      <c r="D292" s="577" t="s">
        <v>450</v>
      </c>
      <c r="E292" s="544" t="s">
        <v>1076</v>
      </c>
      <c r="F292" s="577" t="s">
        <v>1077</v>
      </c>
      <c r="G292" s="544" t="s">
        <v>1113</v>
      </c>
      <c r="H292" s="544" t="s">
        <v>1114</v>
      </c>
      <c r="I292" s="567">
        <v>417.45001220703125</v>
      </c>
      <c r="J292" s="567">
        <v>1</v>
      </c>
      <c r="K292" s="568">
        <v>417.45001220703125</v>
      </c>
    </row>
    <row r="293" spans="1:11" ht="14.45" customHeight="1" x14ac:dyDescent="0.2">
      <c r="A293" s="540" t="s">
        <v>444</v>
      </c>
      <c r="B293" s="541" t="s">
        <v>445</v>
      </c>
      <c r="C293" s="544" t="s">
        <v>449</v>
      </c>
      <c r="D293" s="577" t="s">
        <v>450</v>
      </c>
      <c r="E293" s="544" t="s">
        <v>1076</v>
      </c>
      <c r="F293" s="577" t="s">
        <v>1077</v>
      </c>
      <c r="G293" s="544" t="s">
        <v>1080</v>
      </c>
      <c r="H293" s="544" t="s">
        <v>1115</v>
      </c>
      <c r="I293" s="567">
        <v>184.08749580383301</v>
      </c>
      <c r="J293" s="567">
        <v>14</v>
      </c>
      <c r="K293" s="568">
        <v>2579.0799560546875</v>
      </c>
    </row>
    <row r="294" spans="1:11" ht="14.45" customHeight="1" x14ac:dyDescent="0.2">
      <c r="A294" s="540" t="s">
        <v>444</v>
      </c>
      <c r="B294" s="541" t="s">
        <v>445</v>
      </c>
      <c r="C294" s="544" t="s">
        <v>449</v>
      </c>
      <c r="D294" s="577" t="s">
        <v>450</v>
      </c>
      <c r="E294" s="544" t="s">
        <v>1076</v>
      </c>
      <c r="F294" s="577" t="s">
        <v>1077</v>
      </c>
      <c r="G294" s="544" t="s">
        <v>1116</v>
      </c>
      <c r="H294" s="544" t="s">
        <v>1117</v>
      </c>
      <c r="I294" s="567">
        <v>1.6699999570846558</v>
      </c>
      <c r="J294" s="567">
        <v>100</v>
      </c>
      <c r="K294" s="568">
        <v>167</v>
      </c>
    </row>
    <row r="295" spans="1:11" ht="14.45" customHeight="1" x14ac:dyDescent="0.2">
      <c r="A295" s="540" t="s">
        <v>444</v>
      </c>
      <c r="B295" s="541" t="s">
        <v>445</v>
      </c>
      <c r="C295" s="544" t="s">
        <v>449</v>
      </c>
      <c r="D295" s="577" t="s">
        <v>450</v>
      </c>
      <c r="E295" s="544" t="s">
        <v>1076</v>
      </c>
      <c r="F295" s="577" t="s">
        <v>1077</v>
      </c>
      <c r="G295" s="544" t="s">
        <v>1118</v>
      </c>
      <c r="H295" s="544" t="s">
        <v>1119</v>
      </c>
      <c r="I295" s="567">
        <v>2.5199999809265137</v>
      </c>
      <c r="J295" s="567">
        <v>100</v>
      </c>
      <c r="K295" s="568">
        <v>252.41000366210938</v>
      </c>
    </row>
    <row r="296" spans="1:11" ht="14.45" customHeight="1" x14ac:dyDescent="0.2">
      <c r="A296" s="540" t="s">
        <v>444</v>
      </c>
      <c r="B296" s="541" t="s">
        <v>445</v>
      </c>
      <c r="C296" s="544" t="s">
        <v>449</v>
      </c>
      <c r="D296" s="577" t="s">
        <v>450</v>
      </c>
      <c r="E296" s="544" t="s">
        <v>1076</v>
      </c>
      <c r="F296" s="577" t="s">
        <v>1077</v>
      </c>
      <c r="G296" s="544" t="s">
        <v>1120</v>
      </c>
      <c r="H296" s="544" t="s">
        <v>1121</v>
      </c>
      <c r="I296" s="567">
        <v>215.99000549316406</v>
      </c>
      <c r="J296" s="567">
        <v>1</v>
      </c>
      <c r="K296" s="568">
        <v>215.99000549316406</v>
      </c>
    </row>
    <row r="297" spans="1:11" ht="14.45" customHeight="1" x14ac:dyDescent="0.2">
      <c r="A297" s="540" t="s">
        <v>444</v>
      </c>
      <c r="B297" s="541" t="s">
        <v>445</v>
      </c>
      <c r="C297" s="544" t="s">
        <v>449</v>
      </c>
      <c r="D297" s="577" t="s">
        <v>450</v>
      </c>
      <c r="E297" s="544" t="s">
        <v>1076</v>
      </c>
      <c r="F297" s="577" t="s">
        <v>1077</v>
      </c>
      <c r="G297" s="544" t="s">
        <v>1122</v>
      </c>
      <c r="H297" s="544" t="s">
        <v>1123</v>
      </c>
      <c r="I297" s="567">
        <v>2.1099998950958252</v>
      </c>
      <c r="J297" s="567">
        <v>100</v>
      </c>
      <c r="K297" s="568">
        <v>210.5</v>
      </c>
    </row>
    <row r="298" spans="1:11" ht="14.45" customHeight="1" x14ac:dyDescent="0.2">
      <c r="A298" s="540" t="s">
        <v>444</v>
      </c>
      <c r="B298" s="541" t="s">
        <v>445</v>
      </c>
      <c r="C298" s="544" t="s">
        <v>449</v>
      </c>
      <c r="D298" s="577" t="s">
        <v>450</v>
      </c>
      <c r="E298" s="544" t="s">
        <v>1076</v>
      </c>
      <c r="F298" s="577" t="s">
        <v>1077</v>
      </c>
      <c r="G298" s="544" t="s">
        <v>1122</v>
      </c>
      <c r="H298" s="544" t="s">
        <v>1124</v>
      </c>
      <c r="I298" s="567">
        <v>2.1099998950958252</v>
      </c>
      <c r="J298" s="567">
        <v>100</v>
      </c>
      <c r="K298" s="568">
        <v>210.5</v>
      </c>
    </row>
    <row r="299" spans="1:11" ht="14.45" customHeight="1" x14ac:dyDescent="0.2">
      <c r="A299" s="540" t="s">
        <v>444</v>
      </c>
      <c r="B299" s="541" t="s">
        <v>445</v>
      </c>
      <c r="C299" s="544" t="s">
        <v>449</v>
      </c>
      <c r="D299" s="577" t="s">
        <v>450</v>
      </c>
      <c r="E299" s="544" t="s">
        <v>1076</v>
      </c>
      <c r="F299" s="577" t="s">
        <v>1077</v>
      </c>
      <c r="G299" s="544" t="s">
        <v>1125</v>
      </c>
      <c r="H299" s="544" t="s">
        <v>1126</v>
      </c>
      <c r="I299" s="567">
        <v>4.7800002098083496</v>
      </c>
      <c r="J299" s="567">
        <v>100</v>
      </c>
      <c r="K299" s="568">
        <v>478</v>
      </c>
    </row>
    <row r="300" spans="1:11" ht="14.45" customHeight="1" x14ac:dyDescent="0.2">
      <c r="A300" s="540" t="s">
        <v>444</v>
      </c>
      <c r="B300" s="541" t="s">
        <v>445</v>
      </c>
      <c r="C300" s="544" t="s">
        <v>449</v>
      </c>
      <c r="D300" s="577" t="s">
        <v>450</v>
      </c>
      <c r="E300" s="544" t="s">
        <v>1076</v>
      </c>
      <c r="F300" s="577" t="s">
        <v>1077</v>
      </c>
      <c r="G300" s="544" t="s">
        <v>1127</v>
      </c>
      <c r="H300" s="544" t="s">
        <v>1128</v>
      </c>
      <c r="I300" s="567">
        <v>2.086249977350235</v>
      </c>
      <c r="J300" s="567">
        <v>1060</v>
      </c>
      <c r="K300" s="568">
        <v>2214.5399932861328</v>
      </c>
    </row>
    <row r="301" spans="1:11" ht="14.45" customHeight="1" x14ac:dyDescent="0.2">
      <c r="A301" s="540" t="s">
        <v>444</v>
      </c>
      <c r="B301" s="541" t="s">
        <v>445</v>
      </c>
      <c r="C301" s="544" t="s">
        <v>449</v>
      </c>
      <c r="D301" s="577" t="s">
        <v>450</v>
      </c>
      <c r="E301" s="544" t="s">
        <v>1076</v>
      </c>
      <c r="F301" s="577" t="s">
        <v>1077</v>
      </c>
      <c r="G301" s="544" t="s">
        <v>1127</v>
      </c>
      <c r="H301" s="544" t="s">
        <v>1129</v>
      </c>
      <c r="I301" s="567">
        <v>2.0199999809265137</v>
      </c>
      <c r="J301" s="567">
        <v>260</v>
      </c>
      <c r="K301" s="568">
        <v>525.38001251220703</v>
      </c>
    </row>
    <row r="302" spans="1:11" ht="14.45" customHeight="1" x14ac:dyDescent="0.2">
      <c r="A302" s="540" t="s">
        <v>444</v>
      </c>
      <c r="B302" s="541" t="s">
        <v>445</v>
      </c>
      <c r="C302" s="544" t="s">
        <v>449</v>
      </c>
      <c r="D302" s="577" t="s">
        <v>450</v>
      </c>
      <c r="E302" s="544" t="s">
        <v>1076</v>
      </c>
      <c r="F302" s="577" t="s">
        <v>1077</v>
      </c>
      <c r="G302" s="544" t="s">
        <v>1130</v>
      </c>
      <c r="H302" s="544" t="s">
        <v>1131</v>
      </c>
      <c r="I302" s="567">
        <v>21.239999771118164</v>
      </c>
      <c r="J302" s="567">
        <v>15</v>
      </c>
      <c r="K302" s="568">
        <v>318.60000610351563</v>
      </c>
    </row>
    <row r="303" spans="1:11" ht="14.45" customHeight="1" x14ac:dyDescent="0.2">
      <c r="A303" s="540" t="s">
        <v>444</v>
      </c>
      <c r="B303" s="541" t="s">
        <v>445</v>
      </c>
      <c r="C303" s="544" t="s">
        <v>449</v>
      </c>
      <c r="D303" s="577" t="s">
        <v>450</v>
      </c>
      <c r="E303" s="544" t="s">
        <v>1076</v>
      </c>
      <c r="F303" s="577" t="s">
        <v>1077</v>
      </c>
      <c r="G303" s="544" t="s">
        <v>1130</v>
      </c>
      <c r="H303" s="544" t="s">
        <v>1132</v>
      </c>
      <c r="I303" s="567">
        <v>21.229999542236328</v>
      </c>
      <c r="J303" s="567">
        <v>18</v>
      </c>
      <c r="K303" s="568">
        <v>382.13999938964844</v>
      </c>
    </row>
    <row r="304" spans="1:11" ht="14.45" customHeight="1" x14ac:dyDescent="0.2">
      <c r="A304" s="540" t="s">
        <v>444</v>
      </c>
      <c r="B304" s="541" t="s">
        <v>445</v>
      </c>
      <c r="C304" s="544" t="s">
        <v>449</v>
      </c>
      <c r="D304" s="577" t="s">
        <v>450</v>
      </c>
      <c r="E304" s="544" t="s">
        <v>1076</v>
      </c>
      <c r="F304" s="577" t="s">
        <v>1077</v>
      </c>
      <c r="G304" s="544" t="s">
        <v>1087</v>
      </c>
      <c r="H304" s="544" t="s">
        <v>1133</v>
      </c>
      <c r="I304" s="567">
        <v>56.269999821980797</v>
      </c>
      <c r="J304" s="567">
        <v>1550</v>
      </c>
      <c r="K304" s="568">
        <v>87068.80908203125</v>
      </c>
    </row>
    <row r="305" spans="1:11" ht="14.45" customHeight="1" x14ac:dyDescent="0.2">
      <c r="A305" s="540" t="s">
        <v>444</v>
      </c>
      <c r="B305" s="541" t="s">
        <v>445</v>
      </c>
      <c r="C305" s="544" t="s">
        <v>449</v>
      </c>
      <c r="D305" s="577" t="s">
        <v>450</v>
      </c>
      <c r="E305" s="544" t="s">
        <v>1134</v>
      </c>
      <c r="F305" s="577" t="s">
        <v>1135</v>
      </c>
      <c r="G305" s="544" t="s">
        <v>1136</v>
      </c>
      <c r="H305" s="544" t="s">
        <v>1137</v>
      </c>
      <c r="I305" s="567">
        <v>0.54000002145767212</v>
      </c>
      <c r="J305" s="567">
        <v>400</v>
      </c>
      <c r="K305" s="568">
        <v>216</v>
      </c>
    </row>
    <row r="306" spans="1:11" ht="14.45" customHeight="1" x14ac:dyDescent="0.2">
      <c r="A306" s="540" t="s">
        <v>444</v>
      </c>
      <c r="B306" s="541" t="s">
        <v>445</v>
      </c>
      <c r="C306" s="544" t="s">
        <v>449</v>
      </c>
      <c r="D306" s="577" t="s">
        <v>450</v>
      </c>
      <c r="E306" s="544" t="s">
        <v>1138</v>
      </c>
      <c r="F306" s="577" t="s">
        <v>1139</v>
      </c>
      <c r="G306" s="544" t="s">
        <v>1140</v>
      </c>
      <c r="H306" s="544" t="s">
        <v>1141</v>
      </c>
      <c r="I306" s="567">
        <v>10.170000076293945</v>
      </c>
      <c r="J306" s="567">
        <v>50</v>
      </c>
      <c r="K306" s="568">
        <v>508.39999389648438</v>
      </c>
    </row>
    <row r="307" spans="1:11" ht="14.45" customHeight="1" x14ac:dyDescent="0.2">
      <c r="A307" s="540" t="s">
        <v>444</v>
      </c>
      <c r="B307" s="541" t="s">
        <v>445</v>
      </c>
      <c r="C307" s="544" t="s">
        <v>449</v>
      </c>
      <c r="D307" s="577" t="s">
        <v>450</v>
      </c>
      <c r="E307" s="544" t="s">
        <v>1138</v>
      </c>
      <c r="F307" s="577" t="s">
        <v>1139</v>
      </c>
      <c r="G307" s="544" t="s">
        <v>1142</v>
      </c>
      <c r="H307" s="544" t="s">
        <v>1143</v>
      </c>
      <c r="I307" s="567">
        <v>12.100000381469727</v>
      </c>
      <c r="J307" s="567">
        <v>40</v>
      </c>
      <c r="K307" s="568">
        <v>484</v>
      </c>
    </row>
    <row r="308" spans="1:11" ht="14.45" customHeight="1" x14ac:dyDescent="0.2">
      <c r="A308" s="540" t="s">
        <v>444</v>
      </c>
      <c r="B308" s="541" t="s">
        <v>445</v>
      </c>
      <c r="C308" s="544" t="s">
        <v>449</v>
      </c>
      <c r="D308" s="577" t="s">
        <v>450</v>
      </c>
      <c r="E308" s="544" t="s">
        <v>1138</v>
      </c>
      <c r="F308" s="577" t="s">
        <v>1139</v>
      </c>
      <c r="G308" s="544" t="s">
        <v>1144</v>
      </c>
      <c r="H308" s="544" t="s">
        <v>1145</v>
      </c>
      <c r="I308" s="567">
        <v>12.100000381469727</v>
      </c>
      <c r="J308" s="567">
        <v>40</v>
      </c>
      <c r="K308" s="568">
        <v>484</v>
      </c>
    </row>
    <row r="309" spans="1:11" ht="14.45" customHeight="1" x14ac:dyDescent="0.2">
      <c r="A309" s="540" t="s">
        <v>444</v>
      </c>
      <c r="B309" s="541" t="s">
        <v>445</v>
      </c>
      <c r="C309" s="544" t="s">
        <v>449</v>
      </c>
      <c r="D309" s="577" t="s">
        <v>450</v>
      </c>
      <c r="E309" s="544" t="s">
        <v>1138</v>
      </c>
      <c r="F309" s="577" t="s">
        <v>1139</v>
      </c>
      <c r="G309" s="544" t="s">
        <v>1146</v>
      </c>
      <c r="H309" s="544" t="s">
        <v>1147</v>
      </c>
      <c r="I309" s="567">
        <v>7.0150001049041748</v>
      </c>
      <c r="J309" s="567">
        <v>50</v>
      </c>
      <c r="K309" s="568">
        <v>350.69999694824219</v>
      </c>
    </row>
    <row r="310" spans="1:11" ht="14.45" customHeight="1" x14ac:dyDescent="0.2">
      <c r="A310" s="540" t="s">
        <v>444</v>
      </c>
      <c r="B310" s="541" t="s">
        <v>445</v>
      </c>
      <c r="C310" s="544" t="s">
        <v>449</v>
      </c>
      <c r="D310" s="577" t="s">
        <v>450</v>
      </c>
      <c r="E310" s="544" t="s">
        <v>1138</v>
      </c>
      <c r="F310" s="577" t="s">
        <v>1139</v>
      </c>
      <c r="G310" s="544" t="s">
        <v>1148</v>
      </c>
      <c r="H310" s="544" t="s">
        <v>1149</v>
      </c>
      <c r="I310" s="567">
        <v>7.0150001049041748</v>
      </c>
      <c r="J310" s="567">
        <v>40</v>
      </c>
      <c r="K310" s="568">
        <v>280.59999084472656</v>
      </c>
    </row>
    <row r="311" spans="1:11" ht="14.45" customHeight="1" x14ac:dyDescent="0.2">
      <c r="A311" s="540" t="s">
        <v>444</v>
      </c>
      <c r="B311" s="541" t="s">
        <v>445</v>
      </c>
      <c r="C311" s="544" t="s">
        <v>449</v>
      </c>
      <c r="D311" s="577" t="s">
        <v>450</v>
      </c>
      <c r="E311" s="544" t="s">
        <v>1138</v>
      </c>
      <c r="F311" s="577" t="s">
        <v>1139</v>
      </c>
      <c r="G311" s="544" t="s">
        <v>1150</v>
      </c>
      <c r="H311" s="544" t="s">
        <v>1151</v>
      </c>
      <c r="I311" s="567">
        <v>7.0199999809265137</v>
      </c>
      <c r="J311" s="567">
        <v>40</v>
      </c>
      <c r="K311" s="568">
        <v>280.80000305175781</v>
      </c>
    </row>
    <row r="312" spans="1:11" ht="14.45" customHeight="1" x14ac:dyDescent="0.2">
      <c r="A312" s="540" t="s">
        <v>444</v>
      </c>
      <c r="B312" s="541" t="s">
        <v>445</v>
      </c>
      <c r="C312" s="544" t="s">
        <v>449</v>
      </c>
      <c r="D312" s="577" t="s">
        <v>450</v>
      </c>
      <c r="E312" s="544" t="s">
        <v>1138</v>
      </c>
      <c r="F312" s="577" t="s">
        <v>1139</v>
      </c>
      <c r="G312" s="544" t="s">
        <v>1152</v>
      </c>
      <c r="H312" s="544" t="s">
        <v>1153</v>
      </c>
      <c r="I312" s="567">
        <v>7.0199999809265137</v>
      </c>
      <c r="J312" s="567">
        <v>20</v>
      </c>
      <c r="K312" s="568">
        <v>140.39999389648438</v>
      </c>
    </row>
    <row r="313" spans="1:11" ht="14.45" customHeight="1" x14ac:dyDescent="0.2">
      <c r="A313" s="540" t="s">
        <v>444</v>
      </c>
      <c r="B313" s="541" t="s">
        <v>445</v>
      </c>
      <c r="C313" s="544" t="s">
        <v>449</v>
      </c>
      <c r="D313" s="577" t="s">
        <v>450</v>
      </c>
      <c r="E313" s="544" t="s">
        <v>1138</v>
      </c>
      <c r="F313" s="577" t="s">
        <v>1139</v>
      </c>
      <c r="G313" s="544" t="s">
        <v>1154</v>
      </c>
      <c r="H313" s="544" t="s">
        <v>1155</v>
      </c>
      <c r="I313" s="567">
        <v>8.4700002670288086</v>
      </c>
      <c r="J313" s="567">
        <v>40</v>
      </c>
      <c r="K313" s="568">
        <v>338.79998779296875</v>
      </c>
    </row>
    <row r="314" spans="1:11" ht="14.45" customHeight="1" x14ac:dyDescent="0.2">
      <c r="A314" s="540" t="s">
        <v>444</v>
      </c>
      <c r="B314" s="541" t="s">
        <v>445</v>
      </c>
      <c r="C314" s="544" t="s">
        <v>449</v>
      </c>
      <c r="D314" s="577" t="s">
        <v>450</v>
      </c>
      <c r="E314" s="544" t="s">
        <v>1138</v>
      </c>
      <c r="F314" s="577" t="s">
        <v>1139</v>
      </c>
      <c r="G314" s="544" t="s">
        <v>1156</v>
      </c>
      <c r="H314" s="544" t="s">
        <v>1157</v>
      </c>
      <c r="I314" s="567">
        <v>8.4700002670288086</v>
      </c>
      <c r="J314" s="567">
        <v>40</v>
      </c>
      <c r="K314" s="568">
        <v>338.79998779296875</v>
      </c>
    </row>
    <row r="315" spans="1:11" ht="14.45" customHeight="1" x14ac:dyDescent="0.2">
      <c r="A315" s="540" t="s">
        <v>444</v>
      </c>
      <c r="B315" s="541" t="s">
        <v>445</v>
      </c>
      <c r="C315" s="544" t="s">
        <v>449</v>
      </c>
      <c r="D315" s="577" t="s">
        <v>450</v>
      </c>
      <c r="E315" s="544" t="s">
        <v>1138</v>
      </c>
      <c r="F315" s="577" t="s">
        <v>1139</v>
      </c>
      <c r="G315" s="544" t="s">
        <v>1148</v>
      </c>
      <c r="H315" s="544" t="s">
        <v>1158</v>
      </c>
      <c r="I315" s="567">
        <v>7.0199999809265137</v>
      </c>
      <c r="J315" s="567">
        <v>20</v>
      </c>
      <c r="K315" s="568">
        <v>140.39999389648438</v>
      </c>
    </row>
    <row r="316" spans="1:11" ht="14.45" customHeight="1" x14ac:dyDescent="0.2">
      <c r="A316" s="540" t="s">
        <v>444</v>
      </c>
      <c r="B316" s="541" t="s">
        <v>445</v>
      </c>
      <c r="C316" s="544" t="s">
        <v>449</v>
      </c>
      <c r="D316" s="577" t="s">
        <v>450</v>
      </c>
      <c r="E316" s="544" t="s">
        <v>1138</v>
      </c>
      <c r="F316" s="577" t="s">
        <v>1139</v>
      </c>
      <c r="G316" s="544" t="s">
        <v>1150</v>
      </c>
      <c r="H316" s="544" t="s">
        <v>1159</v>
      </c>
      <c r="I316" s="567">
        <v>7.0199999809265137</v>
      </c>
      <c r="J316" s="567">
        <v>80</v>
      </c>
      <c r="K316" s="568">
        <v>561.5999755859375</v>
      </c>
    </row>
    <row r="317" spans="1:11" ht="14.45" customHeight="1" x14ac:dyDescent="0.2">
      <c r="A317" s="540" t="s">
        <v>444</v>
      </c>
      <c r="B317" s="541" t="s">
        <v>445</v>
      </c>
      <c r="C317" s="544" t="s">
        <v>449</v>
      </c>
      <c r="D317" s="577" t="s">
        <v>450</v>
      </c>
      <c r="E317" s="544" t="s">
        <v>1138</v>
      </c>
      <c r="F317" s="577" t="s">
        <v>1139</v>
      </c>
      <c r="G317" s="544" t="s">
        <v>1160</v>
      </c>
      <c r="H317" s="544" t="s">
        <v>1161</v>
      </c>
      <c r="I317" s="567">
        <v>0.67750000953674316</v>
      </c>
      <c r="J317" s="567">
        <v>1600</v>
      </c>
      <c r="K317" s="568">
        <v>1062</v>
      </c>
    </row>
    <row r="318" spans="1:11" ht="14.45" customHeight="1" x14ac:dyDescent="0.2">
      <c r="A318" s="540" t="s">
        <v>444</v>
      </c>
      <c r="B318" s="541" t="s">
        <v>445</v>
      </c>
      <c r="C318" s="544" t="s">
        <v>449</v>
      </c>
      <c r="D318" s="577" t="s">
        <v>450</v>
      </c>
      <c r="E318" s="544" t="s">
        <v>1138</v>
      </c>
      <c r="F318" s="577" t="s">
        <v>1139</v>
      </c>
      <c r="G318" s="544" t="s">
        <v>1162</v>
      </c>
      <c r="H318" s="544" t="s">
        <v>1163</v>
      </c>
      <c r="I318" s="567">
        <v>0.64749999841054284</v>
      </c>
      <c r="J318" s="567">
        <v>14600</v>
      </c>
      <c r="K318" s="568">
        <v>9428</v>
      </c>
    </row>
    <row r="319" spans="1:11" ht="14.45" customHeight="1" x14ac:dyDescent="0.2">
      <c r="A319" s="540" t="s">
        <v>444</v>
      </c>
      <c r="B319" s="541" t="s">
        <v>445</v>
      </c>
      <c r="C319" s="544" t="s">
        <v>449</v>
      </c>
      <c r="D319" s="577" t="s">
        <v>450</v>
      </c>
      <c r="E319" s="544" t="s">
        <v>1138</v>
      </c>
      <c r="F319" s="577" t="s">
        <v>1139</v>
      </c>
      <c r="G319" s="544" t="s">
        <v>1164</v>
      </c>
      <c r="H319" s="544" t="s">
        <v>1165</v>
      </c>
      <c r="I319" s="567">
        <v>0.6429999947547913</v>
      </c>
      <c r="J319" s="567">
        <v>6800</v>
      </c>
      <c r="K319" s="568">
        <v>4378</v>
      </c>
    </row>
    <row r="320" spans="1:11" ht="14.45" customHeight="1" x14ac:dyDescent="0.2">
      <c r="A320" s="540" t="s">
        <v>444</v>
      </c>
      <c r="B320" s="541" t="s">
        <v>445</v>
      </c>
      <c r="C320" s="544" t="s">
        <v>449</v>
      </c>
      <c r="D320" s="577" t="s">
        <v>450</v>
      </c>
      <c r="E320" s="544" t="s">
        <v>1138</v>
      </c>
      <c r="F320" s="577" t="s">
        <v>1139</v>
      </c>
      <c r="G320" s="544" t="s">
        <v>1160</v>
      </c>
      <c r="H320" s="544" t="s">
        <v>1166</v>
      </c>
      <c r="I320" s="567">
        <v>0.62999999523162842</v>
      </c>
      <c r="J320" s="567">
        <v>1600</v>
      </c>
      <c r="K320" s="568">
        <v>1008</v>
      </c>
    </row>
    <row r="321" spans="1:11" ht="14.45" customHeight="1" x14ac:dyDescent="0.2">
      <c r="A321" s="540" t="s">
        <v>444</v>
      </c>
      <c r="B321" s="541" t="s">
        <v>445</v>
      </c>
      <c r="C321" s="544" t="s">
        <v>449</v>
      </c>
      <c r="D321" s="577" t="s">
        <v>450</v>
      </c>
      <c r="E321" s="544" t="s">
        <v>1138</v>
      </c>
      <c r="F321" s="577" t="s">
        <v>1139</v>
      </c>
      <c r="G321" s="544" t="s">
        <v>1162</v>
      </c>
      <c r="H321" s="544" t="s">
        <v>1167</v>
      </c>
      <c r="I321" s="567">
        <v>0.63199999332427981</v>
      </c>
      <c r="J321" s="567">
        <v>4600</v>
      </c>
      <c r="K321" s="568">
        <v>2905.760009765625</v>
      </c>
    </row>
    <row r="322" spans="1:11" ht="14.45" customHeight="1" x14ac:dyDescent="0.2">
      <c r="A322" s="540" t="s">
        <v>444</v>
      </c>
      <c r="B322" s="541" t="s">
        <v>445</v>
      </c>
      <c r="C322" s="544" t="s">
        <v>449</v>
      </c>
      <c r="D322" s="577" t="s">
        <v>450</v>
      </c>
      <c r="E322" s="544" t="s">
        <v>1138</v>
      </c>
      <c r="F322" s="577" t="s">
        <v>1139</v>
      </c>
      <c r="G322" s="544" t="s">
        <v>1164</v>
      </c>
      <c r="H322" s="544" t="s">
        <v>1168</v>
      </c>
      <c r="I322" s="567">
        <v>0.62799999713897703</v>
      </c>
      <c r="J322" s="567">
        <v>3800</v>
      </c>
      <c r="K322" s="568">
        <v>2388</v>
      </c>
    </row>
    <row r="323" spans="1:11" ht="14.45" customHeight="1" x14ac:dyDescent="0.2">
      <c r="A323" s="540" t="s">
        <v>444</v>
      </c>
      <c r="B323" s="541" t="s">
        <v>445</v>
      </c>
      <c r="C323" s="544" t="s">
        <v>562</v>
      </c>
      <c r="D323" s="577" t="s">
        <v>563</v>
      </c>
      <c r="E323" s="544" t="s">
        <v>565</v>
      </c>
      <c r="F323" s="577" t="s">
        <v>566</v>
      </c>
      <c r="G323" s="544" t="s">
        <v>571</v>
      </c>
      <c r="H323" s="544" t="s">
        <v>572</v>
      </c>
      <c r="I323" s="567">
        <v>414.35999552408856</v>
      </c>
      <c r="J323" s="567">
        <v>15</v>
      </c>
      <c r="K323" s="568">
        <v>6221.0399169921875</v>
      </c>
    </row>
    <row r="324" spans="1:11" ht="14.45" customHeight="1" x14ac:dyDescent="0.2">
      <c r="A324" s="540" t="s">
        <v>444</v>
      </c>
      <c r="B324" s="541" t="s">
        <v>445</v>
      </c>
      <c r="C324" s="544" t="s">
        <v>562</v>
      </c>
      <c r="D324" s="577" t="s">
        <v>563</v>
      </c>
      <c r="E324" s="544" t="s">
        <v>565</v>
      </c>
      <c r="F324" s="577" t="s">
        <v>566</v>
      </c>
      <c r="G324" s="544" t="s">
        <v>571</v>
      </c>
      <c r="H324" s="544" t="s">
        <v>573</v>
      </c>
      <c r="I324" s="567">
        <v>381.14999389648438</v>
      </c>
      <c r="J324" s="567">
        <v>6</v>
      </c>
      <c r="K324" s="568">
        <v>2286.89990234375</v>
      </c>
    </row>
    <row r="325" spans="1:11" ht="14.45" customHeight="1" x14ac:dyDescent="0.2">
      <c r="A325" s="540" t="s">
        <v>444</v>
      </c>
      <c r="B325" s="541" t="s">
        <v>445</v>
      </c>
      <c r="C325" s="544" t="s">
        <v>562</v>
      </c>
      <c r="D325" s="577" t="s">
        <v>563</v>
      </c>
      <c r="E325" s="544" t="s">
        <v>565</v>
      </c>
      <c r="F325" s="577" t="s">
        <v>566</v>
      </c>
      <c r="G325" s="544" t="s">
        <v>574</v>
      </c>
      <c r="H325" s="544" t="s">
        <v>575</v>
      </c>
      <c r="I325" s="567">
        <v>82.279998779296875</v>
      </c>
      <c r="J325" s="567">
        <v>5</v>
      </c>
      <c r="K325" s="568">
        <v>411.39999389648438</v>
      </c>
    </row>
    <row r="326" spans="1:11" ht="14.45" customHeight="1" x14ac:dyDescent="0.2">
      <c r="A326" s="540" t="s">
        <v>444</v>
      </c>
      <c r="B326" s="541" t="s">
        <v>445</v>
      </c>
      <c r="C326" s="544" t="s">
        <v>562</v>
      </c>
      <c r="D326" s="577" t="s">
        <v>563</v>
      </c>
      <c r="E326" s="544" t="s">
        <v>565</v>
      </c>
      <c r="F326" s="577" t="s">
        <v>566</v>
      </c>
      <c r="G326" s="544" t="s">
        <v>590</v>
      </c>
      <c r="H326" s="544" t="s">
        <v>591</v>
      </c>
      <c r="I326" s="567">
        <v>69.209999084472656</v>
      </c>
      <c r="J326" s="567">
        <v>2</v>
      </c>
      <c r="K326" s="568">
        <v>138.41999816894531</v>
      </c>
    </row>
    <row r="327" spans="1:11" ht="14.45" customHeight="1" x14ac:dyDescent="0.2">
      <c r="A327" s="540" t="s">
        <v>444</v>
      </c>
      <c r="B327" s="541" t="s">
        <v>445</v>
      </c>
      <c r="C327" s="544" t="s">
        <v>562</v>
      </c>
      <c r="D327" s="577" t="s">
        <v>563</v>
      </c>
      <c r="E327" s="544" t="s">
        <v>565</v>
      </c>
      <c r="F327" s="577" t="s">
        <v>566</v>
      </c>
      <c r="G327" s="544" t="s">
        <v>660</v>
      </c>
      <c r="H327" s="544" t="s">
        <v>661</v>
      </c>
      <c r="I327" s="567">
        <v>755.34500122070313</v>
      </c>
      <c r="J327" s="567">
        <v>16</v>
      </c>
      <c r="K327" s="568">
        <v>12085.47998046875</v>
      </c>
    </row>
    <row r="328" spans="1:11" ht="14.45" customHeight="1" x14ac:dyDescent="0.2">
      <c r="A328" s="540" t="s">
        <v>444</v>
      </c>
      <c r="B328" s="541" t="s">
        <v>445</v>
      </c>
      <c r="C328" s="544" t="s">
        <v>562</v>
      </c>
      <c r="D328" s="577" t="s">
        <v>563</v>
      </c>
      <c r="E328" s="544" t="s">
        <v>565</v>
      </c>
      <c r="F328" s="577" t="s">
        <v>566</v>
      </c>
      <c r="G328" s="544" t="s">
        <v>1169</v>
      </c>
      <c r="H328" s="544" t="s">
        <v>1170</v>
      </c>
      <c r="I328" s="567">
        <v>480.3699951171875</v>
      </c>
      <c r="J328" s="567">
        <v>1</v>
      </c>
      <c r="K328" s="568">
        <v>480.3699951171875</v>
      </c>
    </row>
    <row r="329" spans="1:11" ht="14.45" customHeight="1" x14ac:dyDescent="0.2">
      <c r="A329" s="540" t="s">
        <v>444</v>
      </c>
      <c r="B329" s="541" t="s">
        <v>445</v>
      </c>
      <c r="C329" s="544" t="s">
        <v>562</v>
      </c>
      <c r="D329" s="577" t="s">
        <v>563</v>
      </c>
      <c r="E329" s="544" t="s">
        <v>565</v>
      </c>
      <c r="F329" s="577" t="s">
        <v>566</v>
      </c>
      <c r="G329" s="544" t="s">
        <v>666</v>
      </c>
      <c r="H329" s="544" t="s">
        <v>667</v>
      </c>
      <c r="I329" s="567">
        <v>102.09375</v>
      </c>
      <c r="J329" s="567">
        <v>8</v>
      </c>
      <c r="K329" s="568">
        <v>816.75</v>
      </c>
    </row>
    <row r="330" spans="1:11" ht="14.45" customHeight="1" x14ac:dyDescent="0.2">
      <c r="A330" s="540" t="s">
        <v>444</v>
      </c>
      <c r="B330" s="541" t="s">
        <v>445</v>
      </c>
      <c r="C330" s="544" t="s">
        <v>562</v>
      </c>
      <c r="D330" s="577" t="s">
        <v>563</v>
      </c>
      <c r="E330" s="544" t="s">
        <v>565</v>
      </c>
      <c r="F330" s="577" t="s">
        <v>566</v>
      </c>
      <c r="G330" s="544" t="s">
        <v>670</v>
      </c>
      <c r="H330" s="544" t="s">
        <v>671</v>
      </c>
      <c r="I330" s="567">
        <v>2683.780029296875</v>
      </c>
      <c r="J330" s="567">
        <v>1</v>
      </c>
      <c r="K330" s="568">
        <v>2683.780029296875</v>
      </c>
    </row>
    <row r="331" spans="1:11" ht="14.45" customHeight="1" x14ac:dyDescent="0.2">
      <c r="A331" s="540" t="s">
        <v>444</v>
      </c>
      <c r="B331" s="541" t="s">
        <v>445</v>
      </c>
      <c r="C331" s="544" t="s">
        <v>562</v>
      </c>
      <c r="D331" s="577" t="s">
        <v>563</v>
      </c>
      <c r="E331" s="544" t="s">
        <v>565</v>
      </c>
      <c r="F331" s="577" t="s">
        <v>566</v>
      </c>
      <c r="G331" s="544" t="s">
        <v>679</v>
      </c>
      <c r="H331" s="544" t="s">
        <v>680</v>
      </c>
      <c r="I331" s="567">
        <v>1717.606689453125</v>
      </c>
      <c r="J331" s="567">
        <v>3</v>
      </c>
      <c r="K331" s="568">
        <v>5152.81982421875</v>
      </c>
    </row>
    <row r="332" spans="1:11" ht="14.45" customHeight="1" x14ac:dyDescent="0.2">
      <c r="A332" s="540" t="s">
        <v>444</v>
      </c>
      <c r="B332" s="541" t="s">
        <v>445</v>
      </c>
      <c r="C332" s="544" t="s">
        <v>562</v>
      </c>
      <c r="D332" s="577" t="s">
        <v>563</v>
      </c>
      <c r="E332" s="544" t="s">
        <v>565</v>
      </c>
      <c r="F332" s="577" t="s">
        <v>566</v>
      </c>
      <c r="G332" s="544" t="s">
        <v>687</v>
      </c>
      <c r="H332" s="544" t="s">
        <v>688</v>
      </c>
      <c r="I332" s="567">
        <v>873</v>
      </c>
      <c r="J332" s="567">
        <v>3</v>
      </c>
      <c r="K332" s="568">
        <v>2619</v>
      </c>
    </row>
    <row r="333" spans="1:11" ht="14.45" customHeight="1" x14ac:dyDescent="0.2">
      <c r="A333" s="540" t="s">
        <v>444</v>
      </c>
      <c r="B333" s="541" t="s">
        <v>445</v>
      </c>
      <c r="C333" s="544" t="s">
        <v>562</v>
      </c>
      <c r="D333" s="577" t="s">
        <v>563</v>
      </c>
      <c r="E333" s="544" t="s">
        <v>565</v>
      </c>
      <c r="F333" s="577" t="s">
        <v>566</v>
      </c>
      <c r="G333" s="544" t="s">
        <v>1171</v>
      </c>
      <c r="H333" s="544" t="s">
        <v>1172</v>
      </c>
      <c r="I333" s="567">
        <v>8293.33984375</v>
      </c>
      <c r="J333" s="567">
        <v>1</v>
      </c>
      <c r="K333" s="568">
        <v>8293.33984375</v>
      </c>
    </row>
    <row r="334" spans="1:11" ht="14.45" customHeight="1" x14ac:dyDescent="0.2">
      <c r="A334" s="540" t="s">
        <v>444</v>
      </c>
      <c r="B334" s="541" t="s">
        <v>445</v>
      </c>
      <c r="C334" s="544" t="s">
        <v>562</v>
      </c>
      <c r="D334" s="577" t="s">
        <v>563</v>
      </c>
      <c r="E334" s="544" t="s">
        <v>565</v>
      </c>
      <c r="F334" s="577" t="s">
        <v>566</v>
      </c>
      <c r="G334" s="544" t="s">
        <v>1173</v>
      </c>
      <c r="H334" s="544" t="s">
        <v>1174</v>
      </c>
      <c r="I334" s="567">
        <v>1178.5400390625</v>
      </c>
      <c r="J334" s="567">
        <v>1</v>
      </c>
      <c r="K334" s="568">
        <v>1178.5400390625</v>
      </c>
    </row>
    <row r="335" spans="1:11" ht="14.45" customHeight="1" x14ac:dyDescent="0.2">
      <c r="A335" s="540" t="s">
        <v>444</v>
      </c>
      <c r="B335" s="541" t="s">
        <v>445</v>
      </c>
      <c r="C335" s="544" t="s">
        <v>562</v>
      </c>
      <c r="D335" s="577" t="s">
        <v>563</v>
      </c>
      <c r="E335" s="544" t="s">
        <v>565</v>
      </c>
      <c r="F335" s="577" t="s">
        <v>566</v>
      </c>
      <c r="G335" s="544" t="s">
        <v>705</v>
      </c>
      <c r="H335" s="544" t="s">
        <v>706</v>
      </c>
      <c r="I335" s="567">
        <v>918.3900146484375</v>
      </c>
      <c r="J335" s="567">
        <v>5</v>
      </c>
      <c r="K335" s="568">
        <v>4591.9501953125</v>
      </c>
    </row>
    <row r="336" spans="1:11" ht="14.45" customHeight="1" x14ac:dyDescent="0.2">
      <c r="A336" s="540" t="s">
        <v>444</v>
      </c>
      <c r="B336" s="541" t="s">
        <v>445</v>
      </c>
      <c r="C336" s="544" t="s">
        <v>562</v>
      </c>
      <c r="D336" s="577" t="s">
        <v>563</v>
      </c>
      <c r="E336" s="544" t="s">
        <v>565</v>
      </c>
      <c r="F336" s="577" t="s">
        <v>566</v>
      </c>
      <c r="G336" s="544" t="s">
        <v>707</v>
      </c>
      <c r="H336" s="544" t="s">
        <v>708</v>
      </c>
      <c r="I336" s="567">
        <v>532.56867472330725</v>
      </c>
      <c r="J336" s="567">
        <v>30</v>
      </c>
      <c r="K336" s="568">
        <v>15977.06005859375</v>
      </c>
    </row>
    <row r="337" spans="1:11" ht="14.45" customHeight="1" x14ac:dyDescent="0.2">
      <c r="A337" s="540" t="s">
        <v>444</v>
      </c>
      <c r="B337" s="541" t="s">
        <v>445</v>
      </c>
      <c r="C337" s="544" t="s">
        <v>562</v>
      </c>
      <c r="D337" s="577" t="s">
        <v>563</v>
      </c>
      <c r="E337" s="544" t="s">
        <v>565</v>
      </c>
      <c r="F337" s="577" t="s">
        <v>566</v>
      </c>
      <c r="G337" s="544" t="s">
        <v>1175</v>
      </c>
      <c r="H337" s="544" t="s">
        <v>1176</v>
      </c>
      <c r="I337" s="567">
        <v>2029.1700439453125</v>
      </c>
      <c r="J337" s="567">
        <v>2</v>
      </c>
      <c r="K337" s="568">
        <v>4058.340087890625</v>
      </c>
    </row>
    <row r="338" spans="1:11" ht="14.45" customHeight="1" x14ac:dyDescent="0.2">
      <c r="A338" s="540" t="s">
        <v>444</v>
      </c>
      <c r="B338" s="541" t="s">
        <v>445</v>
      </c>
      <c r="C338" s="544" t="s">
        <v>562</v>
      </c>
      <c r="D338" s="577" t="s">
        <v>563</v>
      </c>
      <c r="E338" s="544" t="s">
        <v>565</v>
      </c>
      <c r="F338" s="577" t="s">
        <v>566</v>
      </c>
      <c r="G338" s="544" t="s">
        <v>717</v>
      </c>
      <c r="H338" s="544" t="s">
        <v>718</v>
      </c>
      <c r="I338" s="567">
        <v>563.84002685546875</v>
      </c>
      <c r="J338" s="567">
        <v>2</v>
      </c>
      <c r="K338" s="568">
        <v>1127.6700439453125</v>
      </c>
    </row>
    <row r="339" spans="1:11" ht="14.45" customHeight="1" x14ac:dyDescent="0.2">
      <c r="A339" s="540" t="s">
        <v>444</v>
      </c>
      <c r="B339" s="541" t="s">
        <v>445</v>
      </c>
      <c r="C339" s="544" t="s">
        <v>562</v>
      </c>
      <c r="D339" s="577" t="s">
        <v>563</v>
      </c>
      <c r="E339" s="544" t="s">
        <v>565</v>
      </c>
      <c r="F339" s="577" t="s">
        <v>566</v>
      </c>
      <c r="G339" s="544" t="s">
        <v>721</v>
      </c>
      <c r="H339" s="544" t="s">
        <v>722</v>
      </c>
      <c r="I339" s="567">
        <v>239.58000183105469</v>
      </c>
      <c r="J339" s="567">
        <v>1</v>
      </c>
      <c r="K339" s="568">
        <v>239.58000183105469</v>
      </c>
    </row>
    <row r="340" spans="1:11" ht="14.45" customHeight="1" x14ac:dyDescent="0.2">
      <c r="A340" s="540" t="s">
        <v>444</v>
      </c>
      <c r="B340" s="541" t="s">
        <v>445</v>
      </c>
      <c r="C340" s="544" t="s">
        <v>562</v>
      </c>
      <c r="D340" s="577" t="s">
        <v>563</v>
      </c>
      <c r="E340" s="544" t="s">
        <v>565</v>
      </c>
      <c r="F340" s="577" t="s">
        <v>566</v>
      </c>
      <c r="G340" s="544" t="s">
        <v>1177</v>
      </c>
      <c r="H340" s="544" t="s">
        <v>1178</v>
      </c>
      <c r="I340" s="567">
        <v>6984.36669921875</v>
      </c>
      <c r="J340" s="567">
        <v>3</v>
      </c>
      <c r="K340" s="568">
        <v>20953.10009765625</v>
      </c>
    </row>
    <row r="341" spans="1:11" ht="14.45" customHeight="1" x14ac:dyDescent="0.2">
      <c r="A341" s="540" t="s">
        <v>444</v>
      </c>
      <c r="B341" s="541" t="s">
        <v>445</v>
      </c>
      <c r="C341" s="544" t="s">
        <v>562</v>
      </c>
      <c r="D341" s="577" t="s">
        <v>563</v>
      </c>
      <c r="E341" s="544" t="s">
        <v>565</v>
      </c>
      <c r="F341" s="577" t="s">
        <v>566</v>
      </c>
      <c r="G341" s="544" t="s">
        <v>1179</v>
      </c>
      <c r="H341" s="544" t="s">
        <v>1180</v>
      </c>
      <c r="I341" s="567">
        <v>1339.469970703125</v>
      </c>
      <c r="J341" s="567">
        <v>2</v>
      </c>
      <c r="K341" s="568">
        <v>2678.93994140625</v>
      </c>
    </row>
    <row r="342" spans="1:11" ht="14.45" customHeight="1" x14ac:dyDescent="0.2">
      <c r="A342" s="540" t="s">
        <v>444</v>
      </c>
      <c r="B342" s="541" t="s">
        <v>445</v>
      </c>
      <c r="C342" s="544" t="s">
        <v>562</v>
      </c>
      <c r="D342" s="577" t="s">
        <v>563</v>
      </c>
      <c r="E342" s="544" t="s">
        <v>565</v>
      </c>
      <c r="F342" s="577" t="s">
        <v>566</v>
      </c>
      <c r="G342" s="544" t="s">
        <v>725</v>
      </c>
      <c r="H342" s="544" t="s">
        <v>726</v>
      </c>
      <c r="I342" s="567">
        <v>3085.5</v>
      </c>
      <c r="J342" s="567">
        <v>1</v>
      </c>
      <c r="K342" s="568">
        <v>3085.5</v>
      </c>
    </row>
    <row r="343" spans="1:11" ht="14.45" customHeight="1" x14ac:dyDescent="0.2">
      <c r="A343" s="540" t="s">
        <v>444</v>
      </c>
      <c r="B343" s="541" t="s">
        <v>445</v>
      </c>
      <c r="C343" s="544" t="s">
        <v>562</v>
      </c>
      <c r="D343" s="577" t="s">
        <v>563</v>
      </c>
      <c r="E343" s="544" t="s">
        <v>565</v>
      </c>
      <c r="F343" s="577" t="s">
        <v>566</v>
      </c>
      <c r="G343" s="544" t="s">
        <v>727</v>
      </c>
      <c r="H343" s="544" t="s">
        <v>728</v>
      </c>
      <c r="I343" s="567">
        <v>4355.7462158203125</v>
      </c>
      <c r="J343" s="567">
        <v>7</v>
      </c>
      <c r="K343" s="568">
        <v>30413.06982421875</v>
      </c>
    </row>
    <row r="344" spans="1:11" ht="14.45" customHeight="1" x14ac:dyDescent="0.2">
      <c r="A344" s="540" t="s">
        <v>444</v>
      </c>
      <c r="B344" s="541" t="s">
        <v>445</v>
      </c>
      <c r="C344" s="544" t="s">
        <v>562</v>
      </c>
      <c r="D344" s="577" t="s">
        <v>563</v>
      </c>
      <c r="E344" s="544" t="s">
        <v>565</v>
      </c>
      <c r="F344" s="577" t="s">
        <v>566</v>
      </c>
      <c r="G344" s="544" t="s">
        <v>1181</v>
      </c>
      <c r="H344" s="544" t="s">
        <v>1182</v>
      </c>
      <c r="I344" s="567">
        <v>102.84999847412109</v>
      </c>
      <c r="J344" s="567">
        <v>2</v>
      </c>
      <c r="K344" s="568">
        <v>205.69999694824219</v>
      </c>
    </row>
    <row r="345" spans="1:11" ht="14.45" customHeight="1" x14ac:dyDescent="0.2">
      <c r="A345" s="540" t="s">
        <v>444</v>
      </c>
      <c r="B345" s="541" t="s">
        <v>445</v>
      </c>
      <c r="C345" s="544" t="s">
        <v>562</v>
      </c>
      <c r="D345" s="577" t="s">
        <v>563</v>
      </c>
      <c r="E345" s="544" t="s">
        <v>565</v>
      </c>
      <c r="F345" s="577" t="s">
        <v>566</v>
      </c>
      <c r="G345" s="544" t="s">
        <v>1183</v>
      </c>
      <c r="H345" s="544" t="s">
        <v>1184</v>
      </c>
      <c r="I345" s="567">
        <v>1645.5999755859375</v>
      </c>
      <c r="J345" s="567">
        <v>1</v>
      </c>
      <c r="K345" s="568">
        <v>1645.5999755859375</v>
      </c>
    </row>
    <row r="346" spans="1:11" ht="14.45" customHeight="1" x14ac:dyDescent="0.2">
      <c r="A346" s="540" t="s">
        <v>444</v>
      </c>
      <c r="B346" s="541" t="s">
        <v>445</v>
      </c>
      <c r="C346" s="544" t="s">
        <v>562</v>
      </c>
      <c r="D346" s="577" t="s">
        <v>563</v>
      </c>
      <c r="E346" s="544" t="s">
        <v>565</v>
      </c>
      <c r="F346" s="577" t="s">
        <v>566</v>
      </c>
      <c r="G346" s="544" t="s">
        <v>752</v>
      </c>
      <c r="H346" s="544" t="s">
        <v>753</v>
      </c>
      <c r="I346" s="567">
        <v>113.60499954223633</v>
      </c>
      <c r="J346" s="567">
        <v>2</v>
      </c>
      <c r="K346" s="568">
        <v>227.20999908447266</v>
      </c>
    </row>
    <row r="347" spans="1:11" ht="14.45" customHeight="1" x14ac:dyDescent="0.2">
      <c r="A347" s="540" t="s">
        <v>444</v>
      </c>
      <c r="B347" s="541" t="s">
        <v>445</v>
      </c>
      <c r="C347" s="544" t="s">
        <v>562</v>
      </c>
      <c r="D347" s="577" t="s">
        <v>563</v>
      </c>
      <c r="E347" s="544" t="s">
        <v>565</v>
      </c>
      <c r="F347" s="577" t="s">
        <v>566</v>
      </c>
      <c r="G347" s="544" t="s">
        <v>758</v>
      </c>
      <c r="H347" s="544" t="s">
        <v>759</v>
      </c>
      <c r="I347" s="567">
        <v>145.19000244140625</v>
      </c>
      <c r="J347" s="567">
        <v>3</v>
      </c>
      <c r="K347" s="568">
        <v>435.55999755859375</v>
      </c>
    </row>
    <row r="348" spans="1:11" ht="14.45" customHeight="1" x14ac:dyDescent="0.2">
      <c r="A348" s="540" t="s">
        <v>444</v>
      </c>
      <c r="B348" s="541" t="s">
        <v>445</v>
      </c>
      <c r="C348" s="544" t="s">
        <v>562</v>
      </c>
      <c r="D348" s="577" t="s">
        <v>563</v>
      </c>
      <c r="E348" s="544" t="s">
        <v>565</v>
      </c>
      <c r="F348" s="577" t="s">
        <v>566</v>
      </c>
      <c r="G348" s="544" t="s">
        <v>765</v>
      </c>
      <c r="H348" s="544" t="s">
        <v>766</v>
      </c>
      <c r="I348" s="567">
        <v>131.24000549316406</v>
      </c>
      <c r="J348" s="567">
        <v>5</v>
      </c>
      <c r="K348" s="568">
        <v>656.17999267578125</v>
      </c>
    </row>
    <row r="349" spans="1:11" ht="14.45" customHeight="1" x14ac:dyDescent="0.2">
      <c r="A349" s="540" t="s">
        <v>444</v>
      </c>
      <c r="B349" s="541" t="s">
        <v>445</v>
      </c>
      <c r="C349" s="544" t="s">
        <v>562</v>
      </c>
      <c r="D349" s="577" t="s">
        <v>563</v>
      </c>
      <c r="E349" s="544" t="s">
        <v>565</v>
      </c>
      <c r="F349" s="577" t="s">
        <v>566</v>
      </c>
      <c r="G349" s="544" t="s">
        <v>765</v>
      </c>
      <c r="H349" s="544" t="s">
        <v>767</v>
      </c>
      <c r="I349" s="567">
        <v>118.08200225830078</v>
      </c>
      <c r="J349" s="567">
        <v>14</v>
      </c>
      <c r="K349" s="568">
        <v>1655.0600280761719</v>
      </c>
    </row>
    <row r="350" spans="1:11" ht="14.45" customHeight="1" x14ac:dyDescent="0.2">
      <c r="A350" s="540" t="s">
        <v>444</v>
      </c>
      <c r="B350" s="541" t="s">
        <v>445</v>
      </c>
      <c r="C350" s="544" t="s">
        <v>562</v>
      </c>
      <c r="D350" s="577" t="s">
        <v>563</v>
      </c>
      <c r="E350" s="544" t="s">
        <v>565</v>
      </c>
      <c r="F350" s="577" t="s">
        <v>566</v>
      </c>
      <c r="G350" s="544" t="s">
        <v>770</v>
      </c>
      <c r="H350" s="544" t="s">
        <v>771</v>
      </c>
      <c r="I350" s="567">
        <v>338.80999755859375</v>
      </c>
      <c r="J350" s="567">
        <v>3</v>
      </c>
      <c r="K350" s="568">
        <v>1016.4400024414063</v>
      </c>
    </row>
    <row r="351" spans="1:11" ht="14.45" customHeight="1" x14ac:dyDescent="0.2">
      <c r="A351" s="540" t="s">
        <v>444</v>
      </c>
      <c r="B351" s="541" t="s">
        <v>445</v>
      </c>
      <c r="C351" s="544" t="s">
        <v>562</v>
      </c>
      <c r="D351" s="577" t="s">
        <v>563</v>
      </c>
      <c r="E351" s="544" t="s">
        <v>565</v>
      </c>
      <c r="F351" s="577" t="s">
        <v>566</v>
      </c>
      <c r="G351" s="544" t="s">
        <v>774</v>
      </c>
      <c r="H351" s="544" t="s">
        <v>775</v>
      </c>
      <c r="I351" s="567">
        <v>84.580001831054688</v>
      </c>
      <c r="J351" s="567">
        <v>12</v>
      </c>
      <c r="K351" s="568">
        <v>1014.9400329589844</v>
      </c>
    </row>
    <row r="352" spans="1:11" ht="14.45" customHeight="1" x14ac:dyDescent="0.2">
      <c r="A352" s="540" t="s">
        <v>444</v>
      </c>
      <c r="B352" s="541" t="s">
        <v>445</v>
      </c>
      <c r="C352" s="544" t="s">
        <v>562</v>
      </c>
      <c r="D352" s="577" t="s">
        <v>563</v>
      </c>
      <c r="E352" s="544" t="s">
        <v>565</v>
      </c>
      <c r="F352" s="577" t="s">
        <v>566</v>
      </c>
      <c r="G352" s="544" t="s">
        <v>776</v>
      </c>
      <c r="H352" s="544" t="s">
        <v>777</v>
      </c>
      <c r="I352" s="567">
        <v>1842.8299560546875</v>
      </c>
      <c r="J352" s="567">
        <v>9</v>
      </c>
      <c r="K352" s="568">
        <v>16585.469604492188</v>
      </c>
    </row>
    <row r="353" spans="1:11" ht="14.45" customHeight="1" x14ac:dyDescent="0.2">
      <c r="A353" s="540" t="s">
        <v>444</v>
      </c>
      <c r="B353" s="541" t="s">
        <v>445</v>
      </c>
      <c r="C353" s="544" t="s">
        <v>562</v>
      </c>
      <c r="D353" s="577" t="s">
        <v>563</v>
      </c>
      <c r="E353" s="544" t="s">
        <v>565</v>
      </c>
      <c r="F353" s="577" t="s">
        <v>566</v>
      </c>
      <c r="G353" s="544" t="s">
        <v>1185</v>
      </c>
      <c r="H353" s="544" t="s">
        <v>1186</v>
      </c>
      <c r="I353" s="567">
        <v>1571.7900390625</v>
      </c>
      <c r="J353" s="567">
        <v>1</v>
      </c>
      <c r="K353" s="568">
        <v>1571.7900390625</v>
      </c>
    </row>
    <row r="354" spans="1:11" ht="14.45" customHeight="1" x14ac:dyDescent="0.2">
      <c r="A354" s="540" t="s">
        <v>444</v>
      </c>
      <c r="B354" s="541" t="s">
        <v>445</v>
      </c>
      <c r="C354" s="544" t="s">
        <v>562</v>
      </c>
      <c r="D354" s="577" t="s">
        <v>563</v>
      </c>
      <c r="E354" s="544" t="s">
        <v>565</v>
      </c>
      <c r="F354" s="577" t="s">
        <v>566</v>
      </c>
      <c r="G354" s="544" t="s">
        <v>858</v>
      </c>
      <c r="H354" s="544" t="s">
        <v>859</v>
      </c>
      <c r="I354" s="567">
        <v>680.84584808349609</v>
      </c>
      <c r="J354" s="567">
        <v>170</v>
      </c>
      <c r="K354" s="568">
        <v>115106.27978515625</v>
      </c>
    </row>
    <row r="355" spans="1:11" ht="14.45" customHeight="1" x14ac:dyDescent="0.2">
      <c r="A355" s="540" t="s">
        <v>444</v>
      </c>
      <c r="B355" s="541" t="s">
        <v>445</v>
      </c>
      <c r="C355" s="544" t="s">
        <v>562</v>
      </c>
      <c r="D355" s="577" t="s">
        <v>563</v>
      </c>
      <c r="E355" s="544" t="s">
        <v>565</v>
      </c>
      <c r="F355" s="577" t="s">
        <v>566</v>
      </c>
      <c r="G355" s="544" t="s">
        <v>870</v>
      </c>
      <c r="H355" s="544" t="s">
        <v>871</v>
      </c>
      <c r="I355" s="567">
        <v>1523.3900146484375</v>
      </c>
      <c r="J355" s="567">
        <v>2</v>
      </c>
      <c r="K355" s="568">
        <v>3046.780029296875</v>
      </c>
    </row>
    <row r="356" spans="1:11" ht="14.45" customHeight="1" x14ac:dyDescent="0.2">
      <c r="A356" s="540" t="s">
        <v>444</v>
      </c>
      <c r="B356" s="541" t="s">
        <v>445</v>
      </c>
      <c r="C356" s="544" t="s">
        <v>562</v>
      </c>
      <c r="D356" s="577" t="s">
        <v>563</v>
      </c>
      <c r="E356" s="544" t="s">
        <v>565</v>
      </c>
      <c r="F356" s="577" t="s">
        <v>566</v>
      </c>
      <c r="G356" s="544" t="s">
        <v>894</v>
      </c>
      <c r="H356" s="544" t="s">
        <v>895</v>
      </c>
      <c r="I356" s="567">
        <v>1625.0999755859375</v>
      </c>
      <c r="J356" s="567">
        <v>1</v>
      </c>
      <c r="K356" s="568">
        <v>1625.0999755859375</v>
      </c>
    </row>
    <row r="357" spans="1:11" ht="14.45" customHeight="1" x14ac:dyDescent="0.2">
      <c r="A357" s="540" t="s">
        <v>444</v>
      </c>
      <c r="B357" s="541" t="s">
        <v>445</v>
      </c>
      <c r="C357" s="544" t="s">
        <v>562</v>
      </c>
      <c r="D357" s="577" t="s">
        <v>563</v>
      </c>
      <c r="E357" s="544" t="s">
        <v>565</v>
      </c>
      <c r="F357" s="577" t="s">
        <v>566</v>
      </c>
      <c r="G357" s="544" t="s">
        <v>920</v>
      </c>
      <c r="H357" s="544" t="s">
        <v>921</v>
      </c>
      <c r="I357" s="567">
        <v>390.87031173706055</v>
      </c>
      <c r="J357" s="567">
        <v>23</v>
      </c>
      <c r="K357" s="568">
        <v>8987.8399963378906</v>
      </c>
    </row>
    <row r="358" spans="1:11" ht="14.45" customHeight="1" x14ac:dyDescent="0.2">
      <c r="A358" s="540" t="s">
        <v>444</v>
      </c>
      <c r="B358" s="541" t="s">
        <v>445</v>
      </c>
      <c r="C358" s="544" t="s">
        <v>562</v>
      </c>
      <c r="D358" s="577" t="s">
        <v>563</v>
      </c>
      <c r="E358" s="544" t="s">
        <v>565</v>
      </c>
      <c r="F358" s="577" t="s">
        <v>566</v>
      </c>
      <c r="G358" s="544" t="s">
        <v>922</v>
      </c>
      <c r="H358" s="544" t="s">
        <v>923</v>
      </c>
      <c r="I358" s="567">
        <v>786.510009765625</v>
      </c>
      <c r="J358" s="567">
        <v>1</v>
      </c>
      <c r="K358" s="568">
        <v>786.510009765625</v>
      </c>
    </row>
    <row r="359" spans="1:11" ht="14.45" customHeight="1" x14ac:dyDescent="0.2">
      <c r="A359" s="540" t="s">
        <v>444</v>
      </c>
      <c r="B359" s="541" t="s">
        <v>445</v>
      </c>
      <c r="C359" s="544" t="s">
        <v>562</v>
      </c>
      <c r="D359" s="577" t="s">
        <v>563</v>
      </c>
      <c r="E359" s="544" t="s">
        <v>565</v>
      </c>
      <c r="F359" s="577" t="s">
        <v>566</v>
      </c>
      <c r="G359" s="544" t="s">
        <v>926</v>
      </c>
      <c r="H359" s="544" t="s">
        <v>928</v>
      </c>
      <c r="I359" s="567">
        <v>422.29000854492188</v>
      </c>
      <c r="J359" s="567">
        <v>1</v>
      </c>
      <c r="K359" s="568">
        <v>422.29000854492188</v>
      </c>
    </row>
    <row r="360" spans="1:11" ht="14.45" customHeight="1" x14ac:dyDescent="0.2">
      <c r="A360" s="540" t="s">
        <v>444</v>
      </c>
      <c r="B360" s="541" t="s">
        <v>445</v>
      </c>
      <c r="C360" s="544" t="s">
        <v>562</v>
      </c>
      <c r="D360" s="577" t="s">
        <v>563</v>
      </c>
      <c r="E360" s="544" t="s">
        <v>565</v>
      </c>
      <c r="F360" s="577" t="s">
        <v>566</v>
      </c>
      <c r="G360" s="544" t="s">
        <v>1187</v>
      </c>
      <c r="H360" s="544" t="s">
        <v>1188</v>
      </c>
      <c r="I360" s="567">
        <v>1.9800000190734863</v>
      </c>
      <c r="J360" s="567">
        <v>1000</v>
      </c>
      <c r="K360" s="568">
        <v>1979.800048828125</v>
      </c>
    </row>
    <row r="361" spans="1:11" ht="14.45" customHeight="1" x14ac:dyDescent="0.2">
      <c r="A361" s="540" t="s">
        <v>444</v>
      </c>
      <c r="B361" s="541" t="s">
        <v>445</v>
      </c>
      <c r="C361" s="544" t="s">
        <v>562</v>
      </c>
      <c r="D361" s="577" t="s">
        <v>563</v>
      </c>
      <c r="E361" s="544" t="s">
        <v>565</v>
      </c>
      <c r="F361" s="577" t="s">
        <v>566</v>
      </c>
      <c r="G361" s="544" t="s">
        <v>1189</v>
      </c>
      <c r="H361" s="544" t="s">
        <v>1190</v>
      </c>
      <c r="I361" s="567">
        <v>0.5</v>
      </c>
      <c r="J361" s="567">
        <v>1000</v>
      </c>
      <c r="K361" s="568">
        <v>495.8599853515625</v>
      </c>
    </row>
    <row r="362" spans="1:11" ht="14.45" customHeight="1" x14ac:dyDescent="0.2">
      <c r="A362" s="540" t="s">
        <v>444</v>
      </c>
      <c r="B362" s="541" t="s">
        <v>445</v>
      </c>
      <c r="C362" s="544" t="s">
        <v>562</v>
      </c>
      <c r="D362" s="577" t="s">
        <v>563</v>
      </c>
      <c r="E362" s="544" t="s">
        <v>1052</v>
      </c>
      <c r="F362" s="577" t="s">
        <v>1053</v>
      </c>
      <c r="G362" s="544" t="s">
        <v>1191</v>
      </c>
      <c r="H362" s="544" t="s">
        <v>1192</v>
      </c>
      <c r="I362" s="567">
        <v>10.119999885559082</v>
      </c>
      <c r="J362" s="567">
        <v>2</v>
      </c>
      <c r="K362" s="568">
        <v>20.239999771118164</v>
      </c>
    </row>
    <row r="363" spans="1:11" ht="14.45" customHeight="1" x14ac:dyDescent="0.2">
      <c r="A363" s="540" t="s">
        <v>444</v>
      </c>
      <c r="B363" s="541" t="s">
        <v>445</v>
      </c>
      <c r="C363" s="544" t="s">
        <v>562</v>
      </c>
      <c r="D363" s="577" t="s">
        <v>563</v>
      </c>
      <c r="E363" s="544" t="s">
        <v>1052</v>
      </c>
      <c r="F363" s="577" t="s">
        <v>1053</v>
      </c>
      <c r="G363" s="544" t="s">
        <v>1193</v>
      </c>
      <c r="H363" s="544" t="s">
        <v>1194</v>
      </c>
      <c r="I363" s="567">
        <v>46</v>
      </c>
      <c r="J363" s="567">
        <v>1</v>
      </c>
      <c r="K363" s="568">
        <v>46</v>
      </c>
    </row>
    <row r="364" spans="1:11" ht="14.45" customHeight="1" x14ac:dyDescent="0.2">
      <c r="A364" s="540" t="s">
        <v>444</v>
      </c>
      <c r="B364" s="541" t="s">
        <v>445</v>
      </c>
      <c r="C364" s="544" t="s">
        <v>562</v>
      </c>
      <c r="D364" s="577" t="s">
        <v>563</v>
      </c>
      <c r="E364" s="544" t="s">
        <v>1052</v>
      </c>
      <c r="F364" s="577" t="s">
        <v>1053</v>
      </c>
      <c r="G364" s="544" t="s">
        <v>1195</v>
      </c>
      <c r="H364" s="544" t="s">
        <v>1196</v>
      </c>
      <c r="I364" s="567">
        <v>7.5900001525878906</v>
      </c>
      <c r="J364" s="567">
        <v>2</v>
      </c>
      <c r="K364" s="568">
        <v>15.180000305175781</v>
      </c>
    </row>
    <row r="365" spans="1:11" ht="14.45" customHeight="1" x14ac:dyDescent="0.2">
      <c r="A365" s="540" t="s">
        <v>444</v>
      </c>
      <c r="B365" s="541" t="s">
        <v>445</v>
      </c>
      <c r="C365" s="544" t="s">
        <v>562</v>
      </c>
      <c r="D365" s="577" t="s">
        <v>563</v>
      </c>
      <c r="E365" s="544" t="s">
        <v>1052</v>
      </c>
      <c r="F365" s="577" t="s">
        <v>1053</v>
      </c>
      <c r="G365" s="544" t="s">
        <v>1197</v>
      </c>
      <c r="H365" s="544" t="s">
        <v>1198</v>
      </c>
      <c r="I365" s="567">
        <v>9.5900001525878906</v>
      </c>
      <c r="J365" s="567">
        <v>2</v>
      </c>
      <c r="K365" s="568">
        <v>19.180000305175781</v>
      </c>
    </row>
    <row r="366" spans="1:11" ht="14.45" customHeight="1" x14ac:dyDescent="0.2">
      <c r="A366" s="540" t="s">
        <v>444</v>
      </c>
      <c r="B366" s="541" t="s">
        <v>445</v>
      </c>
      <c r="C366" s="544" t="s">
        <v>562</v>
      </c>
      <c r="D366" s="577" t="s">
        <v>563</v>
      </c>
      <c r="E366" s="544" t="s">
        <v>1052</v>
      </c>
      <c r="F366" s="577" t="s">
        <v>1053</v>
      </c>
      <c r="G366" s="544" t="s">
        <v>1199</v>
      </c>
      <c r="H366" s="544" t="s">
        <v>1200</v>
      </c>
      <c r="I366" s="567">
        <v>55.779998779296875</v>
      </c>
      <c r="J366" s="567">
        <v>1</v>
      </c>
      <c r="K366" s="568">
        <v>55.779998779296875</v>
      </c>
    </row>
    <row r="367" spans="1:11" ht="14.45" customHeight="1" x14ac:dyDescent="0.2">
      <c r="A367" s="540" t="s">
        <v>444</v>
      </c>
      <c r="B367" s="541" t="s">
        <v>445</v>
      </c>
      <c r="C367" s="544" t="s">
        <v>562</v>
      </c>
      <c r="D367" s="577" t="s">
        <v>563</v>
      </c>
      <c r="E367" s="544" t="s">
        <v>1052</v>
      </c>
      <c r="F367" s="577" t="s">
        <v>1053</v>
      </c>
      <c r="G367" s="544" t="s">
        <v>1201</v>
      </c>
      <c r="H367" s="544" t="s">
        <v>1202</v>
      </c>
      <c r="I367" s="567">
        <v>19.969999313354492</v>
      </c>
      <c r="J367" s="567">
        <v>2</v>
      </c>
      <c r="K367" s="568">
        <v>39.930000305175781</v>
      </c>
    </row>
    <row r="368" spans="1:11" ht="14.45" customHeight="1" x14ac:dyDescent="0.2">
      <c r="A368" s="540" t="s">
        <v>444</v>
      </c>
      <c r="B368" s="541" t="s">
        <v>445</v>
      </c>
      <c r="C368" s="544" t="s">
        <v>562</v>
      </c>
      <c r="D368" s="577" t="s">
        <v>563</v>
      </c>
      <c r="E368" s="544" t="s">
        <v>1052</v>
      </c>
      <c r="F368" s="577" t="s">
        <v>1053</v>
      </c>
      <c r="G368" s="544" t="s">
        <v>1203</v>
      </c>
      <c r="H368" s="544" t="s">
        <v>1204</v>
      </c>
      <c r="I368" s="567">
        <v>25.25</v>
      </c>
      <c r="J368" s="567">
        <v>2</v>
      </c>
      <c r="K368" s="568">
        <v>50.490001678466797</v>
      </c>
    </row>
    <row r="369" spans="1:11" ht="14.45" customHeight="1" x14ac:dyDescent="0.2">
      <c r="A369" s="540" t="s">
        <v>444</v>
      </c>
      <c r="B369" s="541" t="s">
        <v>445</v>
      </c>
      <c r="C369" s="544" t="s">
        <v>562</v>
      </c>
      <c r="D369" s="577" t="s">
        <v>563</v>
      </c>
      <c r="E369" s="544" t="s">
        <v>1052</v>
      </c>
      <c r="F369" s="577" t="s">
        <v>1053</v>
      </c>
      <c r="G369" s="544" t="s">
        <v>1073</v>
      </c>
      <c r="H369" s="544" t="s">
        <v>1074</v>
      </c>
      <c r="I369" s="567">
        <v>260.29998779296875</v>
      </c>
      <c r="J369" s="567">
        <v>13</v>
      </c>
      <c r="K369" s="568">
        <v>3383.89990234375</v>
      </c>
    </row>
    <row r="370" spans="1:11" ht="14.45" customHeight="1" x14ac:dyDescent="0.2">
      <c r="A370" s="540" t="s">
        <v>444</v>
      </c>
      <c r="B370" s="541" t="s">
        <v>445</v>
      </c>
      <c r="C370" s="544" t="s">
        <v>562</v>
      </c>
      <c r="D370" s="577" t="s">
        <v>563</v>
      </c>
      <c r="E370" s="544" t="s">
        <v>1052</v>
      </c>
      <c r="F370" s="577" t="s">
        <v>1053</v>
      </c>
      <c r="G370" s="544" t="s">
        <v>1073</v>
      </c>
      <c r="H370" s="544" t="s">
        <v>1075</v>
      </c>
      <c r="I370" s="567">
        <v>260.29998779296875</v>
      </c>
      <c r="J370" s="567">
        <v>7</v>
      </c>
      <c r="K370" s="568">
        <v>1822.0999755859375</v>
      </c>
    </row>
    <row r="371" spans="1:11" ht="14.45" customHeight="1" x14ac:dyDescent="0.2">
      <c r="A371" s="540" t="s">
        <v>444</v>
      </c>
      <c r="B371" s="541" t="s">
        <v>445</v>
      </c>
      <c r="C371" s="544" t="s">
        <v>562</v>
      </c>
      <c r="D371" s="577" t="s">
        <v>563</v>
      </c>
      <c r="E371" s="544" t="s">
        <v>1052</v>
      </c>
      <c r="F371" s="577" t="s">
        <v>1053</v>
      </c>
      <c r="G371" s="544" t="s">
        <v>1205</v>
      </c>
      <c r="H371" s="544" t="s">
        <v>1206</v>
      </c>
      <c r="I371" s="567">
        <v>10.350000381469727</v>
      </c>
      <c r="J371" s="567">
        <v>1</v>
      </c>
      <c r="K371" s="568">
        <v>10.350000381469727</v>
      </c>
    </row>
    <row r="372" spans="1:11" ht="14.45" customHeight="1" x14ac:dyDescent="0.2">
      <c r="A372" s="540" t="s">
        <v>444</v>
      </c>
      <c r="B372" s="541" t="s">
        <v>445</v>
      </c>
      <c r="C372" s="544" t="s">
        <v>562</v>
      </c>
      <c r="D372" s="577" t="s">
        <v>563</v>
      </c>
      <c r="E372" s="544" t="s">
        <v>1138</v>
      </c>
      <c r="F372" s="577" t="s">
        <v>1139</v>
      </c>
      <c r="G372" s="544" t="s">
        <v>1146</v>
      </c>
      <c r="H372" s="544" t="s">
        <v>1147</v>
      </c>
      <c r="I372" s="567">
        <v>7.0199999809265137</v>
      </c>
      <c r="J372" s="567">
        <v>50</v>
      </c>
      <c r="K372" s="568">
        <v>351</v>
      </c>
    </row>
    <row r="373" spans="1:11" ht="14.45" customHeight="1" x14ac:dyDescent="0.2">
      <c r="A373" s="540" t="s">
        <v>444</v>
      </c>
      <c r="B373" s="541" t="s">
        <v>445</v>
      </c>
      <c r="C373" s="544" t="s">
        <v>562</v>
      </c>
      <c r="D373" s="577" t="s">
        <v>563</v>
      </c>
      <c r="E373" s="544" t="s">
        <v>1138</v>
      </c>
      <c r="F373" s="577" t="s">
        <v>1139</v>
      </c>
      <c r="G373" s="544" t="s">
        <v>1148</v>
      </c>
      <c r="H373" s="544" t="s">
        <v>1149</v>
      </c>
      <c r="I373" s="567">
        <v>7.0100002288818359</v>
      </c>
      <c r="J373" s="567">
        <v>15</v>
      </c>
      <c r="K373" s="568">
        <v>105.15000152587891</v>
      </c>
    </row>
    <row r="374" spans="1:11" ht="14.45" customHeight="1" x14ac:dyDescent="0.2">
      <c r="A374" s="540" t="s">
        <v>444</v>
      </c>
      <c r="B374" s="541" t="s">
        <v>445</v>
      </c>
      <c r="C374" s="544" t="s">
        <v>562</v>
      </c>
      <c r="D374" s="577" t="s">
        <v>563</v>
      </c>
      <c r="E374" s="544" t="s">
        <v>1138</v>
      </c>
      <c r="F374" s="577" t="s">
        <v>1139</v>
      </c>
      <c r="G374" s="544" t="s">
        <v>1150</v>
      </c>
      <c r="H374" s="544" t="s">
        <v>1151</v>
      </c>
      <c r="I374" s="567">
        <v>7.0199999809265137</v>
      </c>
      <c r="J374" s="567">
        <v>100</v>
      </c>
      <c r="K374" s="568">
        <v>702</v>
      </c>
    </row>
    <row r="375" spans="1:11" ht="14.45" customHeight="1" x14ac:dyDescent="0.2">
      <c r="A375" s="540" t="s">
        <v>444</v>
      </c>
      <c r="B375" s="541" t="s">
        <v>445</v>
      </c>
      <c r="C375" s="544" t="s">
        <v>562</v>
      </c>
      <c r="D375" s="577" t="s">
        <v>563</v>
      </c>
      <c r="E375" s="544" t="s">
        <v>1138</v>
      </c>
      <c r="F375" s="577" t="s">
        <v>1139</v>
      </c>
      <c r="G375" s="544" t="s">
        <v>1148</v>
      </c>
      <c r="H375" s="544" t="s">
        <v>1158</v>
      </c>
      <c r="I375" s="567">
        <v>7.0199999809265137</v>
      </c>
      <c r="J375" s="567">
        <v>50</v>
      </c>
      <c r="K375" s="568">
        <v>351</v>
      </c>
    </row>
    <row r="376" spans="1:11" ht="14.45" customHeight="1" x14ac:dyDescent="0.2">
      <c r="A376" s="540" t="s">
        <v>444</v>
      </c>
      <c r="B376" s="541" t="s">
        <v>445</v>
      </c>
      <c r="C376" s="544" t="s">
        <v>562</v>
      </c>
      <c r="D376" s="577" t="s">
        <v>563</v>
      </c>
      <c r="E376" s="544" t="s">
        <v>1138</v>
      </c>
      <c r="F376" s="577" t="s">
        <v>1139</v>
      </c>
      <c r="G376" s="544" t="s">
        <v>1150</v>
      </c>
      <c r="H376" s="544" t="s">
        <v>1159</v>
      </c>
      <c r="I376" s="567">
        <v>7.0199999809265137</v>
      </c>
      <c r="J376" s="567">
        <v>50</v>
      </c>
      <c r="K376" s="568">
        <v>351</v>
      </c>
    </row>
    <row r="377" spans="1:11" ht="14.45" customHeight="1" x14ac:dyDescent="0.2">
      <c r="A377" s="540" t="s">
        <v>444</v>
      </c>
      <c r="B377" s="541" t="s">
        <v>445</v>
      </c>
      <c r="C377" s="544" t="s">
        <v>562</v>
      </c>
      <c r="D377" s="577" t="s">
        <v>563</v>
      </c>
      <c r="E377" s="544" t="s">
        <v>1138</v>
      </c>
      <c r="F377" s="577" t="s">
        <v>1139</v>
      </c>
      <c r="G377" s="544" t="s">
        <v>1152</v>
      </c>
      <c r="H377" s="544" t="s">
        <v>1207</v>
      </c>
      <c r="I377" s="567">
        <v>7.0100002288818359</v>
      </c>
      <c r="J377" s="567">
        <v>30</v>
      </c>
      <c r="K377" s="568">
        <v>210.30000305175781</v>
      </c>
    </row>
    <row r="378" spans="1:11" ht="14.45" customHeight="1" x14ac:dyDescent="0.2">
      <c r="A378" s="540" t="s">
        <v>444</v>
      </c>
      <c r="B378" s="541" t="s">
        <v>445</v>
      </c>
      <c r="C378" s="544" t="s">
        <v>562</v>
      </c>
      <c r="D378" s="577" t="s">
        <v>563</v>
      </c>
      <c r="E378" s="544" t="s">
        <v>1138</v>
      </c>
      <c r="F378" s="577" t="s">
        <v>1139</v>
      </c>
      <c r="G378" s="544" t="s">
        <v>1160</v>
      </c>
      <c r="H378" s="544" t="s">
        <v>1161</v>
      </c>
      <c r="I378" s="567">
        <v>0.62999999523162842</v>
      </c>
      <c r="J378" s="567">
        <v>200</v>
      </c>
      <c r="K378" s="568">
        <v>126</v>
      </c>
    </row>
    <row r="379" spans="1:11" ht="14.45" customHeight="1" x14ac:dyDescent="0.2">
      <c r="A379" s="540" t="s">
        <v>444</v>
      </c>
      <c r="B379" s="541" t="s">
        <v>445</v>
      </c>
      <c r="C379" s="544" t="s">
        <v>562</v>
      </c>
      <c r="D379" s="577" t="s">
        <v>563</v>
      </c>
      <c r="E379" s="544" t="s">
        <v>1138</v>
      </c>
      <c r="F379" s="577" t="s">
        <v>1139</v>
      </c>
      <c r="G379" s="544" t="s">
        <v>1162</v>
      </c>
      <c r="H379" s="544" t="s">
        <v>1163</v>
      </c>
      <c r="I379" s="567">
        <v>0.67000000178813934</v>
      </c>
      <c r="J379" s="567">
        <v>1800</v>
      </c>
      <c r="K379" s="568">
        <v>1198</v>
      </c>
    </row>
    <row r="380" spans="1:11" ht="14.45" customHeight="1" x14ac:dyDescent="0.2">
      <c r="A380" s="540" t="s">
        <v>444</v>
      </c>
      <c r="B380" s="541" t="s">
        <v>445</v>
      </c>
      <c r="C380" s="544" t="s">
        <v>562</v>
      </c>
      <c r="D380" s="577" t="s">
        <v>563</v>
      </c>
      <c r="E380" s="544" t="s">
        <v>1138</v>
      </c>
      <c r="F380" s="577" t="s">
        <v>1139</v>
      </c>
      <c r="G380" s="544" t="s">
        <v>1164</v>
      </c>
      <c r="H380" s="544" t="s">
        <v>1165</v>
      </c>
      <c r="I380" s="567">
        <v>0.62999999523162842</v>
      </c>
      <c r="J380" s="567">
        <v>600</v>
      </c>
      <c r="K380" s="568">
        <v>378</v>
      </c>
    </row>
    <row r="381" spans="1:11" ht="14.45" customHeight="1" x14ac:dyDescent="0.2">
      <c r="A381" s="540" t="s">
        <v>444</v>
      </c>
      <c r="B381" s="541" t="s">
        <v>445</v>
      </c>
      <c r="C381" s="544" t="s">
        <v>562</v>
      </c>
      <c r="D381" s="577" t="s">
        <v>563</v>
      </c>
      <c r="E381" s="544" t="s">
        <v>1138</v>
      </c>
      <c r="F381" s="577" t="s">
        <v>1139</v>
      </c>
      <c r="G381" s="544" t="s">
        <v>1162</v>
      </c>
      <c r="H381" s="544" t="s">
        <v>1167</v>
      </c>
      <c r="I381" s="567">
        <v>0.62999999523162842</v>
      </c>
      <c r="J381" s="567">
        <v>600</v>
      </c>
      <c r="K381" s="568">
        <v>378</v>
      </c>
    </row>
    <row r="382" spans="1:11" ht="14.45" customHeight="1" thickBot="1" x14ac:dyDescent="0.25">
      <c r="A382" s="548" t="s">
        <v>444</v>
      </c>
      <c r="B382" s="549" t="s">
        <v>445</v>
      </c>
      <c r="C382" s="552" t="s">
        <v>562</v>
      </c>
      <c r="D382" s="578" t="s">
        <v>563</v>
      </c>
      <c r="E382" s="552" t="s">
        <v>1138</v>
      </c>
      <c r="F382" s="578" t="s">
        <v>1139</v>
      </c>
      <c r="G382" s="552" t="s">
        <v>1164</v>
      </c>
      <c r="H382" s="552" t="s">
        <v>1168</v>
      </c>
      <c r="I382" s="560">
        <v>0.62999999523162842</v>
      </c>
      <c r="J382" s="560">
        <v>400</v>
      </c>
      <c r="K382" s="561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C77704B-6341-47A9-BDFE-D171DCC9CF63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48.350000000000009</v>
      </c>
      <c r="D6" s="308"/>
      <c r="E6" s="308"/>
      <c r="F6" s="307"/>
      <c r="G6" s="309">
        <f ca="1">SUM(Tabulka[05 h_vram])/2</f>
        <v>37685.599999999999</v>
      </c>
      <c r="H6" s="308">
        <f ca="1">SUM(Tabulka[06 h_naduv])/2</f>
        <v>12</v>
      </c>
      <c r="I6" s="308">
        <f ca="1">SUM(Tabulka[07 h_nadzk])/2</f>
        <v>7</v>
      </c>
      <c r="J6" s="307">
        <f ca="1">SUM(Tabulka[08 h_oon])/2</f>
        <v>674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39778</v>
      </c>
      <c r="N6" s="308">
        <f ca="1">SUM(Tabulka[12 m_oc])/2</f>
        <v>39778</v>
      </c>
      <c r="O6" s="307">
        <f ca="1">SUM(Tabulka[13 m_sk])/2</f>
        <v>11421794</v>
      </c>
      <c r="P6" s="306">
        <f ca="1">SUM(Tabulka[14_vzsk])/2</f>
        <v>17900</v>
      </c>
      <c r="Q6" s="306">
        <f ca="1">SUM(Tabulka[15_vzpl])/2</f>
        <v>41447.16374580744</v>
      </c>
      <c r="R6" s="305">
        <f ca="1">IF(Q6=0,0,P6/Q6)</f>
        <v>0.43187514855731624</v>
      </c>
      <c r="S6" s="304">
        <f ca="1">Q6-P6</f>
        <v>23547.16374580744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16.100000000000001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12945.199999999999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5784820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8" s="288">
        <f ca="1">IF(Tabulka[[#This Row],[15_vzpl]]=0,"",Tabulka[[#This Row],[14_vzsk]]/Tabulka[[#This Row],[15_vzpl]])</f>
        <v>0.6749690721649485</v>
      </c>
      <c r="S8" s="287">
        <f ca="1">IF(Tabulka[[#This Row],[15_vzpl]]-Tabulka[[#This Row],[14_vzsk]]=0,"",Tabulka[[#This Row],[15_vzpl]]-Tabulka[[#This Row],[14_vzsk]])</f>
        <v>5585.9726295210166</v>
      </c>
    </row>
    <row r="9" spans="1:19" x14ac:dyDescent="0.25">
      <c r="A9" s="286">
        <v>99</v>
      </c>
      <c r="B9" s="285" t="s">
        <v>1218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2268.7999999999997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563730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9" s="288">
        <f ca="1">IF(Tabulka[[#This Row],[15_vzpl]]=0,"",Tabulka[[#This Row],[14_vzsk]]/Tabulka[[#This Row],[15_vzpl]])</f>
        <v>0.6749690721649485</v>
      </c>
      <c r="S9" s="287">
        <f ca="1">IF(Tabulka[[#This Row],[15_vzpl]]-Tabulka[[#This Row],[14_vzsk]]=0,"",Tabulka[[#This Row],[15_vzpl]]-Tabulka[[#This Row],[14_vzsk]])</f>
        <v>5585.9726295210166</v>
      </c>
    </row>
    <row r="10" spans="1:19" x14ac:dyDescent="0.25">
      <c r="A10" s="286">
        <v>100</v>
      </c>
      <c r="B10" s="285" t="s">
        <v>1219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1898.4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610821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1220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4610269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1209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4016.3999999999996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1164076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2" s="288">
        <f ca="1">IF(Tabulka[[#This Row],[15_vzpl]]=0,"",Tabulka[[#This Row],[14_vzsk]]/Tabulka[[#This Row],[15_vzpl]])</f>
        <v>0.35806594364283328</v>
      </c>
      <c r="S12" s="287">
        <f ca="1">IF(Tabulka[[#This Row],[15_vzpl]]-Tabulka[[#This Row],[14_vzsk]]=0,"",Tabulka[[#This Row],[15_vzpl]]-Tabulka[[#This Row],[14_vzsk]])</f>
        <v>11294.524449619756</v>
      </c>
    </row>
    <row r="13" spans="1:19" x14ac:dyDescent="0.25">
      <c r="A13" s="286">
        <v>526</v>
      </c>
      <c r="B13" s="285" t="s">
        <v>1221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3810.3999999999996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1146022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3" s="288">
        <f ca="1">IF(Tabulka[[#This Row],[15_vzpl]]=0,"",Tabulka[[#This Row],[14_vzsk]]/Tabulka[[#This Row],[15_vzpl]])</f>
        <v>0.35806594364283328</v>
      </c>
      <c r="S13" s="287">
        <f ca="1">IF(Tabulka[[#This Row],[15_vzpl]]-Tabulka[[#This Row],[14_vzsk]]=0,"",Tabulka[[#This Row],[15_vzpl]]-Tabulka[[#This Row],[14_vzsk]])</f>
        <v>11294.524449619756</v>
      </c>
    </row>
    <row r="14" spans="1:19" x14ac:dyDescent="0.25">
      <c r="A14" s="286">
        <v>746</v>
      </c>
      <c r="B14" s="285" t="s">
        <v>1222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18054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1210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39778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39778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3810309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6666.6666666666661</v>
      </c>
    </row>
    <row r="16" spans="1:19" x14ac:dyDescent="0.25">
      <c r="A16" s="286">
        <v>303</v>
      </c>
      <c r="B16" s="285" t="s">
        <v>1223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6666.6666666666661</v>
      </c>
    </row>
    <row r="17" spans="1:19" x14ac:dyDescent="0.25">
      <c r="A17" s="286">
        <v>409</v>
      </c>
      <c r="B17" s="285" t="s">
        <v>1224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16.899999999999999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39778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39778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3090196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1225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115709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1226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604404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1211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662589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1227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662589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239</v>
      </c>
    </row>
    <row r="23" spans="1:19" x14ac:dyDescent="0.25">
      <c r="A23" s="113" t="s">
        <v>156</v>
      </c>
    </row>
    <row r="24" spans="1:19" x14ac:dyDescent="0.25">
      <c r="A24" s="114" t="s">
        <v>209</v>
      </c>
    </row>
    <row r="25" spans="1:19" x14ac:dyDescent="0.25">
      <c r="A25" s="278" t="s">
        <v>208</v>
      </c>
    </row>
    <row r="26" spans="1:19" x14ac:dyDescent="0.25">
      <c r="A26" s="235" t="s">
        <v>184</v>
      </c>
    </row>
    <row r="27" spans="1:19" x14ac:dyDescent="0.25">
      <c r="A27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5EBA18C-2B08-4C26-A3B9-3C01EDE5B1F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1217</v>
      </c>
    </row>
    <row r="2" spans="1:19" x14ac:dyDescent="0.25">
      <c r="A2" s="459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1209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1210</v>
      </c>
      <c r="E11">
        <v>23.3</v>
      </c>
      <c r="I11">
        <v>3671.2</v>
      </c>
      <c r="L11">
        <v>8</v>
      </c>
      <c r="O11">
        <v>6864</v>
      </c>
      <c r="P11">
        <v>6864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6864</v>
      </c>
      <c r="P13">
        <v>6864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1211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1212</v>
      </c>
      <c r="E18">
        <v>48.75</v>
      </c>
      <c r="I18">
        <v>7973.6</v>
      </c>
      <c r="L18">
        <v>158</v>
      </c>
      <c r="O18">
        <v>6864</v>
      </c>
      <c r="P18">
        <v>6864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1209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1210</v>
      </c>
      <c r="E26">
        <v>22.8</v>
      </c>
      <c r="I26">
        <v>2988</v>
      </c>
      <c r="J26">
        <v>3</v>
      </c>
      <c r="L26">
        <v>12</v>
      </c>
      <c r="O26">
        <v>32914</v>
      </c>
      <c r="P26">
        <v>32914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32914</v>
      </c>
      <c r="P28">
        <v>32914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1211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1213</v>
      </c>
      <c r="E33">
        <v>48.25</v>
      </c>
      <c r="I33">
        <v>6553.6</v>
      </c>
      <c r="J33">
        <v>5</v>
      </c>
      <c r="L33">
        <v>148</v>
      </c>
      <c r="O33">
        <v>32914</v>
      </c>
      <c r="P33">
        <v>32914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1209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1210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1211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1214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1209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1210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1211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1215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1209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1210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1211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1216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</sheetData>
  <hyperlinks>
    <hyperlink ref="A2" location="Obsah!A1" display="Zpět na Obsah  KL 01  1.-4.měsíc" xr:uid="{452B6731-E9D9-4C42-BB1A-DF4E5FFE4E7C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1232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15322880</v>
      </c>
      <c r="C3" s="222">
        <f t="shared" ref="C3:Z3" si="0">SUBTOTAL(9,C6:C1048576)</f>
        <v>7</v>
      </c>
      <c r="D3" s="222"/>
      <c r="E3" s="222">
        <f>SUBTOTAL(9,E6:E1048576)/4</f>
        <v>16251313</v>
      </c>
      <c r="F3" s="222"/>
      <c r="G3" s="222">
        <f t="shared" si="0"/>
        <v>7</v>
      </c>
      <c r="H3" s="222">
        <f>SUBTOTAL(9,H6:H1048576)/4</f>
        <v>14496938</v>
      </c>
      <c r="I3" s="225">
        <f>IF(B3&lt;&gt;0,H3/B3,"")</f>
        <v>0.94609746992732435</v>
      </c>
      <c r="J3" s="223">
        <f>IF(E3&lt;&gt;0,H3/E3,"")</f>
        <v>0.89204718412598416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9"/>
      <c r="B5" s="580">
        <v>2018</v>
      </c>
      <c r="C5" s="581"/>
      <c r="D5" s="581"/>
      <c r="E5" s="581">
        <v>2019</v>
      </c>
      <c r="F5" s="581"/>
      <c r="G5" s="581"/>
      <c r="H5" s="581">
        <v>2020</v>
      </c>
      <c r="I5" s="582" t="s">
        <v>264</v>
      </c>
      <c r="J5" s="583" t="s">
        <v>2</v>
      </c>
      <c r="K5" s="580">
        <v>2015</v>
      </c>
      <c r="L5" s="581"/>
      <c r="M5" s="581"/>
      <c r="N5" s="581">
        <v>2019</v>
      </c>
      <c r="O5" s="581"/>
      <c r="P5" s="581"/>
      <c r="Q5" s="581">
        <v>2020</v>
      </c>
      <c r="R5" s="582" t="s">
        <v>264</v>
      </c>
      <c r="S5" s="583" t="s">
        <v>2</v>
      </c>
      <c r="T5" s="580">
        <v>2015</v>
      </c>
      <c r="U5" s="581"/>
      <c r="V5" s="581"/>
      <c r="W5" s="581">
        <v>2019</v>
      </c>
      <c r="X5" s="581"/>
      <c r="Y5" s="581"/>
      <c r="Z5" s="581">
        <v>2020</v>
      </c>
      <c r="AA5" s="582" t="s">
        <v>264</v>
      </c>
      <c r="AB5" s="583" t="s">
        <v>2</v>
      </c>
    </row>
    <row r="6" spans="1:28" ht="14.45" customHeight="1" x14ac:dyDescent="0.25">
      <c r="A6" s="584" t="s">
        <v>1228</v>
      </c>
      <c r="B6" s="585"/>
      <c r="C6" s="586"/>
      <c r="D6" s="586"/>
      <c r="E6" s="585"/>
      <c r="F6" s="586"/>
      <c r="G6" s="586"/>
      <c r="H6" s="585">
        <v>106060</v>
      </c>
      <c r="I6" s="586"/>
      <c r="J6" s="586"/>
      <c r="K6" s="585"/>
      <c r="L6" s="586"/>
      <c r="M6" s="586"/>
      <c r="N6" s="585"/>
      <c r="O6" s="586"/>
      <c r="P6" s="586"/>
      <c r="Q6" s="585"/>
      <c r="R6" s="586"/>
      <c r="S6" s="586"/>
      <c r="T6" s="585"/>
      <c r="U6" s="586"/>
      <c r="V6" s="586"/>
      <c r="W6" s="585"/>
      <c r="X6" s="586"/>
      <c r="Y6" s="586"/>
      <c r="Z6" s="585"/>
      <c r="AA6" s="586"/>
      <c r="AB6" s="587"/>
    </row>
    <row r="7" spans="1:28" ht="14.45" customHeight="1" x14ac:dyDescent="0.25">
      <c r="A7" s="598" t="s">
        <v>1229</v>
      </c>
      <c r="B7" s="588"/>
      <c r="C7" s="589"/>
      <c r="D7" s="589"/>
      <c r="E7" s="588"/>
      <c r="F7" s="589"/>
      <c r="G7" s="589"/>
      <c r="H7" s="588">
        <v>106060</v>
      </c>
      <c r="I7" s="589"/>
      <c r="J7" s="589"/>
      <c r="K7" s="588"/>
      <c r="L7" s="589"/>
      <c r="M7" s="589"/>
      <c r="N7" s="588"/>
      <c r="O7" s="589"/>
      <c r="P7" s="589"/>
      <c r="Q7" s="588"/>
      <c r="R7" s="589"/>
      <c r="S7" s="589"/>
      <c r="T7" s="588"/>
      <c r="U7" s="589"/>
      <c r="V7" s="589"/>
      <c r="W7" s="588"/>
      <c r="X7" s="589"/>
      <c r="Y7" s="589"/>
      <c r="Z7" s="588"/>
      <c r="AA7" s="589"/>
      <c r="AB7" s="590"/>
    </row>
    <row r="8" spans="1:28" ht="14.45" customHeight="1" x14ac:dyDescent="0.25">
      <c r="A8" s="591" t="s">
        <v>1230</v>
      </c>
      <c r="B8" s="592">
        <v>15322880</v>
      </c>
      <c r="C8" s="593">
        <v>1</v>
      </c>
      <c r="D8" s="593">
        <v>0.94287027762002984</v>
      </c>
      <c r="E8" s="592">
        <v>16251313</v>
      </c>
      <c r="F8" s="593">
        <v>1.0605912857113022</v>
      </c>
      <c r="G8" s="593">
        <v>1</v>
      </c>
      <c r="H8" s="592">
        <v>14390878</v>
      </c>
      <c r="I8" s="593">
        <v>0.93917579462868594</v>
      </c>
      <c r="J8" s="593">
        <v>0.88552094221556132</v>
      </c>
      <c r="K8" s="592"/>
      <c r="L8" s="593"/>
      <c r="M8" s="593"/>
      <c r="N8" s="592"/>
      <c r="O8" s="593"/>
      <c r="P8" s="593"/>
      <c r="Q8" s="592"/>
      <c r="R8" s="593"/>
      <c r="S8" s="593"/>
      <c r="T8" s="592"/>
      <c r="U8" s="593"/>
      <c r="V8" s="593"/>
      <c r="W8" s="592"/>
      <c r="X8" s="593"/>
      <c r="Y8" s="593"/>
      <c r="Z8" s="592"/>
      <c r="AA8" s="593"/>
      <c r="AB8" s="594"/>
    </row>
    <row r="9" spans="1:28" ht="14.45" customHeight="1" thickBot="1" x14ac:dyDescent="0.3">
      <c r="A9" s="599" t="s">
        <v>1231</v>
      </c>
      <c r="B9" s="595">
        <v>15322880</v>
      </c>
      <c r="C9" s="596">
        <v>1</v>
      </c>
      <c r="D9" s="596">
        <v>0.94287027762002984</v>
      </c>
      <c r="E9" s="595">
        <v>16251313</v>
      </c>
      <c r="F9" s="596">
        <v>1.0605912857113022</v>
      </c>
      <c r="G9" s="596">
        <v>1</v>
      </c>
      <c r="H9" s="595">
        <v>14390878</v>
      </c>
      <c r="I9" s="596">
        <v>0.93917579462868594</v>
      </c>
      <c r="J9" s="596">
        <v>0.88552094221556132</v>
      </c>
      <c r="K9" s="595"/>
      <c r="L9" s="596"/>
      <c r="M9" s="596"/>
      <c r="N9" s="595"/>
      <c r="O9" s="596"/>
      <c r="P9" s="596"/>
      <c r="Q9" s="595"/>
      <c r="R9" s="596"/>
      <c r="S9" s="596"/>
      <c r="T9" s="595"/>
      <c r="U9" s="596"/>
      <c r="V9" s="596"/>
      <c r="W9" s="595"/>
      <c r="X9" s="596"/>
      <c r="Y9" s="596"/>
      <c r="Z9" s="595"/>
      <c r="AA9" s="596"/>
      <c r="AB9" s="597"/>
    </row>
    <row r="10" spans="1:28" ht="14.45" customHeight="1" thickBot="1" x14ac:dyDescent="0.25"/>
    <row r="11" spans="1:28" ht="14.45" customHeight="1" x14ac:dyDescent="0.25">
      <c r="A11" s="584" t="s">
        <v>449</v>
      </c>
      <c r="B11" s="585">
        <v>15031623</v>
      </c>
      <c r="C11" s="586">
        <v>1</v>
      </c>
      <c r="D11" s="586">
        <v>0.9717464989064668</v>
      </c>
      <c r="E11" s="585">
        <v>15468667</v>
      </c>
      <c r="F11" s="586">
        <v>1.0290749708131983</v>
      </c>
      <c r="G11" s="586">
        <v>1</v>
      </c>
      <c r="H11" s="585">
        <v>13581054</v>
      </c>
      <c r="I11" s="586">
        <v>0.90349884373763234</v>
      </c>
      <c r="J11" s="587">
        <v>0.87797183816808522</v>
      </c>
    </row>
    <row r="12" spans="1:28" ht="14.45" customHeight="1" x14ac:dyDescent="0.25">
      <c r="A12" s="598" t="s">
        <v>1233</v>
      </c>
      <c r="B12" s="588">
        <v>14622195</v>
      </c>
      <c r="C12" s="589">
        <v>1</v>
      </c>
      <c r="D12" s="589">
        <v>0.95871955014347165</v>
      </c>
      <c r="E12" s="588">
        <v>15251796</v>
      </c>
      <c r="F12" s="589">
        <v>1.0430578993099189</v>
      </c>
      <c r="G12" s="589">
        <v>1</v>
      </c>
      <c r="H12" s="588">
        <v>13266500</v>
      </c>
      <c r="I12" s="589">
        <v>0.90728512374510117</v>
      </c>
      <c r="J12" s="590">
        <v>0.86983198568876741</v>
      </c>
    </row>
    <row r="13" spans="1:28" ht="14.45" customHeight="1" x14ac:dyDescent="0.25">
      <c r="A13" s="598" t="s">
        <v>1234</v>
      </c>
      <c r="B13" s="588">
        <v>409428</v>
      </c>
      <c r="C13" s="589">
        <v>1</v>
      </c>
      <c r="D13" s="589">
        <v>1.8878872693905593</v>
      </c>
      <c r="E13" s="588">
        <v>216871</v>
      </c>
      <c r="F13" s="589">
        <v>0.52969264437214847</v>
      </c>
      <c r="G13" s="589">
        <v>1</v>
      </c>
      <c r="H13" s="588">
        <v>314554</v>
      </c>
      <c r="I13" s="589">
        <v>0.76827671776234163</v>
      </c>
      <c r="J13" s="590">
        <v>1.4504198348326887</v>
      </c>
    </row>
    <row r="14" spans="1:28" ht="14.45" customHeight="1" x14ac:dyDescent="0.25">
      <c r="A14" s="591" t="s">
        <v>562</v>
      </c>
      <c r="B14" s="592">
        <v>291257</v>
      </c>
      <c r="C14" s="593">
        <v>1</v>
      </c>
      <c r="D14" s="593">
        <v>0.37214398335901544</v>
      </c>
      <c r="E14" s="592">
        <v>782646</v>
      </c>
      <c r="F14" s="593">
        <v>2.6871319830939684</v>
      </c>
      <c r="G14" s="593">
        <v>1</v>
      </c>
      <c r="H14" s="592">
        <v>809824</v>
      </c>
      <c r="I14" s="593">
        <v>2.780444761842634</v>
      </c>
      <c r="J14" s="594">
        <v>1.0347257891818267</v>
      </c>
    </row>
    <row r="15" spans="1:28" ht="14.45" customHeight="1" x14ac:dyDescent="0.25">
      <c r="A15" s="598" t="s">
        <v>1233</v>
      </c>
      <c r="B15" s="588">
        <v>291257</v>
      </c>
      <c r="C15" s="589">
        <v>1</v>
      </c>
      <c r="D15" s="589">
        <v>0.37214398335901544</v>
      </c>
      <c r="E15" s="588">
        <v>782646</v>
      </c>
      <c r="F15" s="589">
        <v>2.6871319830939684</v>
      </c>
      <c r="G15" s="589">
        <v>1</v>
      </c>
      <c r="H15" s="588">
        <v>751936</v>
      </c>
      <c r="I15" s="589">
        <v>2.5816924571769948</v>
      </c>
      <c r="J15" s="590">
        <v>0.9607613148217713</v>
      </c>
    </row>
    <row r="16" spans="1:28" ht="14.45" customHeight="1" x14ac:dyDescent="0.25">
      <c r="A16" s="598" t="s">
        <v>1234</v>
      </c>
      <c r="B16" s="588"/>
      <c r="C16" s="589"/>
      <c r="D16" s="589"/>
      <c r="E16" s="588"/>
      <c r="F16" s="589"/>
      <c r="G16" s="589"/>
      <c r="H16" s="588">
        <v>57888</v>
      </c>
      <c r="I16" s="589"/>
      <c r="J16" s="590"/>
    </row>
    <row r="17" spans="1:10" ht="14.45" customHeight="1" x14ac:dyDescent="0.25">
      <c r="A17" s="591" t="s">
        <v>1235</v>
      </c>
      <c r="B17" s="592"/>
      <c r="C17" s="593"/>
      <c r="D17" s="593"/>
      <c r="E17" s="592"/>
      <c r="F17" s="593"/>
      <c r="G17" s="593"/>
      <c r="H17" s="592">
        <v>106060</v>
      </c>
      <c r="I17" s="593"/>
      <c r="J17" s="594"/>
    </row>
    <row r="18" spans="1:10" ht="14.45" customHeight="1" thickBot="1" x14ac:dyDescent="0.3">
      <c r="A18" s="599" t="s">
        <v>1233</v>
      </c>
      <c r="B18" s="595"/>
      <c r="C18" s="596"/>
      <c r="D18" s="596"/>
      <c r="E18" s="595"/>
      <c r="F18" s="596"/>
      <c r="G18" s="596"/>
      <c r="H18" s="595">
        <v>106060</v>
      </c>
      <c r="I18" s="596"/>
      <c r="J18" s="597"/>
    </row>
    <row r="19" spans="1:10" ht="14.45" customHeight="1" x14ac:dyDescent="0.2">
      <c r="A19" s="522" t="s">
        <v>239</v>
      </c>
    </row>
    <row r="20" spans="1:10" ht="14.45" customHeight="1" x14ac:dyDescent="0.2">
      <c r="A20" s="523" t="s">
        <v>489</v>
      </c>
    </row>
    <row r="21" spans="1:10" ht="14.45" customHeight="1" x14ac:dyDescent="0.2">
      <c r="A21" s="522" t="s">
        <v>1236</v>
      </c>
    </row>
    <row r="22" spans="1:10" ht="14.45" customHeight="1" x14ac:dyDescent="0.2">
      <c r="A22" s="522" t="s">
        <v>1237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2A03EC1-6317-4D2B-A5D5-B88676D0259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19491.397030000004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112.89158000000002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3.9215686274509803E-2</v>
      </c>
      <c r="E8" s="165">
        <f>IF(C8=0,0,D8/C8)</f>
        <v>0.13071895424836602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3.4899297202962122E-2</v>
      </c>
      <c r="E10" s="165">
        <f t="shared" si="0"/>
        <v>5.8165495338270208E-2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2840.5436699999996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15478.02454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16251.313</v>
      </c>
      <c r="D17" s="183">
        <f ca="1">IF(ISERROR(VLOOKUP("Výnosy celkem",INDIRECT("HI!$A:$G"),5,0)),0,VLOOKUP("Výnosy celkem",INDIRECT("HI!$A:$G"),5,0))</f>
        <v>14496.938</v>
      </c>
      <c r="E17" s="184">
        <f t="shared" ref="E17:E22" ca="1" si="1">IF(C17=0,0,D17/C17)</f>
        <v>0.89204718412598416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16251.313</v>
      </c>
      <c r="D18" s="164">
        <f ca="1">IF(ISERROR(VLOOKUP("Ambulance *",INDIRECT("HI!$A:$G"),5,0)),0,VLOOKUP("Ambulance *",INDIRECT("HI!$A:$G"),5,0))</f>
        <v>14496.938</v>
      </c>
      <c r="E18" s="165">
        <f t="shared" ca="1" si="1"/>
        <v>0.89204718412598416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0.89204718412598416</v>
      </c>
      <c r="E19" s="165">
        <f t="shared" si="1"/>
        <v>0.89204718412598416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0.88552094221556132</v>
      </c>
      <c r="E21" s="165">
        <f>IF(OR(C21=0,D21=""),0,IF(C21="","",D21/C21))</f>
        <v>0.88552094221556132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0.94415231447427994</v>
      </c>
      <c r="E22" s="165">
        <f t="shared" si="1"/>
        <v>1.1107674287932705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5E1DACE-8E20-408F-BFB5-F02A2B189B80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1252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43244</v>
      </c>
      <c r="C3" s="260">
        <f t="shared" si="0"/>
        <v>41417</v>
      </c>
      <c r="D3" s="272">
        <f t="shared" si="0"/>
        <v>34468</v>
      </c>
      <c r="E3" s="224">
        <f t="shared" si="0"/>
        <v>15322880</v>
      </c>
      <c r="F3" s="222">
        <f t="shared" si="0"/>
        <v>16251313</v>
      </c>
      <c r="G3" s="261">
        <f t="shared" si="0"/>
        <v>14496938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9"/>
      <c r="B5" s="580">
        <v>2018</v>
      </c>
      <c r="C5" s="581">
        <v>2019</v>
      </c>
      <c r="D5" s="600">
        <v>2020</v>
      </c>
      <c r="E5" s="580">
        <v>2018</v>
      </c>
      <c r="F5" s="581">
        <v>2019</v>
      </c>
      <c r="G5" s="600">
        <v>2020</v>
      </c>
    </row>
    <row r="6" spans="1:7" ht="14.45" customHeight="1" x14ac:dyDescent="0.2">
      <c r="A6" s="508" t="s">
        <v>1233</v>
      </c>
      <c r="B6" s="484">
        <v>43144</v>
      </c>
      <c r="C6" s="484">
        <v>41367</v>
      </c>
      <c r="D6" s="484">
        <v>34374</v>
      </c>
      <c r="E6" s="601">
        <v>14913452</v>
      </c>
      <c r="F6" s="601">
        <v>16034442</v>
      </c>
      <c r="G6" s="602">
        <v>14124496</v>
      </c>
    </row>
    <row r="7" spans="1:7" ht="14.45" customHeight="1" x14ac:dyDescent="0.2">
      <c r="A7" s="572" t="s">
        <v>1238</v>
      </c>
      <c r="B7" s="567">
        <v>11</v>
      </c>
      <c r="C7" s="567"/>
      <c r="D7" s="567"/>
      <c r="E7" s="603">
        <v>30393</v>
      </c>
      <c r="F7" s="603"/>
      <c r="G7" s="604"/>
    </row>
    <row r="8" spans="1:7" ht="14.45" customHeight="1" x14ac:dyDescent="0.2">
      <c r="A8" s="572" t="s">
        <v>1239</v>
      </c>
      <c r="B8" s="567">
        <v>21</v>
      </c>
      <c r="C8" s="567"/>
      <c r="D8" s="567">
        <v>3</v>
      </c>
      <c r="E8" s="603">
        <v>100359</v>
      </c>
      <c r="F8" s="603"/>
      <c r="G8" s="604">
        <v>14472</v>
      </c>
    </row>
    <row r="9" spans="1:7" ht="14.45" customHeight="1" x14ac:dyDescent="0.2">
      <c r="A9" s="572" t="s">
        <v>1240</v>
      </c>
      <c r="B9" s="567">
        <v>3</v>
      </c>
      <c r="C9" s="567">
        <v>9</v>
      </c>
      <c r="D9" s="567">
        <v>13</v>
      </c>
      <c r="E9" s="603">
        <v>14337</v>
      </c>
      <c r="F9" s="603">
        <v>43227</v>
      </c>
      <c r="G9" s="604">
        <v>57900</v>
      </c>
    </row>
    <row r="10" spans="1:7" ht="14.45" customHeight="1" x14ac:dyDescent="0.2">
      <c r="A10" s="572" t="s">
        <v>1241</v>
      </c>
      <c r="B10" s="567"/>
      <c r="C10" s="567"/>
      <c r="D10" s="567">
        <v>3</v>
      </c>
      <c r="E10" s="603"/>
      <c r="F10" s="603"/>
      <c r="G10" s="604">
        <v>14472</v>
      </c>
    </row>
    <row r="11" spans="1:7" ht="14.45" customHeight="1" x14ac:dyDescent="0.2">
      <c r="A11" s="572" t="s">
        <v>1242</v>
      </c>
      <c r="B11" s="567">
        <v>18</v>
      </c>
      <c r="C11" s="567">
        <v>3</v>
      </c>
      <c r="D11" s="567">
        <v>20</v>
      </c>
      <c r="E11" s="603">
        <v>72609</v>
      </c>
      <c r="F11" s="603">
        <v>14409</v>
      </c>
      <c r="G11" s="604">
        <v>60514</v>
      </c>
    </row>
    <row r="12" spans="1:7" ht="14.45" customHeight="1" x14ac:dyDescent="0.2">
      <c r="A12" s="572" t="s">
        <v>1243</v>
      </c>
      <c r="B12" s="567">
        <v>6</v>
      </c>
      <c r="C12" s="567">
        <v>6</v>
      </c>
      <c r="D12" s="567">
        <v>3</v>
      </c>
      <c r="E12" s="603">
        <v>28674</v>
      </c>
      <c r="F12" s="603">
        <v>28818</v>
      </c>
      <c r="G12" s="604">
        <v>14472</v>
      </c>
    </row>
    <row r="13" spans="1:7" ht="14.45" customHeight="1" x14ac:dyDescent="0.2">
      <c r="A13" s="572" t="s">
        <v>1244</v>
      </c>
      <c r="B13" s="567"/>
      <c r="C13" s="567">
        <v>2</v>
      </c>
      <c r="D13" s="567"/>
      <c r="E13" s="603"/>
      <c r="F13" s="603">
        <v>6264</v>
      </c>
      <c r="G13" s="604"/>
    </row>
    <row r="14" spans="1:7" ht="14.45" customHeight="1" x14ac:dyDescent="0.2">
      <c r="A14" s="572" t="s">
        <v>1245</v>
      </c>
      <c r="B14" s="567"/>
      <c r="C14" s="567">
        <v>6</v>
      </c>
      <c r="D14" s="567">
        <v>18</v>
      </c>
      <c r="E14" s="603"/>
      <c r="F14" s="603">
        <v>15343</v>
      </c>
      <c r="G14" s="604">
        <v>59826</v>
      </c>
    </row>
    <row r="15" spans="1:7" ht="14.45" customHeight="1" x14ac:dyDescent="0.2">
      <c r="A15" s="572" t="s">
        <v>1246</v>
      </c>
      <c r="B15" s="567"/>
      <c r="C15" s="567">
        <v>8</v>
      </c>
      <c r="D15" s="567"/>
      <c r="E15" s="603"/>
      <c r="F15" s="603">
        <v>33633</v>
      </c>
      <c r="G15" s="604"/>
    </row>
    <row r="16" spans="1:7" ht="14.45" customHeight="1" x14ac:dyDescent="0.2">
      <c r="A16" s="572" t="s">
        <v>1247</v>
      </c>
      <c r="B16" s="567"/>
      <c r="C16" s="567"/>
      <c r="D16" s="567">
        <v>6</v>
      </c>
      <c r="E16" s="603"/>
      <c r="F16" s="603"/>
      <c r="G16" s="604">
        <v>28944</v>
      </c>
    </row>
    <row r="17" spans="1:7" ht="14.45" customHeight="1" x14ac:dyDescent="0.2">
      <c r="A17" s="572" t="s">
        <v>1248</v>
      </c>
      <c r="B17" s="567">
        <v>26</v>
      </c>
      <c r="C17" s="567">
        <v>9</v>
      </c>
      <c r="D17" s="567">
        <v>12</v>
      </c>
      <c r="E17" s="603">
        <v>91371</v>
      </c>
      <c r="F17" s="603">
        <v>43227</v>
      </c>
      <c r="G17" s="604">
        <v>57888</v>
      </c>
    </row>
    <row r="18" spans="1:7" ht="14.45" customHeight="1" x14ac:dyDescent="0.2">
      <c r="A18" s="572" t="s">
        <v>1249</v>
      </c>
      <c r="B18" s="567">
        <v>6</v>
      </c>
      <c r="C18" s="567"/>
      <c r="D18" s="567"/>
      <c r="E18" s="603">
        <v>28674</v>
      </c>
      <c r="F18" s="603"/>
      <c r="G18" s="604"/>
    </row>
    <row r="19" spans="1:7" ht="14.45" customHeight="1" x14ac:dyDescent="0.2">
      <c r="A19" s="572" t="s">
        <v>1250</v>
      </c>
      <c r="B19" s="567">
        <v>6</v>
      </c>
      <c r="C19" s="567">
        <v>7</v>
      </c>
      <c r="D19" s="567">
        <v>16</v>
      </c>
      <c r="E19" s="603">
        <v>28674</v>
      </c>
      <c r="F19" s="603">
        <v>31950</v>
      </c>
      <c r="G19" s="604">
        <v>63954</v>
      </c>
    </row>
    <row r="20" spans="1:7" ht="14.45" customHeight="1" thickBot="1" x14ac:dyDescent="0.25">
      <c r="A20" s="607" t="s">
        <v>1251</v>
      </c>
      <c r="B20" s="560">
        <v>3</v>
      </c>
      <c r="C20" s="560"/>
      <c r="D20" s="560"/>
      <c r="E20" s="605">
        <v>14337</v>
      </c>
      <c r="F20" s="605"/>
      <c r="G20" s="606"/>
    </row>
    <row r="21" spans="1:7" ht="14.45" customHeight="1" x14ac:dyDescent="0.2">
      <c r="A21" s="522" t="s">
        <v>239</v>
      </c>
    </row>
    <row r="22" spans="1:7" ht="14.45" customHeight="1" x14ac:dyDescent="0.2">
      <c r="A22" s="523" t="s">
        <v>489</v>
      </c>
    </row>
    <row r="23" spans="1:7" ht="14.45" customHeight="1" x14ac:dyDescent="0.2">
      <c r="A23" s="522" t="s">
        <v>1236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51111C6-DC56-4A18-9D15-84F22240D10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1388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43244</v>
      </c>
      <c r="H3" s="103">
        <f t="shared" si="0"/>
        <v>15322880</v>
      </c>
      <c r="I3" s="74"/>
      <c r="J3" s="74"/>
      <c r="K3" s="103">
        <f t="shared" si="0"/>
        <v>41417</v>
      </c>
      <c r="L3" s="103">
        <f t="shared" si="0"/>
        <v>16251313</v>
      </c>
      <c r="M3" s="74"/>
      <c r="N3" s="74"/>
      <c r="O3" s="103">
        <f t="shared" si="0"/>
        <v>34468</v>
      </c>
      <c r="P3" s="103">
        <f t="shared" si="0"/>
        <v>14496938</v>
      </c>
      <c r="Q3" s="75">
        <f>IF(L3=0,0,P3/L3)</f>
        <v>0.89204718412598416</v>
      </c>
      <c r="R3" s="104">
        <f>IF(O3=0,0,P3/O3)</f>
        <v>420.59121504003713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8"/>
      <c r="B5" s="608"/>
      <c r="C5" s="609"/>
      <c r="D5" s="610"/>
      <c r="E5" s="611"/>
      <c r="F5" s="612"/>
      <c r="G5" s="613" t="s">
        <v>71</v>
      </c>
      <c r="H5" s="614" t="s">
        <v>14</v>
      </c>
      <c r="I5" s="615"/>
      <c r="J5" s="615"/>
      <c r="K5" s="613" t="s">
        <v>71</v>
      </c>
      <c r="L5" s="614" t="s">
        <v>14</v>
      </c>
      <c r="M5" s="615"/>
      <c r="N5" s="615"/>
      <c r="O5" s="613" t="s">
        <v>71</v>
      </c>
      <c r="P5" s="614" t="s">
        <v>14</v>
      </c>
      <c r="Q5" s="616"/>
      <c r="R5" s="617"/>
    </row>
    <row r="6" spans="1:18" ht="14.45" customHeight="1" x14ac:dyDescent="0.2">
      <c r="A6" s="479" t="s">
        <v>1253</v>
      </c>
      <c r="B6" s="480" t="s">
        <v>1254</v>
      </c>
      <c r="C6" s="480" t="s">
        <v>449</v>
      </c>
      <c r="D6" s="480" t="s">
        <v>1255</v>
      </c>
      <c r="E6" s="480" t="s">
        <v>1256</v>
      </c>
      <c r="F6" s="480" t="s">
        <v>1257</v>
      </c>
      <c r="G6" s="484">
        <v>1</v>
      </c>
      <c r="H6" s="484">
        <v>2235</v>
      </c>
      <c r="I6" s="480">
        <v>0.24734395750332006</v>
      </c>
      <c r="J6" s="480">
        <v>2235</v>
      </c>
      <c r="K6" s="484">
        <v>4</v>
      </c>
      <c r="L6" s="484">
        <v>9036</v>
      </c>
      <c r="M6" s="480">
        <v>1</v>
      </c>
      <c r="N6" s="480">
        <v>2259</v>
      </c>
      <c r="O6" s="484">
        <v>1</v>
      </c>
      <c r="P6" s="484">
        <v>2280</v>
      </c>
      <c r="Q6" s="509">
        <v>0.25232403718459495</v>
      </c>
      <c r="R6" s="485">
        <v>2280</v>
      </c>
    </row>
    <row r="7" spans="1:18" ht="14.45" customHeight="1" x14ac:dyDescent="0.2">
      <c r="A7" s="540" t="s">
        <v>1253</v>
      </c>
      <c r="B7" s="541" t="s">
        <v>1254</v>
      </c>
      <c r="C7" s="541" t="s">
        <v>449</v>
      </c>
      <c r="D7" s="541" t="s">
        <v>1255</v>
      </c>
      <c r="E7" s="541" t="s">
        <v>1258</v>
      </c>
      <c r="F7" s="541" t="s">
        <v>1259</v>
      </c>
      <c r="G7" s="567">
        <v>5117</v>
      </c>
      <c r="H7" s="567">
        <v>296786</v>
      </c>
      <c r="I7" s="541">
        <v>1.352223437215236</v>
      </c>
      <c r="J7" s="541">
        <v>58</v>
      </c>
      <c r="K7" s="567">
        <v>3720</v>
      </c>
      <c r="L7" s="567">
        <v>219480</v>
      </c>
      <c r="M7" s="541">
        <v>1</v>
      </c>
      <c r="N7" s="541">
        <v>59</v>
      </c>
      <c r="O7" s="567">
        <v>3143</v>
      </c>
      <c r="P7" s="567">
        <v>185437</v>
      </c>
      <c r="Q7" s="546">
        <v>0.84489247311827953</v>
      </c>
      <c r="R7" s="568">
        <v>59</v>
      </c>
    </row>
    <row r="8" spans="1:18" ht="14.45" customHeight="1" x14ac:dyDescent="0.2">
      <c r="A8" s="540" t="s">
        <v>1253</v>
      </c>
      <c r="B8" s="541" t="s">
        <v>1254</v>
      </c>
      <c r="C8" s="541" t="s">
        <v>449</v>
      </c>
      <c r="D8" s="541" t="s">
        <v>1255</v>
      </c>
      <c r="E8" s="541" t="s">
        <v>1260</v>
      </c>
      <c r="F8" s="541" t="s">
        <v>1261</v>
      </c>
      <c r="G8" s="567">
        <v>253</v>
      </c>
      <c r="H8" s="567">
        <v>33396</v>
      </c>
      <c r="I8" s="541">
        <v>1.5911949685534592</v>
      </c>
      <c r="J8" s="541">
        <v>132</v>
      </c>
      <c r="K8" s="567">
        <v>159</v>
      </c>
      <c r="L8" s="567">
        <v>20988</v>
      </c>
      <c r="M8" s="541">
        <v>1</v>
      </c>
      <c r="N8" s="541">
        <v>132</v>
      </c>
      <c r="O8" s="567">
        <v>139</v>
      </c>
      <c r="P8" s="567">
        <v>18487</v>
      </c>
      <c r="Q8" s="546">
        <v>0.88083666857251763</v>
      </c>
      <c r="R8" s="568">
        <v>133</v>
      </c>
    </row>
    <row r="9" spans="1:18" ht="14.45" customHeight="1" x14ac:dyDescent="0.2">
      <c r="A9" s="540" t="s">
        <v>1253</v>
      </c>
      <c r="B9" s="541" t="s">
        <v>1254</v>
      </c>
      <c r="C9" s="541" t="s">
        <v>449</v>
      </c>
      <c r="D9" s="541" t="s">
        <v>1255</v>
      </c>
      <c r="E9" s="541" t="s">
        <v>1262</v>
      </c>
      <c r="F9" s="541" t="s">
        <v>1263</v>
      </c>
      <c r="G9" s="567">
        <v>26</v>
      </c>
      <c r="H9" s="567">
        <v>4940</v>
      </c>
      <c r="I9" s="541">
        <v>2.3636363636363638</v>
      </c>
      <c r="J9" s="541">
        <v>190</v>
      </c>
      <c r="K9" s="567">
        <v>11</v>
      </c>
      <c r="L9" s="567">
        <v>2090</v>
      </c>
      <c r="M9" s="541">
        <v>1</v>
      </c>
      <c r="N9" s="541">
        <v>190</v>
      </c>
      <c r="O9" s="567">
        <v>11</v>
      </c>
      <c r="P9" s="567">
        <v>2112</v>
      </c>
      <c r="Q9" s="546">
        <v>1.0105263157894737</v>
      </c>
      <c r="R9" s="568">
        <v>192</v>
      </c>
    </row>
    <row r="10" spans="1:18" ht="14.45" customHeight="1" x14ac:dyDescent="0.2">
      <c r="A10" s="540" t="s">
        <v>1253</v>
      </c>
      <c r="B10" s="541" t="s">
        <v>1254</v>
      </c>
      <c r="C10" s="541" t="s">
        <v>449</v>
      </c>
      <c r="D10" s="541" t="s">
        <v>1255</v>
      </c>
      <c r="E10" s="541" t="s">
        <v>1264</v>
      </c>
      <c r="F10" s="541" t="s">
        <v>1265</v>
      </c>
      <c r="G10" s="567"/>
      <c r="H10" s="567"/>
      <c r="I10" s="541"/>
      <c r="J10" s="541"/>
      <c r="K10" s="567">
        <v>4</v>
      </c>
      <c r="L10" s="567">
        <v>1644</v>
      </c>
      <c r="M10" s="541">
        <v>1</v>
      </c>
      <c r="N10" s="541">
        <v>411</v>
      </c>
      <c r="O10" s="567"/>
      <c r="P10" s="567"/>
      <c r="Q10" s="546"/>
      <c r="R10" s="568"/>
    </row>
    <row r="11" spans="1:18" ht="14.45" customHeight="1" x14ac:dyDescent="0.2">
      <c r="A11" s="540" t="s">
        <v>1253</v>
      </c>
      <c r="B11" s="541" t="s">
        <v>1254</v>
      </c>
      <c r="C11" s="541" t="s">
        <v>449</v>
      </c>
      <c r="D11" s="541" t="s">
        <v>1255</v>
      </c>
      <c r="E11" s="541" t="s">
        <v>1266</v>
      </c>
      <c r="F11" s="541" t="s">
        <v>1267</v>
      </c>
      <c r="G11" s="567">
        <v>1679</v>
      </c>
      <c r="H11" s="567">
        <v>302220</v>
      </c>
      <c r="I11" s="541">
        <v>0.94912379875635955</v>
      </c>
      <c r="J11" s="541">
        <v>180</v>
      </c>
      <c r="K11" s="567">
        <v>1740</v>
      </c>
      <c r="L11" s="567">
        <v>318420</v>
      </c>
      <c r="M11" s="541">
        <v>1</v>
      </c>
      <c r="N11" s="541">
        <v>183</v>
      </c>
      <c r="O11" s="567">
        <v>1783</v>
      </c>
      <c r="P11" s="567">
        <v>329855</v>
      </c>
      <c r="Q11" s="546">
        <v>1.035911688964261</v>
      </c>
      <c r="R11" s="568">
        <v>185</v>
      </c>
    </row>
    <row r="12" spans="1:18" ht="14.45" customHeight="1" x14ac:dyDescent="0.2">
      <c r="A12" s="540" t="s">
        <v>1253</v>
      </c>
      <c r="B12" s="541" t="s">
        <v>1254</v>
      </c>
      <c r="C12" s="541" t="s">
        <v>449</v>
      </c>
      <c r="D12" s="541" t="s">
        <v>1255</v>
      </c>
      <c r="E12" s="541" t="s">
        <v>1268</v>
      </c>
      <c r="F12" s="541" t="s">
        <v>1269</v>
      </c>
      <c r="G12" s="567">
        <v>2</v>
      </c>
      <c r="H12" s="567">
        <v>1140</v>
      </c>
      <c r="I12" s="541"/>
      <c r="J12" s="541">
        <v>570</v>
      </c>
      <c r="K12" s="567"/>
      <c r="L12" s="567"/>
      <c r="M12" s="541"/>
      <c r="N12" s="541"/>
      <c r="O12" s="567"/>
      <c r="P12" s="567"/>
      <c r="Q12" s="546"/>
      <c r="R12" s="568"/>
    </row>
    <row r="13" spans="1:18" ht="14.45" customHeight="1" x14ac:dyDescent="0.2">
      <c r="A13" s="540" t="s">
        <v>1253</v>
      </c>
      <c r="B13" s="541" t="s">
        <v>1254</v>
      </c>
      <c r="C13" s="541" t="s">
        <v>449</v>
      </c>
      <c r="D13" s="541" t="s">
        <v>1255</v>
      </c>
      <c r="E13" s="541" t="s">
        <v>1270</v>
      </c>
      <c r="F13" s="541" t="s">
        <v>1271</v>
      </c>
      <c r="G13" s="567">
        <v>885</v>
      </c>
      <c r="H13" s="567">
        <v>298245</v>
      </c>
      <c r="I13" s="541">
        <v>0.94553380359831973</v>
      </c>
      <c r="J13" s="541">
        <v>337</v>
      </c>
      <c r="K13" s="567">
        <v>925</v>
      </c>
      <c r="L13" s="567">
        <v>315425</v>
      </c>
      <c r="M13" s="541">
        <v>1</v>
      </c>
      <c r="N13" s="541">
        <v>341</v>
      </c>
      <c r="O13" s="567">
        <v>837</v>
      </c>
      <c r="P13" s="567">
        <v>287928</v>
      </c>
      <c r="Q13" s="546">
        <v>0.91282555282555278</v>
      </c>
      <c r="R13" s="568">
        <v>344</v>
      </c>
    </row>
    <row r="14" spans="1:18" ht="14.45" customHeight="1" x14ac:dyDescent="0.2">
      <c r="A14" s="540" t="s">
        <v>1253</v>
      </c>
      <c r="B14" s="541" t="s">
        <v>1254</v>
      </c>
      <c r="C14" s="541" t="s">
        <v>449</v>
      </c>
      <c r="D14" s="541" t="s">
        <v>1255</v>
      </c>
      <c r="E14" s="541" t="s">
        <v>1272</v>
      </c>
      <c r="F14" s="541" t="s">
        <v>1273</v>
      </c>
      <c r="G14" s="567">
        <v>146</v>
      </c>
      <c r="H14" s="567">
        <v>67014</v>
      </c>
      <c r="I14" s="541">
        <v>1.261321287408244</v>
      </c>
      <c r="J14" s="541">
        <v>459</v>
      </c>
      <c r="K14" s="567">
        <v>115</v>
      </c>
      <c r="L14" s="567">
        <v>53130</v>
      </c>
      <c r="M14" s="541">
        <v>1</v>
      </c>
      <c r="N14" s="541">
        <v>462</v>
      </c>
      <c r="O14" s="567">
        <v>95</v>
      </c>
      <c r="P14" s="567">
        <v>44080</v>
      </c>
      <c r="Q14" s="546">
        <v>0.82966309053265574</v>
      </c>
      <c r="R14" s="568">
        <v>464</v>
      </c>
    </row>
    <row r="15" spans="1:18" ht="14.45" customHeight="1" x14ac:dyDescent="0.2">
      <c r="A15" s="540" t="s">
        <v>1253</v>
      </c>
      <c r="B15" s="541" t="s">
        <v>1254</v>
      </c>
      <c r="C15" s="541" t="s">
        <v>449</v>
      </c>
      <c r="D15" s="541" t="s">
        <v>1255</v>
      </c>
      <c r="E15" s="541" t="s">
        <v>1274</v>
      </c>
      <c r="F15" s="541" t="s">
        <v>1275</v>
      </c>
      <c r="G15" s="567">
        <v>5135</v>
      </c>
      <c r="H15" s="567">
        <v>1797250</v>
      </c>
      <c r="I15" s="541">
        <v>0.80623057319640534</v>
      </c>
      <c r="J15" s="541">
        <v>350</v>
      </c>
      <c r="K15" s="567">
        <v>6351</v>
      </c>
      <c r="L15" s="567">
        <v>2229201</v>
      </c>
      <c r="M15" s="541">
        <v>1</v>
      </c>
      <c r="N15" s="541">
        <v>351</v>
      </c>
      <c r="O15" s="567">
        <v>5472</v>
      </c>
      <c r="P15" s="567">
        <v>1931616</v>
      </c>
      <c r="Q15" s="546">
        <v>0.86650598129105449</v>
      </c>
      <c r="R15" s="568">
        <v>353</v>
      </c>
    </row>
    <row r="16" spans="1:18" ht="14.45" customHeight="1" x14ac:dyDescent="0.2">
      <c r="A16" s="540" t="s">
        <v>1253</v>
      </c>
      <c r="B16" s="541" t="s">
        <v>1254</v>
      </c>
      <c r="C16" s="541" t="s">
        <v>449</v>
      </c>
      <c r="D16" s="541" t="s">
        <v>1255</v>
      </c>
      <c r="E16" s="541" t="s">
        <v>1276</v>
      </c>
      <c r="F16" s="541" t="s">
        <v>1277</v>
      </c>
      <c r="G16" s="567"/>
      <c r="H16" s="567"/>
      <c r="I16" s="541"/>
      <c r="J16" s="541"/>
      <c r="K16" s="567">
        <v>4</v>
      </c>
      <c r="L16" s="567">
        <v>6640</v>
      </c>
      <c r="M16" s="541">
        <v>1</v>
      </c>
      <c r="N16" s="541">
        <v>1660</v>
      </c>
      <c r="O16" s="567">
        <v>1</v>
      </c>
      <c r="P16" s="567">
        <v>1665</v>
      </c>
      <c r="Q16" s="546">
        <v>0.25075301204819278</v>
      </c>
      <c r="R16" s="568">
        <v>1665</v>
      </c>
    </row>
    <row r="17" spans="1:18" ht="14.45" customHeight="1" x14ac:dyDescent="0.2">
      <c r="A17" s="540" t="s">
        <v>1253</v>
      </c>
      <c r="B17" s="541" t="s">
        <v>1254</v>
      </c>
      <c r="C17" s="541" t="s">
        <v>449</v>
      </c>
      <c r="D17" s="541" t="s">
        <v>1255</v>
      </c>
      <c r="E17" s="541" t="s">
        <v>1278</v>
      </c>
      <c r="F17" s="541" t="s">
        <v>1279</v>
      </c>
      <c r="G17" s="567"/>
      <c r="H17" s="567"/>
      <c r="I17" s="541"/>
      <c r="J17" s="541"/>
      <c r="K17" s="567">
        <v>6</v>
      </c>
      <c r="L17" s="567">
        <v>37722</v>
      </c>
      <c r="M17" s="541">
        <v>1</v>
      </c>
      <c r="N17" s="541">
        <v>6287</v>
      </c>
      <c r="O17" s="567">
        <v>1</v>
      </c>
      <c r="P17" s="567">
        <v>6326</v>
      </c>
      <c r="Q17" s="546">
        <v>0.16770054610041885</v>
      </c>
      <c r="R17" s="568">
        <v>6326</v>
      </c>
    </row>
    <row r="18" spans="1:18" ht="14.45" customHeight="1" x14ac:dyDescent="0.2">
      <c r="A18" s="540" t="s">
        <v>1253</v>
      </c>
      <c r="B18" s="541" t="s">
        <v>1254</v>
      </c>
      <c r="C18" s="541" t="s">
        <v>449</v>
      </c>
      <c r="D18" s="541" t="s">
        <v>1255</v>
      </c>
      <c r="E18" s="541" t="s">
        <v>1280</v>
      </c>
      <c r="F18" s="541" t="s">
        <v>1281</v>
      </c>
      <c r="G18" s="567">
        <v>2</v>
      </c>
      <c r="H18" s="567">
        <v>234</v>
      </c>
      <c r="I18" s="541">
        <v>0.99152542372881358</v>
      </c>
      <c r="J18" s="541">
        <v>117</v>
      </c>
      <c r="K18" s="567">
        <v>2</v>
      </c>
      <c r="L18" s="567">
        <v>236</v>
      </c>
      <c r="M18" s="541">
        <v>1</v>
      </c>
      <c r="N18" s="541">
        <v>118</v>
      </c>
      <c r="O18" s="567">
        <v>1</v>
      </c>
      <c r="P18" s="567">
        <v>119</v>
      </c>
      <c r="Q18" s="546">
        <v>0.50423728813559321</v>
      </c>
      <c r="R18" s="568">
        <v>119</v>
      </c>
    </row>
    <row r="19" spans="1:18" ht="14.45" customHeight="1" x14ac:dyDescent="0.2">
      <c r="A19" s="540" t="s">
        <v>1253</v>
      </c>
      <c r="B19" s="541" t="s">
        <v>1254</v>
      </c>
      <c r="C19" s="541" t="s">
        <v>449</v>
      </c>
      <c r="D19" s="541" t="s">
        <v>1255</v>
      </c>
      <c r="E19" s="541" t="s">
        <v>1282</v>
      </c>
      <c r="F19" s="541" t="s">
        <v>1283</v>
      </c>
      <c r="G19" s="567"/>
      <c r="H19" s="567"/>
      <c r="I19" s="541"/>
      <c r="J19" s="541"/>
      <c r="K19" s="567"/>
      <c r="L19" s="567"/>
      <c r="M19" s="541"/>
      <c r="N19" s="541"/>
      <c r="O19" s="567">
        <v>1</v>
      </c>
      <c r="P19" s="567">
        <v>215</v>
      </c>
      <c r="Q19" s="546"/>
      <c r="R19" s="568">
        <v>215</v>
      </c>
    </row>
    <row r="20" spans="1:18" ht="14.45" customHeight="1" x14ac:dyDescent="0.2">
      <c r="A20" s="540" t="s">
        <v>1253</v>
      </c>
      <c r="B20" s="541" t="s">
        <v>1254</v>
      </c>
      <c r="C20" s="541" t="s">
        <v>449</v>
      </c>
      <c r="D20" s="541" t="s">
        <v>1255</v>
      </c>
      <c r="E20" s="541" t="s">
        <v>1284</v>
      </c>
      <c r="F20" s="541" t="s">
        <v>1285</v>
      </c>
      <c r="G20" s="567">
        <v>147</v>
      </c>
      <c r="H20" s="567">
        <v>7203</v>
      </c>
      <c r="I20" s="541">
        <v>0.7542408376963351</v>
      </c>
      <c r="J20" s="541">
        <v>49</v>
      </c>
      <c r="K20" s="567">
        <v>191</v>
      </c>
      <c r="L20" s="567">
        <v>9550</v>
      </c>
      <c r="M20" s="541">
        <v>1</v>
      </c>
      <c r="N20" s="541">
        <v>50</v>
      </c>
      <c r="O20" s="567">
        <v>175</v>
      </c>
      <c r="P20" s="567">
        <v>8925</v>
      </c>
      <c r="Q20" s="546">
        <v>0.93455497382198949</v>
      </c>
      <c r="R20" s="568">
        <v>51</v>
      </c>
    </row>
    <row r="21" spans="1:18" ht="14.45" customHeight="1" x14ac:dyDescent="0.2">
      <c r="A21" s="540" t="s">
        <v>1253</v>
      </c>
      <c r="B21" s="541" t="s">
        <v>1254</v>
      </c>
      <c r="C21" s="541" t="s">
        <v>449</v>
      </c>
      <c r="D21" s="541" t="s">
        <v>1255</v>
      </c>
      <c r="E21" s="541" t="s">
        <v>1286</v>
      </c>
      <c r="F21" s="541" t="s">
        <v>1287</v>
      </c>
      <c r="G21" s="567">
        <v>85</v>
      </c>
      <c r="H21" s="567">
        <v>33320</v>
      </c>
      <c r="I21" s="541">
        <v>0.53531264057579842</v>
      </c>
      <c r="J21" s="541">
        <v>392</v>
      </c>
      <c r="K21" s="567">
        <v>156</v>
      </c>
      <c r="L21" s="567">
        <v>62244</v>
      </c>
      <c r="M21" s="541">
        <v>1</v>
      </c>
      <c r="N21" s="541">
        <v>399</v>
      </c>
      <c r="O21" s="567">
        <v>194</v>
      </c>
      <c r="P21" s="567">
        <v>78570</v>
      </c>
      <c r="Q21" s="546">
        <v>1.2622903412377096</v>
      </c>
      <c r="R21" s="568">
        <v>405</v>
      </c>
    </row>
    <row r="22" spans="1:18" ht="14.45" customHeight="1" x14ac:dyDescent="0.2">
      <c r="A22" s="540" t="s">
        <v>1253</v>
      </c>
      <c r="B22" s="541" t="s">
        <v>1254</v>
      </c>
      <c r="C22" s="541" t="s">
        <v>449</v>
      </c>
      <c r="D22" s="541" t="s">
        <v>1255</v>
      </c>
      <c r="E22" s="541" t="s">
        <v>1288</v>
      </c>
      <c r="F22" s="541" t="s">
        <v>1289</v>
      </c>
      <c r="G22" s="567">
        <v>73</v>
      </c>
      <c r="H22" s="567">
        <v>2774</v>
      </c>
      <c r="I22" s="541">
        <v>0.68867924528301883</v>
      </c>
      <c r="J22" s="541">
        <v>38</v>
      </c>
      <c r="K22" s="567">
        <v>106</v>
      </c>
      <c r="L22" s="567">
        <v>4028</v>
      </c>
      <c r="M22" s="541">
        <v>1</v>
      </c>
      <c r="N22" s="541">
        <v>38</v>
      </c>
      <c r="O22" s="567">
        <v>189</v>
      </c>
      <c r="P22" s="567">
        <v>7371</v>
      </c>
      <c r="Q22" s="546">
        <v>1.829940417080437</v>
      </c>
      <c r="R22" s="568">
        <v>39</v>
      </c>
    </row>
    <row r="23" spans="1:18" ht="14.45" customHeight="1" x14ac:dyDescent="0.2">
      <c r="A23" s="540" t="s">
        <v>1253</v>
      </c>
      <c r="B23" s="541" t="s">
        <v>1254</v>
      </c>
      <c r="C23" s="541" t="s">
        <v>449</v>
      </c>
      <c r="D23" s="541" t="s">
        <v>1255</v>
      </c>
      <c r="E23" s="541" t="s">
        <v>1290</v>
      </c>
      <c r="F23" s="541" t="s">
        <v>1291</v>
      </c>
      <c r="G23" s="567">
        <v>17</v>
      </c>
      <c r="H23" s="567">
        <v>4505</v>
      </c>
      <c r="I23" s="541">
        <v>0.88472113118617435</v>
      </c>
      <c r="J23" s="541">
        <v>265</v>
      </c>
      <c r="K23" s="567">
        <v>19</v>
      </c>
      <c r="L23" s="567">
        <v>5092</v>
      </c>
      <c r="M23" s="541">
        <v>1</v>
      </c>
      <c r="N23" s="541">
        <v>268</v>
      </c>
      <c r="O23" s="567">
        <v>2</v>
      </c>
      <c r="P23" s="567">
        <v>540</v>
      </c>
      <c r="Q23" s="546">
        <v>0.10604870384917518</v>
      </c>
      <c r="R23" s="568">
        <v>270</v>
      </c>
    </row>
    <row r="24" spans="1:18" ht="14.45" customHeight="1" x14ac:dyDescent="0.2">
      <c r="A24" s="540" t="s">
        <v>1253</v>
      </c>
      <c r="B24" s="541" t="s">
        <v>1254</v>
      </c>
      <c r="C24" s="541" t="s">
        <v>449</v>
      </c>
      <c r="D24" s="541" t="s">
        <v>1255</v>
      </c>
      <c r="E24" s="541" t="s">
        <v>1292</v>
      </c>
      <c r="F24" s="541" t="s">
        <v>1293</v>
      </c>
      <c r="G24" s="567">
        <v>423</v>
      </c>
      <c r="H24" s="567">
        <v>299061</v>
      </c>
      <c r="I24" s="541">
        <v>1.1460120019313453</v>
      </c>
      <c r="J24" s="541">
        <v>707</v>
      </c>
      <c r="K24" s="567">
        <v>366</v>
      </c>
      <c r="L24" s="567">
        <v>260958</v>
      </c>
      <c r="M24" s="541">
        <v>1</v>
      </c>
      <c r="N24" s="541">
        <v>713</v>
      </c>
      <c r="O24" s="567">
        <v>321</v>
      </c>
      <c r="P24" s="567">
        <v>230799</v>
      </c>
      <c r="Q24" s="546">
        <v>0.88442967833904307</v>
      </c>
      <c r="R24" s="568">
        <v>719</v>
      </c>
    </row>
    <row r="25" spans="1:18" ht="14.45" customHeight="1" x14ac:dyDescent="0.2">
      <c r="A25" s="540" t="s">
        <v>1253</v>
      </c>
      <c r="B25" s="541" t="s">
        <v>1254</v>
      </c>
      <c r="C25" s="541" t="s">
        <v>449</v>
      </c>
      <c r="D25" s="541" t="s">
        <v>1255</v>
      </c>
      <c r="E25" s="541" t="s">
        <v>1294</v>
      </c>
      <c r="F25" s="541" t="s">
        <v>1295</v>
      </c>
      <c r="G25" s="567">
        <v>22</v>
      </c>
      <c r="H25" s="567">
        <v>3256</v>
      </c>
      <c r="I25" s="541">
        <v>0.57122807017543864</v>
      </c>
      <c r="J25" s="541">
        <v>148</v>
      </c>
      <c r="K25" s="567">
        <v>38</v>
      </c>
      <c r="L25" s="567">
        <v>5700</v>
      </c>
      <c r="M25" s="541">
        <v>1</v>
      </c>
      <c r="N25" s="541">
        <v>150</v>
      </c>
      <c r="O25" s="567">
        <v>26</v>
      </c>
      <c r="P25" s="567">
        <v>3926</v>
      </c>
      <c r="Q25" s="546">
        <v>0.68877192982456137</v>
      </c>
      <c r="R25" s="568">
        <v>151</v>
      </c>
    </row>
    <row r="26" spans="1:18" ht="14.45" customHeight="1" x14ac:dyDescent="0.2">
      <c r="A26" s="540" t="s">
        <v>1253</v>
      </c>
      <c r="B26" s="541" t="s">
        <v>1254</v>
      </c>
      <c r="C26" s="541" t="s">
        <v>449</v>
      </c>
      <c r="D26" s="541" t="s">
        <v>1255</v>
      </c>
      <c r="E26" s="541" t="s">
        <v>1296</v>
      </c>
      <c r="F26" s="541" t="s">
        <v>1297</v>
      </c>
      <c r="G26" s="567">
        <v>1862</v>
      </c>
      <c r="H26" s="567">
        <v>567910</v>
      </c>
      <c r="I26" s="541">
        <v>1.0464606335775462</v>
      </c>
      <c r="J26" s="541">
        <v>305</v>
      </c>
      <c r="K26" s="567">
        <v>1762</v>
      </c>
      <c r="L26" s="567">
        <v>542696</v>
      </c>
      <c r="M26" s="541">
        <v>1</v>
      </c>
      <c r="N26" s="541">
        <v>308</v>
      </c>
      <c r="O26" s="567">
        <v>1334</v>
      </c>
      <c r="P26" s="567">
        <v>413540</v>
      </c>
      <c r="Q26" s="546">
        <v>0.76201040729985114</v>
      </c>
      <c r="R26" s="568">
        <v>310</v>
      </c>
    </row>
    <row r="27" spans="1:18" ht="14.45" customHeight="1" x14ac:dyDescent="0.2">
      <c r="A27" s="540" t="s">
        <v>1253</v>
      </c>
      <c r="B27" s="541" t="s">
        <v>1254</v>
      </c>
      <c r="C27" s="541" t="s">
        <v>449</v>
      </c>
      <c r="D27" s="541" t="s">
        <v>1255</v>
      </c>
      <c r="E27" s="541" t="s">
        <v>1298</v>
      </c>
      <c r="F27" s="541" t="s">
        <v>1299</v>
      </c>
      <c r="G27" s="567">
        <v>3</v>
      </c>
      <c r="H27" s="567">
        <v>11166</v>
      </c>
      <c r="I27" s="541">
        <v>1.4836566569226681</v>
      </c>
      <c r="J27" s="541">
        <v>3722</v>
      </c>
      <c r="K27" s="567">
        <v>2</v>
      </c>
      <c r="L27" s="567">
        <v>7526</v>
      </c>
      <c r="M27" s="541">
        <v>1</v>
      </c>
      <c r="N27" s="541">
        <v>3763</v>
      </c>
      <c r="O27" s="567">
        <v>2</v>
      </c>
      <c r="P27" s="567">
        <v>7598</v>
      </c>
      <c r="Q27" s="546">
        <v>1.0095668349720968</v>
      </c>
      <c r="R27" s="568">
        <v>3799</v>
      </c>
    </row>
    <row r="28" spans="1:18" ht="14.45" customHeight="1" x14ac:dyDescent="0.2">
      <c r="A28" s="540" t="s">
        <v>1253</v>
      </c>
      <c r="B28" s="541" t="s">
        <v>1254</v>
      </c>
      <c r="C28" s="541" t="s">
        <v>449</v>
      </c>
      <c r="D28" s="541" t="s">
        <v>1255</v>
      </c>
      <c r="E28" s="541" t="s">
        <v>1300</v>
      </c>
      <c r="F28" s="541" t="s">
        <v>1301</v>
      </c>
      <c r="G28" s="567">
        <v>4407</v>
      </c>
      <c r="H28" s="567">
        <v>2181465</v>
      </c>
      <c r="I28" s="541">
        <v>0.98505483251315606</v>
      </c>
      <c r="J28" s="541">
        <v>495</v>
      </c>
      <c r="K28" s="567">
        <v>4438</v>
      </c>
      <c r="L28" s="567">
        <v>2214562</v>
      </c>
      <c r="M28" s="541">
        <v>1</v>
      </c>
      <c r="N28" s="541">
        <v>499</v>
      </c>
      <c r="O28" s="567">
        <v>3237</v>
      </c>
      <c r="P28" s="567">
        <v>1628211</v>
      </c>
      <c r="Q28" s="546">
        <v>0.7352293591238358</v>
      </c>
      <c r="R28" s="568">
        <v>503</v>
      </c>
    </row>
    <row r="29" spans="1:18" ht="14.45" customHeight="1" x14ac:dyDescent="0.2">
      <c r="A29" s="540" t="s">
        <v>1253</v>
      </c>
      <c r="B29" s="541" t="s">
        <v>1254</v>
      </c>
      <c r="C29" s="541" t="s">
        <v>449</v>
      </c>
      <c r="D29" s="541" t="s">
        <v>1255</v>
      </c>
      <c r="E29" s="541" t="s">
        <v>1302</v>
      </c>
      <c r="F29" s="541" t="s">
        <v>1303</v>
      </c>
      <c r="G29" s="567"/>
      <c r="H29" s="567"/>
      <c r="I29" s="541"/>
      <c r="J29" s="541"/>
      <c r="K29" s="567">
        <v>3</v>
      </c>
      <c r="L29" s="567">
        <v>20007</v>
      </c>
      <c r="M29" s="541">
        <v>1</v>
      </c>
      <c r="N29" s="541">
        <v>6669</v>
      </c>
      <c r="O29" s="567"/>
      <c r="P29" s="567"/>
      <c r="Q29" s="546"/>
      <c r="R29" s="568"/>
    </row>
    <row r="30" spans="1:18" ht="14.45" customHeight="1" x14ac:dyDescent="0.2">
      <c r="A30" s="540" t="s">
        <v>1253</v>
      </c>
      <c r="B30" s="541" t="s">
        <v>1254</v>
      </c>
      <c r="C30" s="541" t="s">
        <v>449</v>
      </c>
      <c r="D30" s="541" t="s">
        <v>1255</v>
      </c>
      <c r="E30" s="541" t="s">
        <v>1304</v>
      </c>
      <c r="F30" s="541" t="s">
        <v>1305</v>
      </c>
      <c r="G30" s="567">
        <v>4733</v>
      </c>
      <c r="H30" s="567">
        <v>1755943</v>
      </c>
      <c r="I30" s="541">
        <v>1.0753076606522602</v>
      </c>
      <c r="J30" s="541">
        <v>371</v>
      </c>
      <c r="K30" s="567">
        <v>4343</v>
      </c>
      <c r="L30" s="567">
        <v>1632968</v>
      </c>
      <c r="M30" s="541">
        <v>1</v>
      </c>
      <c r="N30" s="541">
        <v>376</v>
      </c>
      <c r="O30" s="567">
        <v>3329</v>
      </c>
      <c r="P30" s="567">
        <v>1265020</v>
      </c>
      <c r="Q30" s="546">
        <v>0.77467531513171106</v>
      </c>
      <c r="R30" s="568">
        <v>380</v>
      </c>
    </row>
    <row r="31" spans="1:18" ht="14.45" customHeight="1" x14ac:dyDescent="0.2">
      <c r="A31" s="540" t="s">
        <v>1253</v>
      </c>
      <c r="B31" s="541" t="s">
        <v>1254</v>
      </c>
      <c r="C31" s="541" t="s">
        <v>449</v>
      </c>
      <c r="D31" s="541" t="s">
        <v>1255</v>
      </c>
      <c r="E31" s="541" t="s">
        <v>1306</v>
      </c>
      <c r="F31" s="541" t="s">
        <v>1307</v>
      </c>
      <c r="G31" s="567">
        <v>401</v>
      </c>
      <c r="H31" s="567">
        <v>1248313</v>
      </c>
      <c r="I31" s="541">
        <v>1.0193538851489288</v>
      </c>
      <c r="J31" s="541">
        <v>3113</v>
      </c>
      <c r="K31" s="567">
        <v>391</v>
      </c>
      <c r="L31" s="567">
        <v>1224612</v>
      </c>
      <c r="M31" s="541">
        <v>1</v>
      </c>
      <c r="N31" s="541">
        <v>3132</v>
      </c>
      <c r="O31" s="567">
        <v>321</v>
      </c>
      <c r="P31" s="567">
        <v>1010829</v>
      </c>
      <c r="Q31" s="546">
        <v>0.82542797228836562</v>
      </c>
      <c r="R31" s="568">
        <v>3149</v>
      </c>
    </row>
    <row r="32" spans="1:18" ht="14.45" customHeight="1" x14ac:dyDescent="0.2">
      <c r="A32" s="540" t="s">
        <v>1253</v>
      </c>
      <c r="B32" s="541" t="s">
        <v>1254</v>
      </c>
      <c r="C32" s="541" t="s">
        <v>449</v>
      </c>
      <c r="D32" s="541" t="s">
        <v>1255</v>
      </c>
      <c r="E32" s="541" t="s">
        <v>1308</v>
      </c>
      <c r="F32" s="541" t="s">
        <v>1309</v>
      </c>
      <c r="G32" s="567">
        <v>46</v>
      </c>
      <c r="H32" s="567">
        <v>552</v>
      </c>
      <c r="I32" s="541">
        <v>0.95833333333333337</v>
      </c>
      <c r="J32" s="541">
        <v>12</v>
      </c>
      <c r="K32" s="567">
        <v>48</v>
      </c>
      <c r="L32" s="567">
        <v>576</v>
      </c>
      <c r="M32" s="541">
        <v>1</v>
      </c>
      <c r="N32" s="541">
        <v>12</v>
      </c>
      <c r="O32" s="567">
        <v>45</v>
      </c>
      <c r="P32" s="567">
        <v>540</v>
      </c>
      <c r="Q32" s="546">
        <v>0.9375</v>
      </c>
      <c r="R32" s="568">
        <v>12</v>
      </c>
    </row>
    <row r="33" spans="1:18" ht="14.45" customHeight="1" x14ac:dyDescent="0.2">
      <c r="A33" s="540" t="s">
        <v>1253</v>
      </c>
      <c r="B33" s="541" t="s">
        <v>1254</v>
      </c>
      <c r="C33" s="541" t="s">
        <v>449</v>
      </c>
      <c r="D33" s="541" t="s">
        <v>1255</v>
      </c>
      <c r="E33" s="541" t="s">
        <v>1310</v>
      </c>
      <c r="F33" s="541" t="s">
        <v>1311</v>
      </c>
      <c r="G33" s="567">
        <v>2</v>
      </c>
      <c r="H33" s="567">
        <v>25592</v>
      </c>
      <c r="I33" s="541"/>
      <c r="J33" s="541">
        <v>12796</v>
      </c>
      <c r="K33" s="567"/>
      <c r="L33" s="567"/>
      <c r="M33" s="541"/>
      <c r="N33" s="541"/>
      <c r="O33" s="567"/>
      <c r="P33" s="567"/>
      <c r="Q33" s="546"/>
      <c r="R33" s="568"/>
    </row>
    <row r="34" spans="1:18" ht="14.45" customHeight="1" x14ac:dyDescent="0.2">
      <c r="A34" s="540" t="s">
        <v>1253</v>
      </c>
      <c r="B34" s="541" t="s">
        <v>1254</v>
      </c>
      <c r="C34" s="541" t="s">
        <v>449</v>
      </c>
      <c r="D34" s="541" t="s">
        <v>1255</v>
      </c>
      <c r="E34" s="541" t="s">
        <v>1312</v>
      </c>
      <c r="F34" s="541" t="s">
        <v>1313</v>
      </c>
      <c r="G34" s="567">
        <v>1006</v>
      </c>
      <c r="H34" s="567">
        <v>112672</v>
      </c>
      <c r="I34" s="541">
        <v>1.0429888547413633</v>
      </c>
      <c r="J34" s="541">
        <v>112</v>
      </c>
      <c r="K34" s="567">
        <v>956</v>
      </c>
      <c r="L34" s="567">
        <v>108028</v>
      </c>
      <c r="M34" s="541">
        <v>1</v>
      </c>
      <c r="N34" s="541">
        <v>113</v>
      </c>
      <c r="O34" s="567">
        <v>706</v>
      </c>
      <c r="P34" s="567">
        <v>80484</v>
      </c>
      <c r="Q34" s="546">
        <v>0.74502906653830492</v>
      </c>
      <c r="R34" s="568">
        <v>114</v>
      </c>
    </row>
    <row r="35" spans="1:18" ht="14.45" customHeight="1" x14ac:dyDescent="0.2">
      <c r="A35" s="540" t="s">
        <v>1253</v>
      </c>
      <c r="B35" s="541" t="s">
        <v>1254</v>
      </c>
      <c r="C35" s="541" t="s">
        <v>449</v>
      </c>
      <c r="D35" s="541" t="s">
        <v>1255</v>
      </c>
      <c r="E35" s="541" t="s">
        <v>1314</v>
      </c>
      <c r="F35" s="541" t="s">
        <v>1315</v>
      </c>
      <c r="G35" s="567">
        <v>63</v>
      </c>
      <c r="H35" s="567">
        <v>7938</v>
      </c>
      <c r="I35" s="541">
        <v>1.96875</v>
      </c>
      <c r="J35" s="541">
        <v>126</v>
      </c>
      <c r="K35" s="567">
        <v>32</v>
      </c>
      <c r="L35" s="567">
        <v>4032</v>
      </c>
      <c r="M35" s="541">
        <v>1</v>
      </c>
      <c r="N35" s="541">
        <v>126</v>
      </c>
      <c r="O35" s="567">
        <v>20</v>
      </c>
      <c r="P35" s="567">
        <v>2520</v>
      </c>
      <c r="Q35" s="546">
        <v>0.625</v>
      </c>
      <c r="R35" s="568">
        <v>126</v>
      </c>
    </row>
    <row r="36" spans="1:18" ht="14.45" customHeight="1" x14ac:dyDescent="0.2">
      <c r="A36" s="540" t="s">
        <v>1253</v>
      </c>
      <c r="B36" s="541" t="s">
        <v>1254</v>
      </c>
      <c r="C36" s="541" t="s">
        <v>449</v>
      </c>
      <c r="D36" s="541" t="s">
        <v>1255</v>
      </c>
      <c r="E36" s="541" t="s">
        <v>1316</v>
      </c>
      <c r="F36" s="541" t="s">
        <v>1317</v>
      </c>
      <c r="G36" s="567">
        <v>120</v>
      </c>
      <c r="H36" s="567">
        <v>59520</v>
      </c>
      <c r="I36" s="541">
        <v>0.78834437086092712</v>
      </c>
      <c r="J36" s="541">
        <v>496</v>
      </c>
      <c r="K36" s="567">
        <v>151</v>
      </c>
      <c r="L36" s="567">
        <v>75500</v>
      </c>
      <c r="M36" s="541">
        <v>1</v>
      </c>
      <c r="N36" s="541">
        <v>500</v>
      </c>
      <c r="O36" s="567">
        <v>121</v>
      </c>
      <c r="P36" s="567">
        <v>60984</v>
      </c>
      <c r="Q36" s="546">
        <v>0.80773509933774834</v>
      </c>
      <c r="R36" s="568">
        <v>504</v>
      </c>
    </row>
    <row r="37" spans="1:18" ht="14.45" customHeight="1" x14ac:dyDescent="0.2">
      <c r="A37" s="540" t="s">
        <v>1253</v>
      </c>
      <c r="B37" s="541" t="s">
        <v>1254</v>
      </c>
      <c r="C37" s="541" t="s">
        <v>449</v>
      </c>
      <c r="D37" s="541" t="s">
        <v>1255</v>
      </c>
      <c r="E37" s="541" t="s">
        <v>1318</v>
      </c>
      <c r="F37" s="541" t="s">
        <v>1319</v>
      </c>
      <c r="G37" s="567">
        <v>1599</v>
      </c>
      <c r="H37" s="567">
        <v>732342</v>
      </c>
      <c r="I37" s="541">
        <v>1.1656095662678601</v>
      </c>
      <c r="J37" s="541">
        <v>458</v>
      </c>
      <c r="K37" s="567">
        <v>1357</v>
      </c>
      <c r="L37" s="567">
        <v>628291</v>
      </c>
      <c r="M37" s="541">
        <v>1</v>
      </c>
      <c r="N37" s="541">
        <v>463</v>
      </c>
      <c r="O37" s="567">
        <v>990</v>
      </c>
      <c r="P37" s="567">
        <v>462330</v>
      </c>
      <c r="Q37" s="546">
        <v>0.73585329091137708</v>
      </c>
      <c r="R37" s="568">
        <v>467</v>
      </c>
    </row>
    <row r="38" spans="1:18" ht="14.45" customHeight="1" x14ac:dyDescent="0.2">
      <c r="A38" s="540" t="s">
        <v>1253</v>
      </c>
      <c r="B38" s="541" t="s">
        <v>1254</v>
      </c>
      <c r="C38" s="541" t="s">
        <v>449</v>
      </c>
      <c r="D38" s="541" t="s">
        <v>1255</v>
      </c>
      <c r="E38" s="541" t="s">
        <v>1320</v>
      </c>
      <c r="F38" s="541" t="s">
        <v>1321</v>
      </c>
      <c r="G38" s="567">
        <v>4173</v>
      </c>
      <c r="H38" s="567">
        <v>242034</v>
      </c>
      <c r="I38" s="541">
        <v>0.9797638372201285</v>
      </c>
      <c r="J38" s="541">
        <v>58</v>
      </c>
      <c r="K38" s="567">
        <v>4187</v>
      </c>
      <c r="L38" s="567">
        <v>247033</v>
      </c>
      <c r="M38" s="541">
        <v>1</v>
      </c>
      <c r="N38" s="541">
        <v>59</v>
      </c>
      <c r="O38" s="567">
        <v>2975</v>
      </c>
      <c r="P38" s="567">
        <v>175525</v>
      </c>
      <c r="Q38" s="546">
        <v>0.71053260090757109</v>
      </c>
      <c r="R38" s="568">
        <v>59</v>
      </c>
    </row>
    <row r="39" spans="1:18" ht="14.45" customHeight="1" x14ac:dyDescent="0.2">
      <c r="A39" s="540" t="s">
        <v>1253</v>
      </c>
      <c r="B39" s="541" t="s">
        <v>1254</v>
      </c>
      <c r="C39" s="541" t="s">
        <v>449</v>
      </c>
      <c r="D39" s="541" t="s">
        <v>1255</v>
      </c>
      <c r="E39" s="541" t="s">
        <v>1322</v>
      </c>
      <c r="F39" s="541" t="s">
        <v>1323</v>
      </c>
      <c r="G39" s="567">
        <v>2</v>
      </c>
      <c r="H39" s="567">
        <v>4348</v>
      </c>
      <c r="I39" s="541">
        <v>1.2957212590071699E-2</v>
      </c>
      <c r="J39" s="541">
        <v>2174</v>
      </c>
      <c r="K39" s="567">
        <v>154</v>
      </c>
      <c r="L39" s="567">
        <v>335566</v>
      </c>
      <c r="M39" s="541">
        <v>1</v>
      </c>
      <c r="N39" s="541">
        <v>2179</v>
      </c>
      <c r="O39" s="567">
        <v>33</v>
      </c>
      <c r="P39" s="567">
        <v>72039</v>
      </c>
      <c r="Q39" s="546">
        <v>0.21467907952533927</v>
      </c>
      <c r="R39" s="568">
        <v>2183</v>
      </c>
    </row>
    <row r="40" spans="1:18" ht="14.45" customHeight="1" x14ac:dyDescent="0.2">
      <c r="A40" s="540" t="s">
        <v>1253</v>
      </c>
      <c r="B40" s="541" t="s">
        <v>1254</v>
      </c>
      <c r="C40" s="541" t="s">
        <v>449</v>
      </c>
      <c r="D40" s="541" t="s">
        <v>1255</v>
      </c>
      <c r="E40" s="541" t="s">
        <v>1324</v>
      </c>
      <c r="F40" s="541" t="s">
        <v>1325</v>
      </c>
      <c r="G40" s="567"/>
      <c r="H40" s="567"/>
      <c r="I40" s="541"/>
      <c r="J40" s="541"/>
      <c r="K40" s="567">
        <v>46</v>
      </c>
      <c r="L40" s="567">
        <v>483000</v>
      </c>
      <c r="M40" s="541">
        <v>1</v>
      </c>
      <c r="N40" s="541">
        <v>10500</v>
      </c>
      <c r="O40" s="567">
        <v>52</v>
      </c>
      <c r="P40" s="567">
        <v>547560</v>
      </c>
      <c r="Q40" s="546">
        <v>1.1336645962732919</v>
      </c>
      <c r="R40" s="568">
        <v>10530</v>
      </c>
    </row>
    <row r="41" spans="1:18" ht="14.45" customHeight="1" x14ac:dyDescent="0.2">
      <c r="A41" s="540" t="s">
        <v>1253</v>
      </c>
      <c r="B41" s="541" t="s">
        <v>1254</v>
      </c>
      <c r="C41" s="541" t="s">
        <v>449</v>
      </c>
      <c r="D41" s="541" t="s">
        <v>1255</v>
      </c>
      <c r="E41" s="541" t="s">
        <v>1326</v>
      </c>
      <c r="F41" s="541" t="s">
        <v>1327</v>
      </c>
      <c r="G41" s="567">
        <v>2</v>
      </c>
      <c r="H41" s="567">
        <v>508</v>
      </c>
      <c r="I41" s="541">
        <v>0.49416342412451364</v>
      </c>
      <c r="J41" s="541">
        <v>254</v>
      </c>
      <c r="K41" s="567">
        <v>4</v>
      </c>
      <c r="L41" s="567">
        <v>1028</v>
      </c>
      <c r="M41" s="541">
        <v>1</v>
      </c>
      <c r="N41" s="541">
        <v>257</v>
      </c>
      <c r="O41" s="567">
        <v>4</v>
      </c>
      <c r="P41" s="567">
        <v>1036</v>
      </c>
      <c r="Q41" s="546">
        <v>1.0077821011673151</v>
      </c>
      <c r="R41" s="568">
        <v>259</v>
      </c>
    </row>
    <row r="42" spans="1:18" ht="14.45" customHeight="1" x14ac:dyDescent="0.2">
      <c r="A42" s="540" t="s">
        <v>1253</v>
      </c>
      <c r="B42" s="541" t="s">
        <v>1254</v>
      </c>
      <c r="C42" s="541" t="s">
        <v>449</v>
      </c>
      <c r="D42" s="541" t="s">
        <v>1255</v>
      </c>
      <c r="E42" s="541" t="s">
        <v>1328</v>
      </c>
      <c r="F42" s="541" t="s">
        <v>1329</v>
      </c>
      <c r="G42" s="567">
        <v>6275</v>
      </c>
      <c r="H42" s="567">
        <v>1104400</v>
      </c>
      <c r="I42" s="541">
        <v>1.218371327455497</v>
      </c>
      <c r="J42" s="541">
        <v>176</v>
      </c>
      <c r="K42" s="567">
        <v>5064</v>
      </c>
      <c r="L42" s="567">
        <v>906456</v>
      </c>
      <c r="M42" s="541">
        <v>1</v>
      </c>
      <c r="N42" s="541">
        <v>179</v>
      </c>
      <c r="O42" s="567">
        <v>4341</v>
      </c>
      <c r="P42" s="567">
        <v>785721</v>
      </c>
      <c r="Q42" s="546">
        <v>0.86680544891312983</v>
      </c>
      <c r="R42" s="568">
        <v>181</v>
      </c>
    </row>
    <row r="43" spans="1:18" ht="14.45" customHeight="1" x14ac:dyDescent="0.2">
      <c r="A43" s="540" t="s">
        <v>1253</v>
      </c>
      <c r="B43" s="541" t="s">
        <v>1254</v>
      </c>
      <c r="C43" s="541" t="s">
        <v>449</v>
      </c>
      <c r="D43" s="541" t="s">
        <v>1255</v>
      </c>
      <c r="E43" s="541" t="s">
        <v>1330</v>
      </c>
      <c r="F43" s="541" t="s">
        <v>1331</v>
      </c>
      <c r="G43" s="567">
        <v>1995</v>
      </c>
      <c r="H43" s="567">
        <v>171570</v>
      </c>
      <c r="I43" s="541">
        <v>1.0428709495067379</v>
      </c>
      <c r="J43" s="541">
        <v>86</v>
      </c>
      <c r="K43" s="567">
        <v>1891</v>
      </c>
      <c r="L43" s="567">
        <v>164517</v>
      </c>
      <c r="M43" s="541">
        <v>1</v>
      </c>
      <c r="N43" s="541">
        <v>87</v>
      </c>
      <c r="O43" s="567">
        <v>1794</v>
      </c>
      <c r="P43" s="567">
        <v>157872</v>
      </c>
      <c r="Q43" s="546">
        <v>0.95960903736391989</v>
      </c>
      <c r="R43" s="568">
        <v>88</v>
      </c>
    </row>
    <row r="44" spans="1:18" ht="14.45" customHeight="1" x14ac:dyDescent="0.2">
      <c r="A44" s="540" t="s">
        <v>1253</v>
      </c>
      <c r="B44" s="541" t="s">
        <v>1254</v>
      </c>
      <c r="C44" s="541" t="s">
        <v>449</v>
      </c>
      <c r="D44" s="541" t="s">
        <v>1255</v>
      </c>
      <c r="E44" s="541" t="s">
        <v>1332</v>
      </c>
      <c r="F44" s="541" t="s">
        <v>1333</v>
      </c>
      <c r="G44" s="567">
        <v>132</v>
      </c>
      <c r="H44" s="567">
        <v>22440</v>
      </c>
      <c r="I44" s="541">
        <v>1.0693861990087685</v>
      </c>
      <c r="J44" s="541">
        <v>170</v>
      </c>
      <c r="K44" s="567">
        <v>122</v>
      </c>
      <c r="L44" s="567">
        <v>20984</v>
      </c>
      <c r="M44" s="541">
        <v>1</v>
      </c>
      <c r="N44" s="541">
        <v>172</v>
      </c>
      <c r="O44" s="567">
        <v>108</v>
      </c>
      <c r="P44" s="567">
        <v>18792</v>
      </c>
      <c r="Q44" s="546">
        <v>0.89553945863515061</v>
      </c>
      <c r="R44" s="568">
        <v>174</v>
      </c>
    </row>
    <row r="45" spans="1:18" ht="14.45" customHeight="1" x14ac:dyDescent="0.2">
      <c r="A45" s="540" t="s">
        <v>1253</v>
      </c>
      <c r="B45" s="541" t="s">
        <v>1254</v>
      </c>
      <c r="C45" s="541" t="s">
        <v>449</v>
      </c>
      <c r="D45" s="541" t="s">
        <v>1255</v>
      </c>
      <c r="E45" s="541" t="s">
        <v>1334</v>
      </c>
      <c r="F45" s="541" t="s">
        <v>1335</v>
      </c>
      <c r="G45" s="567">
        <v>58</v>
      </c>
      <c r="H45" s="567">
        <v>1682</v>
      </c>
      <c r="I45" s="541">
        <v>0.62365591397849462</v>
      </c>
      <c r="J45" s="541">
        <v>29</v>
      </c>
      <c r="K45" s="567">
        <v>87</v>
      </c>
      <c r="L45" s="567">
        <v>2697</v>
      </c>
      <c r="M45" s="541">
        <v>1</v>
      </c>
      <c r="N45" s="541">
        <v>31</v>
      </c>
      <c r="O45" s="567">
        <v>72</v>
      </c>
      <c r="P45" s="567">
        <v>2232</v>
      </c>
      <c r="Q45" s="546">
        <v>0.82758620689655171</v>
      </c>
      <c r="R45" s="568">
        <v>31</v>
      </c>
    </row>
    <row r="46" spans="1:18" ht="14.45" customHeight="1" x14ac:dyDescent="0.2">
      <c r="A46" s="540" t="s">
        <v>1253</v>
      </c>
      <c r="B46" s="541" t="s">
        <v>1254</v>
      </c>
      <c r="C46" s="541" t="s">
        <v>449</v>
      </c>
      <c r="D46" s="541" t="s">
        <v>1255</v>
      </c>
      <c r="E46" s="541" t="s">
        <v>1336</v>
      </c>
      <c r="F46" s="541" t="s">
        <v>1337</v>
      </c>
      <c r="G46" s="567">
        <v>169</v>
      </c>
      <c r="H46" s="567">
        <v>29913</v>
      </c>
      <c r="I46" s="541">
        <v>0.89866610587033591</v>
      </c>
      <c r="J46" s="541">
        <v>177</v>
      </c>
      <c r="K46" s="567">
        <v>187</v>
      </c>
      <c r="L46" s="567">
        <v>33286</v>
      </c>
      <c r="M46" s="541">
        <v>1</v>
      </c>
      <c r="N46" s="541">
        <v>178</v>
      </c>
      <c r="O46" s="567">
        <v>80</v>
      </c>
      <c r="P46" s="567">
        <v>14400</v>
      </c>
      <c r="Q46" s="546">
        <v>0.43261431232349939</v>
      </c>
      <c r="R46" s="568">
        <v>180</v>
      </c>
    </row>
    <row r="47" spans="1:18" ht="14.45" customHeight="1" x14ac:dyDescent="0.2">
      <c r="A47" s="540" t="s">
        <v>1253</v>
      </c>
      <c r="B47" s="541" t="s">
        <v>1254</v>
      </c>
      <c r="C47" s="541" t="s">
        <v>449</v>
      </c>
      <c r="D47" s="541" t="s">
        <v>1255</v>
      </c>
      <c r="E47" s="541" t="s">
        <v>1338</v>
      </c>
      <c r="F47" s="541" t="s">
        <v>1339</v>
      </c>
      <c r="G47" s="567">
        <v>2</v>
      </c>
      <c r="H47" s="567">
        <v>718</v>
      </c>
      <c r="I47" s="541"/>
      <c r="J47" s="541">
        <v>359</v>
      </c>
      <c r="K47" s="567"/>
      <c r="L47" s="567"/>
      <c r="M47" s="541"/>
      <c r="N47" s="541"/>
      <c r="O47" s="567"/>
      <c r="P47" s="567"/>
      <c r="Q47" s="546"/>
      <c r="R47" s="568"/>
    </row>
    <row r="48" spans="1:18" ht="14.45" customHeight="1" x14ac:dyDescent="0.2">
      <c r="A48" s="540" t="s">
        <v>1253</v>
      </c>
      <c r="B48" s="541" t="s">
        <v>1254</v>
      </c>
      <c r="C48" s="541" t="s">
        <v>449</v>
      </c>
      <c r="D48" s="541" t="s">
        <v>1255</v>
      </c>
      <c r="E48" s="541" t="s">
        <v>1340</v>
      </c>
      <c r="F48" s="541" t="s">
        <v>1341</v>
      </c>
      <c r="G48" s="567">
        <v>588</v>
      </c>
      <c r="H48" s="567">
        <v>155232</v>
      </c>
      <c r="I48" s="541">
        <v>1.137755887332615</v>
      </c>
      <c r="J48" s="541">
        <v>264</v>
      </c>
      <c r="K48" s="567">
        <v>511</v>
      </c>
      <c r="L48" s="567">
        <v>136437</v>
      </c>
      <c r="M48" s="541">
        <v>1</v>
      </c>
      <c r="N48" s="541">
        <v>267</v>
      </c>
      <c r="O48" s="567">
        <v>450</v>
      </c>
      <c r="P48" s="567">
        <v>121050</v>
      </c>
      <c r="Q48" s="546">
        <v>0.88722267420127976</v>
      </c>
      <c r="R48" s="568">
        <v>269</v>
      </c>
    </row>
    <row r="49" spans="1:18" ht="14.45" customHeight="1" x14ac:dyDescent="0.2">
      <c r="A49" s="540" t="s">
        <v>1253</v>
      </c>
      <c r="B49" s="541" t="s">
        <v>1254</v>
      </c>
      <c r="C49" s="541" t="s">
        <v>449</v>
      </c>
      <c r="D49" s="541" t="s">
        <v>1255</v>
      </c>
      <c r="E49" s="541" t="s">
        <v>1342</v>
      </c>
      <c r="F49" s="541" t="s">
        <v>1343</v>
      </c>
      <c r="G49" s="567">
        <v>615</v>
      </c>
      <c r="H49" s="567">
        <v>1312410</v>
      </c>
      <c r="I49" s="541">
        <v>1.0226773307732828</v>
      </c>
      <c r="J49" s="541">
        <v>2134</v>
      </c>
      <c r="K49" s="567">
        <v>598</v>
      </c>
      <c r="L49" s="567">
        <v>1283308</v>
      </c>
      <c r="M49" s="541">
        <v>1</v>
      </c>
      <c r="N49" s="541">
        <v>2146</v>
      </c>
      <c r="O49" s="567">
        <v>541</v>
      </c>
      <c r="P49" s="567">
        <v>1166937</v>
      </c>
      <c r="Q49" s="546">
        <v>0.90931950864484601</v>
      </c>
      <c r="R49" s="568">
        <v>2157</v>
      </c>
    </row>
    <row r="50" spans="1:18" ht="14.45" customHeight="1" x14ac:dyDescent="0.2">
      <c r="A50" s="540" t="s">
        <v>1253</v>
      </c>
      <c r="B50" s="541" t="s">
        <v>1254</v>
      </c>
      <c r="C50" s="541" t="s">
        <v>449</v>
      </c>
      <c r="D50" s="541" t="s">
        <v>1255</v>
      </c>
      <c r="E50" s="541" t="s">
        <v>1344</v>
      </c>
      <c r="F50" s="541" t="s">
        <v>1345</v>
      </c>
      <c r="G50" s="567">
        <v>5</v>
      </c>
      <c r="H50" s="567">
        <v>1215</v>
      </c>
      <c r="I50" s="541">
        <v>1.2448770491803278</v>
      </c>
      <c r="J50" s="541">
        <v>243</v>
      </c>
      <c r="K50" s="567">
        <v>4</v>
      </c>
      <c r="L50" s="567">
        <v>976</v>
      </c>
      <c r="M50" s="541">
        <v>1</v>
      </c>
      <c r="N50" s="541">
        <v>244</v>
      </c>
      <c r="O50" s="567">
        <v>1</v>
      </c>
      <c r="P50" s="567">
        <v>246</v>
      </c>
      <c r="Q50" s="546">
        <v>0.25204918032786883</v>
      </c>
      <c r="R50" s="568">
        <v>246</v>
      </c>
    </row>
    <row r="51" spans="1:18" ht="14.45" customHeight="1" x14ac:dyDescent="0.2">
      <c r="A51" s="540" t="s">
        <v>1253</v>
      </c>
      <c r="B51" s="541" t="s">
        <v>1254</v>
      </c>
      <c r="C51" s="541" t="s">
        <v>449</v>
      </c>
      <c r="D51" s="541" t="s">
        <v>1255</v>
      </c>
      <c r="E51" s="541" t="s">
        <v>1346</v>
      </c>
      <c r="F51" s="541" t="s">
        <v>1347</v>
      </c>
      <c r="G51" s="567">
        <v>3</v>
      </c>
      <c r="H51" s="567">
        <v>1278</v>
      </c>
      <c r="I51" s="541">
        <v>0.58758620689655172</v>
      </c>
      <c r="J51" s="541">
        <v>426</v>
      </c>
      <c r="K51" s="567">
        <v>5</v>
      </c>
      <c r="L51" s="567">
        <v>2175</v>
      </c>
      <c r="M51" s="541">
        <v>1</v>
      </c>
      <c r="N51" s="541">
        <v>435</v>
      </c>
      <c r="O51" s="567">
        <v>2</v>
      </c>
      <c r="P51" s="567">
        <v>884</v>
      </c>
      <c r="Q51" s="546">
        <v>0.40643678160919539</v>
      </c>
      <c r="R51" s="568">
        <v>442</v>
      </c>
    </row>
    <row r="52" spans="1:18" ht="14.45" customHeight="1" x14ac:dyDescent="0.2">
      <c r="A52" s="540" t="s">
        <v>1253</v>
      </c>
      <c r="B52" s="541" t="s">
        <v>1254</v>
      </c>
      <c r="C52" s="541" t="s">
        <v>449</v>
      </c>
      <c r="D52" s="541" t="s">
        <v>1255</v>
      </c>
      <c r="E52" s="541" t="s">
        <v>1348</v>
      </c>
      <c r="F52" s="541" t="s">
        <v>1259</v>
      </c>
      <c r="G52" s="567"/>
      <c r="H52" s="567"/>
      <c r="I52" s="541"/>
      <c r="J52" s="541"/>
      <c r="K52" s="567">
        <v>1</v>
      </c>
      <c r="L52" s="567">
        <v>38</v>
      </c>
      <c r="M52" s="541">
        <v>1</v>
      </c>
      <c r="N52" s="541">
        <v>38</v>
      </c>
      <c r="O52" s="567">
        <v>1</v>
      </c>
      <c r="P52" s="567">
        <v>39</v>
      </c>
      <c r="Q52" s="546">
        <v>1.0263157894736843</v>
      </c>
      <c r="R52" s="568">
        <v>39</v>
      </c>
    </row>
    <row r="53" spans="1:18" ht="14.45" customHeight="1" x14ac:dyDescent="0.2">
      <c r="A53" s="540" t="s">
        <v>1253</v>
      </c>
      <c r="B53" s="541" t="s">
        <v>1254</v>
      </c>
      <c r="C53" s="541" t="s">
        <v>449</v>
      </c>
      <c r="D53" s="541" t="s">
        <v>1255</v>
      </c>
      <c r="E53" s="541" t="s">
        <v>1349</v>
      </c>
      <c r="F53" s="541" t="s">
        <v>1350</v>
      </c>
      <c r="G53" s="567"/>
      <c r="H53" s="567"/>
      <c r="I53" s="541"/>
      <c r="J53" s="541"/>
      <c r="K53" s="567">
        <v>7</v>
      </c>
      <c r="L53" s="567">
        <v>36834</v>
      </c>
      <c r="M53" s="541">
        <v>1</v>
      </c>
      <c r="N53" s="541">
        <v>5262</v>
      </c>
      <c r="O53" s="567">
        <v>2</v>
      </c>
      <c r="P53" s="567">
        <v>10582</v>
      </c>
      <c r="Q53" s="546">
        <v>0.28728891784764077</v>
      </c>
      <c r="R53" s="568">
        <v>5291</v>
      </c>
    </row>
    <row r="54" spans="1:18" ht="14.45" customHeight="1" x14ac:dyDescent="0.2">
      <c r="A54" s="540" t="s">
        <v>1253</v>
      </c>
      <c r="B54" s="541" t="s">
        <v>1254</v>
      </c>
      <c r="C54" s="541" t="s">
        <v>449</v>
      </c>
      <c r="D54" s="541" t="s">
        <v>1255</v>
      </c>
      <c r="E54" s="541" t="s">
        <v>1351</v>
      </c>
      <c r="F54" s="541" t="s">
        <v>1352</v>
      </c>
      <c r="G54" s="567">
        <v>94</v>
      </c>
      <c r="H54" s="567">
        <v>27166</v>
      </c>
      <c r="I54" s="541">
        <v>0.83351742758959257</v>
      </c>
      <c r="J54" s="541">
        <v>289</v>
      </c>
      <c r="K54" s="567">
        <v>112</v>
      </c>
      <c r="L54" s="567">
        <v>32592</v>
      </c>
      <c r="M54" s="541">
        <v>1</v>
      </c>
      <c r="N54" s="541">
        <v>291</v>
      </c>
      <c r="O54" s="567">
        <v>128</v>
      </c>
      <c r="P54" s="567">
        <v>37504</v>
      </c>
      <c r="Q54" s="546">
        <v>1.1507118311242022</v>
      </c>
      <c r="R54" s="568">
        <v>293</v>
      </c>
    </row>
    <row r="55" spans="1:18" ht="14.45" customHeight="1" x14ac:dyDescent="0.2">
      <c r="A55" s="540" t="s">
        <v>1253</v>
      </c>
      <c r="B55" s="541" t="s">
        <v>1254</v>
      </c>
      <c r="C55" s="541" t="s">
        <v>449</v>
      </c>
      <c r="D55" s="541" t="s">
        <v>1255</v>
      </c>
      <c r="E55" s="541" t="s">
        <v>1353</v>
      </c>
      <c r="F55" s="541" t="s">
        <v>1354</v>
      </c>
      <c r="G55" s="567">
        <v>2</v>
      </c>
      <c r="H55" s="567">
        <v>2204</v>
      </c>
      <c r="I55" s="541">
        <v>1.9713774597495528</v>
      </c>
      <c r="J55" s="541">
        <v>1102</v>
      </c>
      <c r="K55" s="567">
        <v>1</v>
      </c>
      <c r="L55" s="567">
        <v>1118</v>
      </c>
      <c r="M55" s="541">
        <v>1</v>
      </c>
      <c r="N55" s="541">
        <v>1118</v>
      </c>
      <c r="O55" s="567">
        <v>1</v>
      </c>
      <c r="P55" s="567">
        <v>1132</v>
      </c>
      <c r="Q55" s="546">
        <v>1.0125223613595706</v>
      </c>
      <c r="R55" s="568">
        <v>1132</v>
      </c>
    </row>
    <row r="56" spans="1:18" ht="14.45" customHeight="1" x14ac:dyDescent="0.2">
      <c r="A56" s="540" t="s">
        <v>1253</v>
      </c>
      <c r="B56" s="541" t="s">
        <v>1254</v>
      </c>
      <c r="C56" s="541" t="s">
        <v>449</v>
      </c>
      <c r="D56" s="541" t="s">
        <v>1255</v>
      </c>
      <c r="E56" s="541" t="s">
        <v>1355</v>
      </c>
      <c r="F56" s="541" t="s">
        <v>1356</v>
      </c>
      <c r="G56" s="567">
        <v>70</v>
      </c>
      <c r="H56" s="567">
        <v>7560</v>
      </c>
      <c r="I56" s="541">
        <v>1.1186741639538325</v>
      </c>
      <c r="J56" s="541">
        <v>108</v>
      </c>
      <c r="K56" s="567">
        <v>62</v>
      </c>
      <c r="L56" s="567">
        <v>6758</v>
      </c>
      <c r="M56" s="541">
        <v>1</v>
      </c>
      <c r="N56" s="541">
        <v>109</v>
      </c>
      <c r="O56" s="567">
        <v>55</v>
      </c>
      <c r="P56" s="567">
        <v>6050</v>
      </c>
      <c r="Q56" s="546">
        <v>0.89523527670908554</v>
      </c>
      <c r="R56" s="568">
        <v>110</v>
      </c>
    </row>
    <row r="57" spans="1:18" ht="14.45" customHeight="1" x14ac:dyDescent="0.2">
      <c r="A57" s="540" t="s">
        <v>1253</v>
      </c>
      <c r="B57" s="541" t="s">
        <v>1254</v>
      </c>
      <c r="C57" s="541" t="s">
        <v>449</v>
      </c>
      <c r="D57" s="541" t="s">
        <v>1255</v>
      </c>
      <c r="E57" s="541" t="s">
        <v>1357</v>
      </c>
      <c r="F57" s="541" t="s">
        <v>1358</v>
      </c>
      <c r="G57" s="567">
        <v>7</v>
      </c>
      <c r="H57" s="567">
        <v>2205</v>
      </c>
      <c r="I57" s="541">
        <v>0.87223101265822789</v>
      </c>
      <c r="J57" s="541">
        <v>315</v>
      </c>
      <c r="K57" s="567">
        <v>8</v>
      </c>
      <c r="L57" s="567">
        <v>2528</v>
      </c>
      <c r="M57" s="541">
        <v>1</v>
      </c>
      <c r="N57" s="541">
        <v>316</v>
      </c>
      <c r="O57" s="567">
        <v>10</v>
      </c>
      <c r="P57" s="567">
        <v>3180</v>
      </c>
      <c r="Q57" s="546">
        <v>1.2579113924050633</v>
      </c>
      <c r="R57" s="568">
        <v>318</v>
      </c>
    </row>
    <row r="58" spans="1:18" ht="14.45" customHeight="1" x14ac:dyDescent="0.2">
      <c r="A58" s="540" t="s">
        <v>1253</v>
      </c>
      <c r="B58" s="541" t="s">
        <v>1254</v>
      </c>
      <c r="C58" s="541" t="s">
        <v>449</v>
      </c>
      <c r="D58" s="541" t="s">
        <v>1255</v>
      </c>
      <c r="E58" s="541" t="s">
        <v>1359</v>
      </c>
      <c r="F58" s="541" t="s">
        <v>1360</v>
      </c>
      <c r="G58" s="567">
        <v>75</v>
      </c>
      <c r="H58" s="567">
        <v>0</v>
      </c>
      <c r="I58" s="541"/>
      <c r="J58" s="541">
        <v>0</v>
      </c>
      <c r="K58" s="567">
        <v>61</v>
      </c>
      <c r="L58" s="567">
        <v>0</v>
      </c>
      <c r="M58" s="541"/>
      <c r="N58" s="541">
        <v>0</v>
      </c>
      <c r="O58" s="567">
        <v>60</v>
      </c>
      <c r="P58" s="567">
        <v>0</v>
      </c>
      <c r="Q58" s="546"/>
      <c r="R58" s="568">
        <v>0</v>
      </c>
    </row>
    <row r="59" spans="1:18" ht="14.45" customHeight="1" x14ac:dyDescent="0.2">
      <c r="A59" s="540" t="s">
        <v>1253</v>
      </c>
      <c r="B59" s="541" t="s">
        <v>1254</v>
      </c>
      <c r="C59" s="541" t="s">
        <v>449</v>
      </c>
      <c r="D59" s="541" t="s">
        <v>1255</v>
      </c>
      <c r="E59" s="541" t="s">
        <v>1361</v>
      </c>
      <c r="F59" s="541" t="s">
        <v>1362</v>
      </c>
      <c r="G59" s="567">
        <v>35</v>
      </c>
      <c r="H59" s="567">
        <v>0</v>
      </c>
      <c r="I59" s="541"/>
      <c r="J59" s="541">
        <v>0</v>
      </c>
      <c r="K59" s="567">
        <v>40</v>
      </c>
      <c r="L59" s="567">
        <v>0</v>
      </c>
      <c r="M59" s="541"/>
      <c r="N59" s="541">
        <v>0</v>
      </c>
      <c r="O59" s="567">
        <v>32</v>
      </c>
      <c r="P59" s="567">
        <v>0</v>
      </c>
      <c r="Q59" s="546"/>
      <c r="R59" s="568">
        <v>0</v>
      </c>
    </row>
    <row r="60" spans="1:18" ht="14.45" customHeight="1" x14ac:dyDescent="0.2">
      <c r="A60" s="540" t="s">
        <v>1253</v>
      </c>
      <c r="B60" s="541" t="s">
        <v>1254</v>
      </c>
      <c r="C60" s="541" t="s">
        <v>449</v>
      </c>
      <c r="D60" s="541" t="s">
        <v>1255</v>
      </c>
      <c r="E60" s="541" t="s">
        <v>1363</v>
      </c>
      <c r="F60" s="541" t="s">
        <v>1364</v>
      </c>
      <c r="G60" s="567">
        <v>264</v>
      </c>
      <c r="H60" s="567">
        <v>1261656</v>
      </c>
      <c r="I60" s="541">
        <v>1.0423842241456234</v>
      </c>
      <c r="J60" s="541">
        <v>4779</v>
      </c>
      <c r="K60" s="567">
        <v>252</v>
      </c>
      <c r="L60" s="567">
        <v>1210356</v>
      </c>
      <c r="M60" s="541">
        <v>1</v>
      </c>
      <c r="N60" s="541">
        <v>4803</v>
      </c>
      <c r="O60" s="567">
        <v>250</v>
      </c>
      <c r="P60" s="567">
        <v>1206000</v>
      </c>
      <c r="Q60" s="546">
        <v>0.99640105886202079</v>
      </c>
      <c r="R60" s="568">
        <v>4824</v>
      </c>
    </row>
    <row r="61" spans="1:18" ht="14.45" customHeight="1" x14ac:dyDescent="0.2">
      <c r="A61" s="540" t="s">
        <v>1253</v>
      </c>
      <c r="B61" s="541" t="s">
        <v>1254</v>
      </c>
      <c r="C61" s="541" t="s">
        <v>449</v>
      </c>
      <c r="D61" s="541" t="s">
        <v>1255</v>
      </c>
      <c r="E61" s="541" t="s">
        <v>1365</v>
      </c>
      <c r="F61" s="541" t="s">
        <v>1366</v>
      </c>
      <c r="G61" s="567">
        <v>71</v>
      </c>
      <c r="H61" s="567">
        <v>43239</v>
      </c>
      <c r="I61" s="541">
        <v>1.009313725490196</v>
      </c>
      <c r="J61" s="541">
        <v>609</v>
      </c>
      <c r="K61" s="567">
        <v>70</v>
      </c>
      <c r="L61" s="567">
        <v>42840</v>
      </c>
      <c r="M61" s="541">
        <v>1</v>
      </c>
      <c r="N61" s="541">
        <v>612</v>
      </c>
      <c r="O61" s="567">
        <v>131</v>
      </c>
      <c r="P61" s="567">
        <v>80565</v>
      </c>
      <c r="Q61" s="546">
        <v>1.8806022408963585</v>
      </c>
      <c r="R61" s="568">
        <v>615</v>
      </c>
    </row>
    <row r="62" spans="1:18" ht="14.45" customHeight="1" x14ac:dyDescent="0.2">
      <c r="A62" s="540" t="s">
        <v>1253</v>
      </c>
      <c r="B62" s="541" t="s">
        <v>1254</v>
      </c>
      <c r="C62" s="541" t="s">
        <v>449</v>
      </c>
      <c r="D62" s="541" t="s">
        <v>1255</v>
      </c>
      <c r="E62" s="541" t="s">
        <v>1367</v>
      </c>
      <c r="F62" s="541" t="s">
        <v>1368</v>
      </c>
      <c r="G62" s="567">
        <v>126</v>
      </c>
      <c r="H62" s="567">
        <v>357840</v>
      </c>
      <c r="I62" s="541">
        <v>2.5155711775043939</v>
      </c>
      <c r="J62" s="541">
        <v>2840</v>
      </c>
      <c r="K62" s="567">
        <v>50</v>
      </c>
      <c r="L62" s="567">
        <v>142250</v>
      </c>
      <c r="M62" s="541">
        <v>1</v>
      </c>
      <c r="N62" s="541">
        <v>2845</v>
      </c>
      <c r="O62" s="567">
        <v>59</v>
      </c>
      <c r="P62" s="567">
        <v>168091</v>
      </c>
      <c r="Q62" s="546">
        <v>1.1816590509666081</v>
      </c>
      <c r="R62" s="568">
        <v>2849</v>
      </c>
    </row>
    <row r="63" spans="1:18" ht="14.45" customHeight="1" x14ac:dyDescent="0.2">
      <c r="A63" s="540" t="s">
        <v>1253</v>
      </c>
      <c r="B63" s="541" t="s">
        <v>1254</v>
      </c>
      <c r="C63" s="541" t="s">
        <v>449</v>
      </c>
      <c r="D63" s="541" t="s">
        <v>1255</v>
      </c>
      <c r="E63" s="541" t="s">
        <v>1369</v>
      </c>
      <c r="F63" s="541" t="s">
        <v>1370</v>
      </c>
      <c r="G63" s="567">
        <v>26</v>
      </c>
      <c r="H63" s="567">
        <v>196950</v>
      </c>
      <c r="I63" s="541">
        <v>0.78673633247848906</v>
      </c>
      <c r="J63" s="541">
        <v>7575</v>
      </c>
      <c r="K63" s="567">
        <v>33</v>
      </c>
      <c r="L63" s="567">
        <v>250338</v>
      </c>
      <c r="M63" s="541">
        <v>1</v>
      </c>
      <c r="N63" s="541">
        <v>7586</v>
      </c>
      <c r="O63" s="567">
        <v>64</v>
      </c>
      <c r="P63" s="567">
        <v>486208</v>
      </c>
      <c r="Q63" s="546">
        <v>1.9422061373023671</v>
      </c>
      <c r="R63" s="568">
        <v>7597</v>
      </c>
    </row>
    <row r="64" spans="1:18" ht="14.45" customHeight="1" x14ac:dyDescent="0.2">
      <c r="A64" s="540" t="s">
        <v>1253</v>
      </c>
      <c r="B64" s="541" t="s">
        <v>1254</v>
      </c>
      <c r="C64" s="541" t="s">
        <v>449</v>
      </c>
      <c r="D64" s="541" t="s">
        <v>1255</v>
      </c>
      <c r="E64" s="541" t="s">
        <v>1371</v>
      </c>
      <c r="F64" s="541" t="s">
        <v>1372</v>
      </c>
      <c r="G64" s="567">
        <v>13</v>
      </c>
      <c r="H64" s="567">
        <v>208091</v>
      </c>
      <c r="I64" s="541">
        <v>3.2489851361478892</v>
      </c>
      <c r="J64" s="541">
        <v>16007</v>
      </c>
      <c r="K64" s="567">
        <v>4</v>
      </c>
      <c r="L64" s="567">
        <v>64048</v>
      </c>
      <c r="M64" s="541">
        <v>1</v>
      </c>
      <c r="N64" s="541">
        <v>16012</v>
      </c>
      <c r="O64" s="567">
        <v>5</v>
      </c>
      <c r="P64" s="567">
        <v>80080</v>
      </c>
      <c r="Q64" s="546">
        <v>1.2503122658006496</v>
      </c>
      <c r="R64" s="568">
        <v>16016</v>
      </c>
    </row>
    <row r="65" spans="1:18" ht="14.45" customHeight="1" x14ac:dyDescent="0.2">
      <c r="A65" s="540" t="s">
        <v>1253</v>
      </c>
      <c r="B65" s="541" t="s">
        <v>1254</v>
      </c>
      <c r="C65" s="541" t="s">
        <v>449</v>
      </c>
      <c r="D65" s="541" t="s">
        <v>1255</v>
      </c>
      <c r="E65" s="541" t="s">
        <v>1373</v>
      </c>
      <c r="F65" s="541" t="s">
        <v>1374</v>
      </c>
      <c r="G65" s="567"/>
      <c r="H65" s="567"/>
      <c r="I65" s="541"/>
      <c r="J65" s="541"/>
      <c r="K65" s="567"/>
      <c r="L65" s="567"/>
      <c r="M65" s="541"/>
      <c r="N65" s="541"/>
      <c r="O65" s="567">
        <v>88</v>
      </c>
      <c r="P65" s="567">
        <v>338184</v>
      </c>
      <c r="Q65" s="546"/>
      <c r="R65" s="568">
        <v>3843</v>
      </c>
    </row>
    <row r="66" spans="1:18" ht="14.45" customHeight="1" x14ac:dyDescent="0.2">
      <c r="A66" s="540" t="s">
        <v>1253</v>
      </c>
      <c r="B66" s="541" t="s">
        <v>1254</v>
      </c>
      <c r="C66" s="541" t="s">
        <v>449</v>
      </c>
      <c r="D66" s="541" t="s">
        <v>1255</v>
      </c>
      <c r="E66" s="541" t="s">
        <v>1375</v>
      </c>
      <c r="F66" s="541" t="s">
        <v>1376</v>
      </c>
      <c r="G66" s="567">
        <v>2</v>
      </c>
      <c r="H66" s="567">
        <v>19972</v>
      </c>
      <c r="I66" s="541">
        <v>0.49954977488744373</v>
      </c>
      <c r="J66" s="541">
        <v>9986</v>
      </c>
      <c r="K66" s="567">
        <v>4</v>
      </c>
      <c r="L66" s="567">
        <v>39980</v>
      </c>
      <c r="M66" s="541">
        <v>1</v>
      </c>
      <c r="N66" s="541">
        <v>9995</v>
      </c>
      <c r="O66" s="567">
        <v>2</v>
      </c>
      <c r="P66" s="567">
        <v>20006</v>
      </c>
      <c r="Q66" s="546">
        <v>0.50040020010005004</v>
      </c>
      <c r="R66" s="568">
        <v>10003</v>
      </c>
    </row>
    <row r="67" spans="1:18" ht="14.45" customHeight="1" x14ac:dyDescent="0.2">
      <c r="A67" s="540" t="s">
        <v>1253</v>
      </c>
      <c r="B67" s="541" t="s">
        <v>1254</v>
      </c>
      <c r="C67" s="541" t="s">
        <v>449</v>
      </c>
      <c r="D67" s="541" t="s">
        <v>1255</v>
      </c>
      <c r="E67" s="541" t="s">
        <v>1377</v>
      </c>
      <c r="F67" s="541" t="s">
        <v>1378</v>
      </c>
      <c r="G67" s="567"/>
      <c r="H67" s="567"/>
      <c r="I67" s="541"/>
      <c r="J67" s="541"/>
      <c r="K67" s="567">
        <v>1</v>
      </c>
      <c r="L67" s="567">
        <v>1142</v>
      </c>
      <c r="M67" s="541">
        <v>1</v>
      </c>
      <c r="N67" s="541">
        <v>1142</v>
      </c>
      <c r="O67" s="567"/>
      <c r="P67" s="567"/>
      <c r="Q67" s="546"/>
      <c r="R67" s="568"/>
    </row>
    <row r="68" spans="1:18" ht="14.45" customHeight="1" x14ac:dyDescent="0.2">
      <c r="A68" s="540" t="s">
        <v>1253</v>
      </c>
      <c r="B68" s="541" t="s">
        <v>1254</v>
      </c>
      <c r="C68" s="541" t="s">
        <v>449</v>
      </c>
      <c r="D68" s="541" t="s">
        <v>1255</v>
      </c>
      <c r="E68" s="541" t="s">
        <v>1379</v>
      </c>
      <c r="F68" s="541" t="s">
        <v>1380</v>
      </c>
      <c r="G68" s="567"/>
      <c r="H68" s="567"/>
      <c r="I68" s="541"/>
      <c r="J68" s="541"/>
      <c r="K68" s="567"/>
      <c r="L68" s="567"/>
      <c r="M68" s="541"/>
      <c r="N68" s="541"/>
      <c r="O68" s="567">
        <v>2</v>
      </c>
      <c r="P68" s="567">
        <v>6832</v>
      </c>
      <c r="Q68" s="546"/>
      <c r="R68" s="568">
        <v>3416</v>
      </c>
    </row>
    <row r="69" spans="1:18" ht="14.45" customHeight="1" x14ac:dyDescent="0.2">
      <c r="A69" s="540" t="s">
        <v>1253</v>
      </c>
      <c r="B69" s="541" t="s">
        <v>1254</v>
      </c>
      <c r="C69" s="541" t="s">
        <v>562</v>
      </c>
      <c r="D69" s="541" t="s">
        <v>1255</v>
      </c>
      <c r="E69" s="541" t="s">
        <v>1258</v>
      </c>
      <c r="F69" s="541" t="s">
        <v>1259</v>
      </c>
      <c r="G69" s="567"/>
      <c r="H69" s="567"/>
      <c r="I69" s="541"/>
      <c r="J69" s="541"/>
      <c r="K69" s="567">
        <v>2</v>
      </c>
      <c r="L69" s="567">
        <v>118</v>
      </c>
      <c r="M69" s="541">
        <v>1</v>
      </c>
      <c r="N69" s="541">
        <v>59</v>
      </c>
      <c r="O69" s="567">
        <v>2</v>
      </c>
      <c r="P69" s="567">
        <v>118</v>
      </c>
      <c r="Q69" s="546">
        <v>1</v>
      </c>
      <c r="R69" s="568">
        <v>59</v>
      </c>
    </row>
    <row r="70" spans="1:18" ht="14.45" customHeight="1" x14ac:dyDescent="0.2">
      <c r="A70" s="540" t="s">
        <v>1253</v>
      </c>
      <c r="B70" s="541" t="s">
        <v>1254</v>
      </c>
      <c r="C70" s="541" t="s">
        <v>562</v>
      </c>
      <c r="D70" s="541" t="s">
        <v>1255</v>
      </c>
      <c r="E70" s="541" t="s">
        <v>1266</v>
      </c>
      <c r="F70" s="541" t="s">
        <v>1267</v>
      </c>
      <c r="G70" s="567">
        <v>34</v>
      </c>
      <c r="H70" s="567">
        <v>6120</v>
      </c>
      <c r="I70" s="541">
        <v>0.41803278688524592</v>
      </c>
      <c r="J70" s="541">
        <v>180</v>
      </c>
      <c r="K70" s="567">
        <v>80</v>
      </c>
      <c r="L70" s="567">
        <v>14640</v>
      </c>
      <c r="M70" s="541">
        <v>1</v>
      </c>
      <c r="N70" s="541">
        <v>183</v>
      </c>
      <c r="O70" s="567">
        <v>78</v>
      </c>
      <c r="P70" s="567">
        <v>14430</v>
      </c>
      <c r="Q70" s="546">
        <v>0.98565573770491799</v>
      </c>
      <c r="R70" s="568">
        <v>185</v>
      </c>
    </row>
    <row r="71" spans="1:18" ht="14.45" customHeight="1" x14ac:dyDescent="0.2">
      <c r="A71" s="540" t="s">
        <v>1253</v>
      </c>
      <c r="B71" s="541" t="s">
        <v>1254</v>
      </c>
      <c r="C71" s="541" t="s">
        <v>562</v>
      </c>
      <c r="D71" s="541" t="s">
        <v>1255</v>
      </c>
      <c r="E71" s="541" t="s">
        <v>1270</v>
      </c>
      <c r="F71" s="541" t="s">
        <v>1271</v>
      </c>
      <c r="G71" s="567"/>
      <c r="H71" s="567"/>
      <c r="I71" s="541"/>
      <c r="J71" s="541"/>
      <c r="K71" s="567">
        <v>2</v>
      </c>
      <c r="L71" s="567">
        <v>682</v>
      </c>
      <c r="M71" s="541">
        <v>1</v>
      </c>
      <c r="N71" s="541">
        <v>341</v>
      </c>
      <c r="O71" s="567"/>
      <c r="P71" s="567"/>
      <c r="Q71" s="546"/>
      <c r="R71" s="568"/>
    </row>
    <row r="72" spans="1:18" ht="14.45" customHeight="1" x14ac:dyDescent="0.2">
      <c r="A72" s="540" t="s">
        <v>1253</v>
      </c>
      <c r="B72" s="541" t="s">
        <v>1254</v>
      </c>
      <c r="C72" s="541" t="s">
        <v>562</v>
      </c>
      <c r="D72" s="541" t="s">
        <v>1255</v>
      </c>
      <c r="E72" s="541" t="s">
        <v>1274</v>
      </c>
      <c r="F72" s="541" t="s">
        <v>1275</v>
      </c>
      <c r="G72" s="567">
        <v>5</v>
      </c>
      <c r="H72" s="567">
        <v>1750</v>
      </c>
      <c r="I72" s="541">
        <v>0.21677195590239068</v>
      </c>
      <c r="J72" s="541">
        <v>350</v>
      </c>
      <c r="K72" s="567">
        <v>23</v>
      </c>
      <c r="L72" s="567">
        <v>8073</v>
      </c>
      <c r="M72" s="541">
        <v>1</v>
      </c>
      <c r="N72" s="541">
        <v>351</v>
      </c>
      <c r="O72" s="567">
        <v>8</v>
      </c>
      <c r="P72" s="567">
        <v>2824</v>
      </c>
      <c r="Q72" s="546">
        <v>0.34980800198191503</v>
      </c>
      <c r="R72" s="568">
        <v>353</v>
      </c>
    </row>
    <row r="73" spans="1:18" ht="14.45" customHeight="1" x14ac:dyDescent="0.2">
      <c r="A73" s="540" t="s">
        <v>1253</v>
      </c>
      <c r="B73" s="541" t="s">
        <v>1254</v>
      </c>
      <c r="C73" s="541" t="s">
        <v>562</v>
      </c>
      <c r="D73" s="541" t="s">
        <v>1255</v>
      </c>
      <c r="E73" s="541" t="s">
        <v>1296</v>
      </c>
      <c r="F73" s="541" t="s">
        <v>1297</v>
      </c>
      <c r="G73" s="567"/>
      <c r="H73" s="567"/>
      <c r="I73" s="541"/>
      <c r="J73" s="541"/>
      <c r="K73" s="567"/>
      <c r="L73" s="567"/>
      <c r="M73" s="541"/>
      <c r="N73" s="541"/>
      <c r="O73" s="567">
        <v>1</v>
      </c>
      <c r="P73" s="567">
        <v>310</v>
      </c>
      <c r="Q73" s="546"/>
      <c r="R73" s="568">
        <v>310</v>
      </c>
    </row>
    <row r="74" spans="1:18" ht="14.45" customHeight="1" x14ac:dyDescent="0.2">
      <c r="A74" s="540" t="s">
        <v>1253</v>
      </c>
      <c r="B74" s="541" t="s">
        <v>1254</v>
      </c>
      <c r="C74" s="541" t="s">
        <v>562</v>
      </c>
      <c r="D74" s="541" t="s">
        <v>1255</v>
      </c>
      <c r="E74" s="541" t="s">
        <v>1300</v>
      </c>
      <c r="F74" s="541" t="s">
        <v>1301</v>
      </c>
      <c r="G74" s="567">
        <v>1</v>
      </c>
      <c r="H74" s="567">
        <v>495</v>
      </c>
      <c r="I74" s="541">
        <v>0.19839679358717435</v>
      </c>
      <c r="J74" s="541">
        <v>495</v>
      </c>
      <c r="K74" s="567">
        <v>5</v>
      </c>
      <c r="L74" s="567">
        <v>2495</v>
      </c>
      <c r="M74" s="541">
        <v>1</v>
      </c>
      <c r="N74" s="541">
        <v>499</v>
      </c>
      <c r="O74" s="567">
        <v>7</v>
      </c>
      <c r="P74" s="567">
        <v>3521</v>
      </c>
      <c r="Q74" s="546">
        <v>1.4112224448897797</v>
      </c>
      <c r="R74" s="568">
        <v>503</v>
      </c>
    </row>
    <row r="75" spans="1:18" ht="14.45" customHeight="1" x14ac:dyDescent="0.2">
      <c r="A75" s="540" t="s">
        <v>1253</v>
      </c>
      <c r="B75" s="541" t="s">
        <v>1254</v>
      </c>
      <c r="C75" s="541" t="s">
        <v>562</v>
      </c>
      <c r="D75" s="541" t="s">
        <v>1255</v>
      </c>
      <c r="E75" s="541" t="s">
        <v>1304</v>
      </c>
      <c r="F75" s="541" t="s">
        <v>1305</v>
      </c>
      <c r="G75" s="567">
        <v>1</v>
      </c>
      <c r="H75" s="567">
        <v>371</v>
      </c>
      <c r="I75" s="541">
        <v>0.24667553191489361</v>
      </c>
      <c r="J75" s="541">
        <v>371</v>
      </c>
      <c r="K75" s="567">
        <v>4</v>
      </c>
      <c r="L75" s="567">
        <v>1504</v>
      </c>
      <c r="M75" s="541">
        <v>1</v>
      </c>
      <c r="N75" s="541">
        <v>376</v>
      </c>
      <c r="O75" s="567">
        <v>7</v>
      </c>
      <c r="P75" s="567">
        <v>2660</v>
      </c>
      <c r="Q75" s="546">
        <v>1.7686170212765957</v>
      </c>
      <c r="R75" s="568">
        <v>380</v>
      </c>
    </row>
    <row r="76" spans="1:18" ht="14.45" customHeight="1" x14ac:dyDescent="0.2">
      <c r="A76" s="540" t="s">
        <v>1253</v>
      </c>
      <c r="B76" s="541" t="s">
        <v>1254</v>
      </c>
      <c r="C76" s="541" t="s">
        <v>562</v>
      </c>
      <c r="D76" s="541" t="s">
        <v>1255</v>
      </c>
      <c r="E76" s="541" t="s">
        <v>1306</v>
      </c>
      <c r="F76" s="541" t="s">
        <v>1307</v>
      </c>
      <c r="G76" s="567">
        <v>29</v>
      </c>
      <c r="H76" s="567">
        <v>90277</v>
      </c>
      <c r="I76" s="541">
        <v>0.41774020397208805</v>
      </c>
      <c r="J76" s="541">
        <v>3113</v>
      </c>
      <c r="K76" s="567">
        <v>69</v>
      </c>
      <c r="L76" s="567">
        <v>216108</v>
      </c>
      <c r="M76" s="541">
        <v>1</v>
      </c>
      <c r="N76" s="541">
        <v>3132</v>
      </c>
      <c r="O76" s="567">
        <v>58</v>
      </c>
      <c r="P76" s="567">
        <v>182642</v>
      </c>
      <c r="Q76" s="546">
        <v>0.84514224369296831</v>
      </c>
      <c r="R76" s="568">
        <v>3149</v>
      </c>
    </row>
    <row r="77" spans="1:18" ht="14.45" customHeight="1" x14ac:dyDescent="0.2">
      <c r="A77" s="540" t="s">
        <v>1253</v>
      </c>
      <c r="B77" s="541" t="s">
        <v>1254</v>
      </c>
      <c r="C77" s="541" t="s">
        <v>562</v>
      </c>
      <c r="D77" s="541" t="s">
        <v>1255</v>
      </c>
      <c r="E77" s="541" t="s">
        <v>1310</v>
      </c>
      <c r="F77" s="541" t="s">
        <v>1311</v>
      </c>
      <c r="G77" s="567">
        <v>2</v>
      </c>
      <c r="H77" s="567">
        <v>25592</v>
      </c>
      <c r="I77" s="541">
        <v>0.15375003003868984</v>
      </c>
      <c r="J77" s="541">
        <v>12796</v>
      </c>
      <c r="K77" s="567">
        <v>13</v>
      </c>
      <c r="L77" s="567">
        <v>166452</v>
      </c>
      <c r="M77" s="541">
        <v>1</v>
      </c>
      <c r="N77" s="541">
        <v>12804</v>
      </c>
      <c r="O77" s="567">
        <v>13</v>
      </c>
      <c r="P77" s="567">
        <v>166543</v>
      </c>
      <c r="Q77" s="546">
        <v>1.0005467041549516</v>
      </c>
      <c r="R77" s="568">
        <v>12811</v>
      </c>
    </row>
    <row r="78" spans="1:18" ht="14.45" customHeight="1" x14ac:dyDescent="0.2">
      <c r="A78" s="540" t="s">
        <v>1253</v>
      </c>
      <c r="B78" s="541" t="s">
        <v>1254</v>
      </c>
      <c r="C78" s="541" t="s">
        <v>562</v>
      </c>
      <c r="D78" s="541" t="s">
        <v>1255</v>
      </c>
      <c r="E78" s="541" t="s">
        <v>1312</v>
      </c>
      <c r="F78" s="541" t="s">
        <v>1313</v>
      </c>
      <c r="G78" s="567">
        <v>3</v>
      </c>
      <c r="H78" s="567">
        <v>336</v>
      </c>
      <c r="I78" s="541">
        <v>0.74336283185840712</v>
      </c>
      <c r="J78" s="541">
        <v>112</v>
      </c>
      <c r="K78" s="567">
        <v>4</v>
      </c>
      <c r="L78" s="567">
        <v>452</v>
      </c>
      <c r="M78" s="541">
        <v>1</v>
      </c>
      <c r="N78" s="541">
        <v>113</v>
      </c>
      <c r="O78" s="567">
        <v>3</v>
      </c>
      <c r="P78" s="567">
        <v>342</v>
      </c>
      <c r="Q78" s="546">
        <v>0.75663716814159288</v>
      </c>
      <c r="R78" s="568">
        <v>114</v>
      </c>
    </row>
    <row r="79" spans="1:18" ht="14.45" customHeight="1" x14ac:dyDescent="0.2">
      <c r="A79" s="540" t="s">
        <v>1253</v>
      </c>
      <c r="B79" s="541" t="s">
        <v>1254</v>
      </c>
      <c r="C79" s="541" t="s">
        <v>562</v>
      </c>
      <c r="D79" s="541" t="s">
        <v>1255</v>
      </c>
      <c r="E79" s="541" t="s">
        <v>1318</v>
      </c>
      <c r="F79" s="541" t="s">
        <v>1319</v>
      </c>
      <c r="G79" s="567">
        <v>3</v>
      </c>
      <c r="H79" s="567">
        <v>1374</v>
      </c>
      <c r="I79" s="541">
        <v>0.74190064794816413</v>
      </c>
      <c r="J79" s="541">
        <v>458</v>
      </c>
      <c r="K79" s="567">
        <v>4</v>
      </c>
      <c r="L79" s="567">
        <v>1852</v>
      </c>
      <c r="M79" s="541">
        <v>1</v>
      </c>
      <c r="N79" s="541">
        <v>463</v>
      </c>
      <c r="O79" s="567">
        <v>4</v>
      </c>
      <c r="P79" s="567">
        <v>1868</v>
      </c>
      <c r="Q79" s="546">
        <v>1.0086393088552916</v>
      </c>
      <c r="R79" s="568">
        <v>467</v>
      </c>
    </row>
    <row r="80" spans="1:18" ht="14.45" customHeight="1" x14ac:dyDescent="0.2">
      <c r="A80" s="540" t="s">
        <v>1253</v>
      </c>
      <c r="B80" s="541" t="s">
        <v>1254</v>
      </c>
      <c r="C80" s="541" t="s">
        <v>562</v>
      </c>
      <c r="D80" s="541" t="s">
        <v>1255</v>
      </c>
      <c r="E80" s="541" t="s">
        <v>1320</v>
      </c>
      <c r="F80" s="541" t="s">
        <v>1321</v>
      </c>
      <c r="G80" s="567">
        <v>3</v>
      </c>
      <c r="H80" s="567">
        <v>174</v>
      </c>
      <c r="I80" s="541">
        <v>2.9491525423728815</v>
      </c>
      <c r="J80" s="541">
        <v>58</v>
      </c>
      <c r="K80" s="567">
        <v>1</v>
      </c>
      <c r="L80" s="567">
        <v>59</v>
      </c>
      <c r="M80" s="541">
        <v>1</v>
      </c>
      <c r="N80" s="541">
        <v>59</v>
      </c>
      <c r="O80" s="567">
        <v>11</v>
      </c>
      <c r="P80" s="567">
        <v>649</v>
      </c>
      <c r="Q80" s="546">
        <v>11</v>
      </c>
      <c r="R80" s="568">
        <v>59</v>
      </c>
    </row>
    <row r="81" spans="1:18" ht="14.45" customHeight="1" x14ac:dyDescent="0.2">
      <c r="A81" s="540" t="s">
        <v>1253</v>
      </c>
      <c r="B81" s="541" t="s">
        <v>1254</v>
      </c>
      <c r="C81" s="541" t="s">
        <v>562</v>
      </c>
      <c r="D81" s="541" t="s">
        <v>1255</v>
      </c>
      <c r="E81" s="541" t="s">
        <v>1322</v>
      </c>
      <c r="F81" s="541" t="s">
        <v>1323</v>
      </c>
      <c r="G81" s="567"/>
      <c r="H81" s="567"/>
      <c r="I81" s="541"/>
      <c r="J81" s="541"/>
      <c r="K81" s="567">
        <v>44</v>
      </c>
      <c r="L81" s="567">
        <v>95876</v>
      </c>
      <c r="M81" s="541">
        <v>1</v>
      </c>
      <c r="N81" s="541">
        <v>2179</v>
      </c>
      <c r="O81" s="567">
        <v>37</v>
      </c>
      <c r="P81" s="567">
        <v>80771</v>
      </c>
      <c r="Q81" s="546">
        <v>0.84245275147064957</v>
      </c>
      <c r="R81" s="568">
        <v>2183</v>
      </c>
    </row>
    <row r="82" spans="1:18" ht="14.45" customHeight="1" x14ac:dyDescent="0.2">
      <c r="A82" s="540" t="s">
        <v>1253</v>
      </c>
      <c r="B82" s="541" t="s">
        <v>1254</v>
      </c>
      <c r="C82" s="541" t="s">
        <v>562</v>
      </c>
      <c r="D82" s="541" t="s">
        <v>1255</v>
      </c>
      <c r="E82" s="541" t="s">
        <v>1328</v>
      </c>
      <c r="F82" s="541" t="s">
        <v>1329</v>
      </c>
      <c r="G82" s="567">
        <v>1</v>
      </c>
      <c r="H82" s="567">
        <v>176</v>
      </c>
      <c r="I82" s="541">
        <v>0.32774674115456237</v>
      </c>
      <c r="J82" s="541">
        <v>176</v>
      </c>
      <c r="K82" s="567">
        <v>3</v>
      </c>
      <c r="L82" s="567">
        <v>537</v>
      </c>
      <c r="M82" s="541">
        <v>1</v>
      </c>
      <c r="N82" s="541">
        <v>179</v>
      </c>
      <c r="O82" s="567">
        <v>2</v>
      </c>
      <c r="P82" s="567">
        <v>362</v>
      </c>
      <c r="Q82" s="546">
        <v>0.67411545623836122</v>
      </c>
      <c r="R82" s="568">
        <v>181</v>
      </c>
    </row>
    <row r="83" spans="1:18" ht="14.45" customHeight="1" x14ac:dyDescent="0.2">
      <c r="A83" s="540" t="s">
        <v>1253</v>
      </c>
      <c r="B83" s="541" t="s">
        <v>1254</v>
      </c>
      <c r="C83" s="541" t="s">
        <v>562</v>
      </c>
      <c r="D83" s="541" t="s">
        <v>1255</v>
      </c>
      <c r="E83" s="541" t="s">
        <v>1342</v>
      </c>
      <c r="F83" s="541" t="s">
        <v>1343</v>
      </c>
      <c r="G83" s="567">
        <v>34</v>
      </c>
      <c r="H83" s="567">
        <v>72556</v>
      </c>
      <c r="I83" s="541">
        <v>0.38861929706162762</v>
      </c>
      <c r="J83" s="541">
        <v>2134</v>
      </c>
      <c r="K83" s="567">
        <v>87</v>
      </c>
      <c r="L83" s="567">
        <v>186702</v>
      </c>
      <c r="M83" s="541">
        <v>1</v>
      </c>
      <c r="N83" s="541">
        <v>2146</v>
      </c>
      <c r="O83" s="567">
        <v>75</v>
      </c>
      <c r="P83" s="567">
        <v>161775</v>
      </c>
      <c r="Q83" s="546">
        <v>0.86648777195745086</v>
      </c>
      <c r="R83" s="568">
        <v>2157</v>
      </c>
    </row>
    <row r="84" spans="1:18" ht="14.45" customHeight="1" x14ac:dyDescent="0.2">
      <c r="A84" s="540" t="s">
        <v>1253</v>
      </c>
      <c r="B84" s="541" t="s">
        <v>1254</v>
      </c>
      <c r="C84" s="541" t="s">
        <v>562</v>
      </c>
      <c r="D84" s="541" t="s">
        <v>1255</v>
      </c>
      <c r="E84" s="541" t="s">
        <v>1351</v>
      </c>
      <c r="F84" s="541" t="s">
        <v>1352</v>
      </c>
      <c r="G84" s="567">
        <v>4</v>
      </c>
      <c r="H84" s="567">
        <v>1156</v>
      </c>
      <c r="I84" s="541">
        <v>0.66208476517754866</v>
      </c>
      <c r="J84" s="541">
        <v>289</v>
      </c>
      <c r="K84" s="567">
        <v>6</v>
      </c>
      <c r="L84" s="567">
        <v>1746</v>
      </c>
      <c r="M84" s="541">
        <v>1</v>
      </c>
      <c r="N84" s="541">
        <v>291</v>
      </c>
      <c r="O84" s="567">
        <v>13</v>
      </c>
      <c r="P84" s="567">
        <v>3809</v>
      </c>
      <c r="Q84" s="546">
        <v>2.1815578465062999</v>
      </c>
      <c r="R84" s="568">
        <v>293</v>
      </c>
    </row>
    <row r="85" spans="1:18" ht="14.45" customHeight="1" x14ac:dyDescent="0.2">
      <c r="A85" s="540" t="s">
        <v>1253</v>
      </c>
      <c r="B85" s="541" t="s">
        <v>1254</v>
      </c>
      <c r="C85" s="541" t="s">
        <v>562</v>
      </c>
      <c r="D85" s="541" t="s">
        <v>1255</v>
      </c>
      <c r="E85" s="541" t="s">
        <v>1359</v>
      </c>
      <c r="F85" s="541" t="s">
        <v>1360</v>
      </c>
      <c r="G85" s="567">
        <v>33</v>
      </c>
      <c r="H85" s="567">
        <v>0</v>
      </c>
      <c r="I85" s="541"/>
      <c r="J85" s="541">
        <v>0</v>
      </c>
      <c r="K85" s="567">
        <v>74</v>
      </c>
      <c r="L85" s="567">
        <v>0</v>
      </c>
      <c r="M85" s="541"/>
      <c r="N85" s="541">
        <v>0</v>
      </c>
      <c r="O85" s="567">
        <v>170</v>
      </c>
      <c r="P85" s="567">
        <v>0</v>
      </c>
      <c r="Q85" s="546"/>
      <c r="R85" s="568">
        <v>0</v>
      </c>
    </row>
    <row r="86" spans="1:18" ht="14.45" customHeight="1" x14ac:dyDescent="0.2">
      <c r="A86" s="540" t="s">
        <v>1253</v>
      </c>
      <c r="B86" s="541" t="s">
        <v>1254</v>
      </c>
      <c r="C86" s="541" t="s">
        <v>562</v>
      </c>
      <c r="D86" s="541" t="s">
        <v>1255</v>
      </c>
      <c r="E86" s="541" t="s">
        <v>1363</v>
      </c>
      <c r="F86" s="541" t="s">
        <v>1364</v>
      </c>
      <c r="G86" s="567"/>
      <c r="H86" s="567"/>
      <c r="I86" s="541"/>
      <c r="J86" s="541"/>
      <c r="K86" s="567"/>
      <c r="L86" s="567"/>
      <c r="M86" s="541"/>
      <c r="N86" s="541"/>
      <c r="O86" s="567">
        <v>12</v>
      </c>
      <c r="P86" s="567">
        <v>57888</v>
      </c>
      <c r="Q86" s="546"/>
      <c r="R86" s="568">
        <v>4824</v>
      </c>
    </row>
    <row r="87" spans="1:18" ht="14.45" customHeight="1" x14ac:dyDescent="0.2">
      <c r="A87" s="540" t="s">
        <v>1253</v>
      </c>
      <c r="B87" s="541" t="s">
        <v>1254</v>
      </c>
      <c r="C87" s="541" t="s">
        <v>562</v>
      </c>
      <c r="D87" s="541" t="s">
        <v>1255</v>
      </c>
      <c r="E87" s="541" t="s">
        <v>1365</v>
      </c>
      <c r="F87" s="541" t="s">
        <v>1366</v>
      </c>
      <c r="G87" s="567"/>
      <c r="H87" s="567"/>
      <c r="I87" s="541"/>
      <c r="J87" s="541"/>
      <c r="K87" s="567"/>
      <c r="L87" s="567"/>
      <c r="M87" s="541"/>
      <c r="N87" s="541"/>
      <c r="O87" s="567">
        <v>6</v>
      </c>
      <c r="P87" s="567">
        <v>3690</v>
      </c>
      <c r="Q87" s="546"/>
      <c r="R87" s="568">
        <v>615</v>
      </c>
    </row>
    <row r="88" spans="1:18" ht="14.45" customHeight="1" x14ac:dyDescent="0.2">
      <c r="A88" s="540" t="s">
        <v>1253</v>
      </c>
      <c r="B88" s="541" t="s">
        <v>1254</v>
      </c>
      <c r="C88" s="541" t="s">
        <v>562</v>
      </c>
      <c r="D88" s="541" t="s">
        <v>1255</v>
      </c>
      <c r="E88" s="541" t="s">
        <v>1367</v>
      </c>
      <c r="F88" s="541" t="s">
        <v>1368</v>
      </c>
      <c r="G88" s="567">
        <v>32</v>
      </c>
      <c r="H88" s="567">
        <v>90880</v>
      </c>
      <c r="I88" s="541">
        <v>1.0647920328060925</v>
      </c>
      <c r="J88" s="541">
        <v>2840</v>
      </c>
      <c r="K88" s="567">
        <v>30</v>
      </c>
      <c r="L88" s="567">
        <v>85350</v>
      </c>
      <c r="M88" s="541">
        <v>1</v>
      </c>
      <c r="N88" s="541">
        <v>2845</v>
      </c>
      <c r="O88" s="567">
        <v>36</v>
      </c>
      <c r="P88" s="567">
        <v>102564</v>
      </c>
      <c r="Q88" s="546">
        <v>1.2016871704745167</v>
      </c>
      <c r="R88" s="568">
        <v>2849</v>
      </c>
    </row>
    <row r="89" spans="1:18" ht="14.45" customHeight="1" x14ac:dyDescent="0.2">
      <c r="A89" s="540" t="s">
        <v>1253</v>
      </c>
      <c r="B89" s="541" t="s">
        <v>1254</v>
      </c>
      <c r="C89" s="541" t="s">
        <v>562</v>
      </c>
      <c r="D89" s="541" t="s">
        <v>1255</v>
      </c>
      <c r="E89" s="541" t="s">
        <v>1373</v>
      </c>
      <c r="F89" s="541" t="s">
        <v>1374</v>
      </c>
      <c r="G89" s="567"/>
      <c r="H89" s="567"/>
      <c r="I89" s="541"/>
      <c r="J89" s="541"/>
      <c r="K89" s="567"/>
      <c r="L89" s="567"/>
      <c r="M89" s="541"/>
      <c r="N89" s="541"/>
      <c r="O89" s="567">
        <v>6</v>
      </c>
      <c r="P89" s="567">
        <v>23058</v>
      </c>
      <c r="Q89" s="546"/>
      <c r="R89" s="568">
        <v>3843</v>
      </c>
    </row>
    <row r="90" spans="1:18" ht="14.45" customHeight="1" x14ac:dyDescent="0.2">
      <c r="A90" s="540" t="s">
        <v>1253</v>
      </c>
      <c r="B90" s="541" t="s">
        <v>1381</v>
      </c>
      <c r="C90" s="541" t="s">
        <v>1235</v>
      </c>
      <c r="D90" s="541" t="s">
        <v>1255</v>
      </c>
      <c r="E90" s="541" t="s">
        <v>1382</v>
      </c>
      <c r="F90" s="541" t="s">
        <v>1383</v>
      </c>
      <c r="G90" s="567"/>
      <c r="H90" s="567"/>
      <c r="I90" s="541"/>
      <c r="J90" s="541"/>
      <c r="K90" s="567"/>
      <c r="L90" s="567"/>
      <c r="M90" s="541"/>
      <c r="N90" s="541"/>
      <c r="O90" s="567">
        <v>12</v>
      </c>
      <c r="P90" s="567">
        <v>2712</v>
      </c>
      <c r="Q90" s="546"/>
      <c r="R90" s="568">
        <v>226</v>
      </c>
    </row>
    <row r="91" spans="1:18" ht="14.45" customHeight="1" x14ac:dyDescent="0.2">
      <c r="A91" s="540" t="s">
        <v>1253</v>
      </c>
      <c r="B91" s="541" t="s">
        <v>1381</v>
      </c>
      <c r="C91" s="541" t="s">
        <v>1235</v>
      </c>
      <c r="D91" s="541" t="s">
        <v>1255</v>
      </c>
      <c r="E91" s="541" t="s">
        <v>1384</v>
      </c>
      <c r="F91" s="541" t="s">
        <v>1385</v>
      </c>
      <c r="G91" s="567"/>
      <c r="H91" s="567"/>
      <c r="I91" s="541"/>
      <c r="J91" s="541"/>
      <c r="K91" s="567"/>
      <c r="L91" s="567"/>
      <c r="M91" s="541"/>
      <c r="N91" s="541"/>
      <c r="O91" s="567">
        <v>12</v>
      </c>
      <c r="P91" s="567">
        <v>13368</v>
      </c>
      <c r="Q91" s="546"/>
      <c r="R91" s="568">
        <v>1114</v>
      </c>
    </row>
    <row r="92" spans="1:18" ht="14.45" customHeight="1" thickBot="1" x14ac:dyDescent="0.25">
      <c r="A92" s="548" t="s">
        <v>1253</v>
      </c>
      <c r="B92" s="549" t="s">
        <v>1381</v>
      </c>
      <c r="C92" s="549" t="s">
        <v>1235</v>
      </c>
      <c r="D92" s="549" t="s">
        <v>1255</v>
      </c>
      <c r="E92" s="549" t="s">
        <v>1386</v>
      </c>
      <c r="F92" s="549" t="s">
        <v>1387</v>
      </c>
      <c r="G92" s="560"/>
      <c r="H92" s="560"/>
      <c r="I92" s="549"/>
      <c r="J92" s="549"/>
      <c r="K92" s="560"/>
      <c r="L92" s="560"/>
      <c r="M92" s="549"/>
      <c r="N92" s="549"/>
      <c r="O92" s="560">
        <v>55</v>
      </c>
      <c r="P92" s="560">
        <v>89980</v>
      </c>
      <c r="Q92" s="554"/>
      <c r="R92" s="561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5C0305D-1571-4E81-ADE0-FB1B790293F9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43244</v>
      </c>
      <c r="I3" s="103">
        <f t="shared" si="0"/>
        <v>15322880</v>
      </c>
      <c r="J3" s="74"/>
      <c r="K3" s="74"/>
      <c r="L3" s="103">
        <f t="shared" si="0"/>
        <v>41417</v>
      </c>
      <c r="M3" s="103">
        <f t="shared" si="0"/>
        <v>16251313</v>
      </c>
      <c r="N3" s="74"/>
      <c r="O3" s="74"/>
      <c r="P3" s="103">
        <f t="shared" si="0"/>
        <v>34468</v>
      </c>
      <c r="Q3" s="103">
        <f t="shared" si="0"/>
        <v>14496938</v>
      </c>
      <c r="R3" s="75">
        <f>IF(M3=0,0,Q3/M3)</f>
        <v>0.89204718412598416</v>
      </c>
      <c r="S3" s="104">
        <f>IF(P3=0,0,Q3/P3)</f>
        <v>420.59121504003713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8"/>
      <c r="B5" s="608"/>
      <c r="C5" s="609"/>
      <c r="D5" s="618"/>
      <c r="E5" s="610"/>
      <c r="F5" s="611"/>
      <c r="G5" s="612"/>
      <c r="H5" s="613" t="s">
        <v>71</v>
      </c>
      <c r="I5" s="614" t="s">
        <v>14</v>
      </c>
      <c r="J5" s="615"/>
      <c r="K5" s="615"/>
      <c r="L5" s="613" t="s">
        <v>71</v>
      </c>
      <c r="M5" s="614" t="s">
        <v>14</v>
      </c>
      <c r="N5" s="615"/>
      <c r="O5" s="615"/>
      <c r="P5" s="613" t="s">
        <v>71</v>
      </c>
      <c r="Q5" s="614" t="s">
        <v>14</v>
      </c>
      <c r="R5" s="616"/>
      <c r="S5" s="617"/>
    </row>
    <row r="6" spans="1:19" ht="14.45" customHeight="1" x14ac:dyDescent="0.2">
      <c r="A6" s="479" t="s">
        <v>1253</v>
      </c>
      <c r="B6" s="480" t="s">
        <v>1254</v>
      </c>
      <c r="C6" s="480" t="s">
        <v>449</v>
      </c>
      <c r="D6" s="480" t="s">
        <v>1233</v>
      </c>
      <c r="E6" s="480" t="s">
        <v>1255</v>
      </c>
      <c r="F6" s="480" t="s">
        <v>1256</v>
      </c>
      <c r="G6" s="480" t="s">
        <v>1257</v>
      </c>
      <c r="H6" s="484">
        <v>1</v>
      </c>
      <c r="I6" s="484">
        <v>2235</v>
      </c>
      <c r="J6" s="480">
        <v>0.24734395750332006</v>
      </c>
      <c r="K6" s="480">
        <v>2235</v>
      </c>
      <c r="L6" s="484">
        <v>4</v>
      </c>
      <c r="M6" s="484">
        <v>9036</v>
      </c>
      <c r="N6" s="480">
        <v>1</v>
      </c>
      <c r="O6" s="480">
        <v>2259</v>
      </c>
      <c r="P6" s="484">
        <v>1</v>
      </c>
      <c r="Q6" s="484">
        <v>2280</v>
      </c>
      <c r="R6" s="509">
        <v>0.25232403718459495</v>
      </c>
      <c r="S6" s="485">
        <v>2280</v>
      </c>
    </row>
    <row r="7" spans="1:19" ht="14.45" customHeight="1" x14ac:dyDescent="0.2">
      <c r="A7" s="540" t="s">
        <v>1253</v>
      </c>
      <c r="B7" s="541" t="s">
        <v>1254</v>
      </c>
      <c r="C7" s="541" t="s">
        <v>449</v>
      </c>
      <c r="D7" s="541" t="s">
        <v>1233</v>
      </c>
      <c r="E7" s="541" t="s">
        <v>1255</v>
      </c>
      <c r="F7" s="541" t="s">
        <v>1258</v>
      </c>
      <c r="G7" s="541" t="s">
        <v>1259</v>
      </c>
      <c r="H7" s="567">
        <v>5114</v>
      </c>
      <c r="I7" s="567">
        <v>296612</v>
      </c>
      <c r="J7" s="541">
        <v>1.3517940397682993</v>
      </c>
      <c r="K7" s="541">
        <v>58</v>
      </c>
      <c r="L7" s="567">
        <v>3719</v>
      </c>
      <c r="M7" s="567">
        <v>219421</v>
      </c>
      <c r="N7" s="541">
        <v>1</v>
      </c>
      <c r="O7" s="541">
        <v>59</v>
      </c>
      <c r="P7" s="567">
        <v>3141</v>
      </c>
      <c r="Q7" s="567">
        <v>185319</v>
      </c>
      <c r="R7" s="546">
        <v>0.84458187684861519</v>
      </c>
      <c r="S7" s="568">
        <v>59</v>
      </c>
    </row>
    <row r="8" spans="1:19" ht="14.45" customHeight="1" x14ac:dyDescent="0.2">
      <c r="A8" s="540" t="s">
        <v>1253</v>
      </c>
      <c r="B8" s="541" t="s">
        <v>1254</v>
      </c>
      <c r="C8" s="541" t="s">
        <v>449</v>
      </c>
      <c r="D8" s="541" t="s">
        <v>1233</v>
      </c>
      <c r="E8" s="541" t="s">
        <v>1255</v>
      </c>
      <c r="F8" s="541" t="s">
        <v>1260</v>
      </c>
      <c r="G8" s="541" t="s">
        <v>1261</v>
      </c>
      <c r="H8" s="567">
        <v>253</v>
      </c>
      <c r="I8" s="567">
        <v>33396</v>
      </c>
      <c r="J8" s="541">
        <v>1.5911949685534592</v>
      </c>
      <c r="K8" s="541">
        <v>132</v>
      </c>
      <c r="L8" s="567">
        <v>159</v>
      </c>
      <c r="M8" s="567">
        <v>20988</v>
      </c>
      <c r="N8" s="541">
        <v>1</v>
      </c>
      <c r="O8" s="541">
        <v>132</v>
      </c>
      <c r="P8" s="567">
        <v>139</v>
      </c>
      <c r="Q8" s="567">
        <v>18487</v>
      </c>
      <c r="R8" s="546">
        <v>0.88083666857251763</v>
      </c>
      <c r="S8" s="568">
        <v>133</v>
      </c>
    </row>
    <row r="9" spans="1:19" ht="14.45" customHeight="1" x14ac:dyDescent="0.2">
      <c r="A9" s="540" t="s">
        <v>1253</v>
      </c>
      <c r="B9" s="541" t="s">
        <v>1254</v>
      </c>
      <c r="C9" s="541" t="s">
        <v>449</v>
      </c>
      <c r="D9" s="541" t="s">
        <v>1233</v>
      </c>
      <c r="E9" s="541" t="s">
        <v>1255</v>
      </c>
      <c r="F9" s="541" t="s">
        <v>1262</v>
      </c>
      <c r="G9" s="541" t="s">
        <v>1263</v>
      </c>
      <c r="H9" s="567">
        <v>26</v>
      </c>
      <c r="I9" s="567">
        <v>4940</v>
      </c>
      <c r="J9" s="541">
        <v>2.3636363636363638</v>
      </c>
      <c r="K9" s="541">
        <v>190</v>
      </c>
      <c r="L9" s="567">
        <v>11</v>
      </c>
      <c r="M9" s="567">
        <v>2090</v>
      </c>
      <c r="N9" s="541">
        <v>1</v>
      </c>
      <c r="O9" s="541">
        <v>190</v>
      </c>
      <c r="P9" s="567">
        <v>11</v>
      </c>
      <c r="Q9" s="567">
        <v>2112</v>
      </c>
      <c r="R9" s="546">
        <v>1.0105263157894737</v>
      </c>
      <c r="S9" s="568">
        <v>192</v>
      </c>
    </row>
    <row r="10" spans="1:19" ht="14.45" customHeight="1" x14ac:dyDescent="0.2">
      <c r="A10" s="540" t="s">
        <v>1253</v>
      </c>
      <c r="B10" s="541" t="s">
        <v>1254</v>
      </c>
      <c r="C10" s="541" t="s">
        <v>449</v>
      </c>
      <c r="D10" s="541" t="s">
        <v>1233</v>
      </c>
      <c r="E10" s="541" t="s">
        <v>1255</v>
      </c>
      <c r="F10" s="541" t="s">
        <v>1264</v>
      </c>
      <c r="G10" s="541" t="s">
        <v>1265</v>
      </c>
      <c r="H10" s="567"/>
      <c r="I10" s="567"/>
      <c r="J10" s="541"/>
      <c r="K10" s="541"/>
      <c r="L10" s="567">
        <v>4</v>
      </c>
      <c r="M10" s="567">
        <v>1644</v>
      </c>
      <c r="N10" s="541">
        <v>1</v>
      </c>
      <c r="O10" s="541">
        <v>411</v>
      </c>
      <c r="P10" s="567"/>
      <c r="Q10" s="567"/>
      <c r="R10" s="546"/>
      <c r="S10" s="568"/>
    </row>
    <row r="11" spans="1:19" ht="14.45" customHeight="1" x14ac:dyDescent="0.2">
      <c r="A11" s="540" t="s">
        <v>1253</v>
      </c>
      <c r="B11" s="541" t="s">
        <v>1254</v>
      </c>
      <c r="C11" s="541" t="s">
        <v>449</v>
      </c>
      <c r="D11" s="541" t="s">
        <v>1233</v>
      </c>
      <c r="E11" s="541" t="s">
        <v>1255</v>
      </c>
      <c r="F11" s="541" t="s">
        <v>1266</v>
      </c>
      <c r="G11" s="541" t="s">
        <v>1267</v>
      </c>
      <c r="H11" s="567">
        <v>1678</v>
      </c>
      <c r="I11" s="567">
        <v>302040</v>
      </c>
      <c r="J11" s="541">
        <v>0.94855850763143024</v>
      </c>
      <c r="K11" s="541">
        <v>180</v>
      </c>
      <c r="L11" s="567">
        <v>1740</v>
      </c>
      <c r="M11" s="567">
        <v>318420</v>
      </c>
      <c r="N11" s="541">
        <v>1</v>
      </c>
      <c r="O11" s="541">
        <v>183</v>
      </c>
      <c r="P11" s="567">
        <v>1781</v>
      </c>
      <c r="Q11" s="567">
        <v>329485</v>
      </c>
      <c r="R11" s="546">
        <v>1.0347497016519063</v>
      </c>
      <c r="S11" s="568">
        <v>185</v>
      </c>
    </row>
    <row r="12" spans="1:19" ht="14.45" customHeight="1" x14ac:dyDescent="0.2">
      <c r="A12" s="540" t="s">
        <v>1253</v>
      </c>
      <c r="B12" s="541" t="s">
        <v>1254</v>
      </c>
      <c r="C12" s="541" t="s">
        <v>449</v>
      </c>
      <c r="D12" s="541" t="s">
        <v>1233</v>
      </c>
      <c r="E12" s="541" t="s">
        <v>1255</v>
      </c>
      <c r="F12" s="541" t="s">
        <v>1268</v>
      </c>
      <c r="G12" s="541" t="s">
        <v>1269</v>
      </c>
      <c r="H12" s="567">
        <v>2</v>
      </c>
      <c r="I12" s="567">
        <v>1140</v>
      </c>
      <c r="J12" s="541"/>
      <c r="K12" s="541">
        <v>570</v>
      </c>
      <c r="L12" s="567"/>
      <c r="M12" s="567"/>
      <c r="N12" s="541"/>
      <c r="O12" s="541"/>
      <c r="P12" s="567"/>
      <c r="Q12" s="567"/>
      <c r="R12" s="546"/>
      <c r="S12" s="568"/>
    </row>
    <row r="13" spans="1:19" ht="14.45" customHeight="1" x14ac:dyDescent="0.2">
      <c r="A13" s="540" t="s">
        <v>1253</v>
      </c>
      <c r="B13" s="541" t="s">
        <v>1254</v>
      </c>
      <c r="C13" s="541" t="s">
        <v>449</v>
      </c>
      <c r="D13" s="541" t="s">
        <v>1233</v>
      </c>
      <c r="E13" s="541" t="s">
        <v>1255</v>
      </c>
      <c r="F13" s="541" t="s">
        <v>1270</v>
      </c>
      <c r="G13" s="541" t="s">
        <v>1271</v>
      </c>
      <c r="H13" s="567">
        <v>882</v>
      </c>
      <c r="I13" s="567">
        <v>297234</v>
      </c>
      <c r="J13" s="541">
        <v>0.94232860426408815</v>
      </c>
      <c r="K13" s="541">
        <v>337</v>
      </c>
      <c r="L13" s="567">
        <v>925</v>
      </c>
      <c r="M13" s="567">
        <v>315425</v>
      </c>
      <c r="N13" s="541">
        <v>1</v>
      </c>
      <c r="O13" s="541">
        <v>341</v>
      </c>
      <c r="P13" s="567">
        <v>833</v>
      </c>
      <c r="Q13" s="567">
        <v>286552</v>
      </c>
      <c r="R13" s="546">
        <v>0.90846318459221687</v>
      </c>
      <c r="S13" s="568">
        <v>344</v>
      </c>
    </row>
    <row r="14" spans="1:19" ht="14.45" customHeight="1" x14ac:dyDescent="0.2">
      <c r="A14" s="540" t="s">
        <v>1253</v>
      </c>
      <c r="B14" s="541" t="s">
        <v>1254</v>
      </c>
      <c r="C14" s="541" t="s">
        <v>449</v>
      </c>
      <c r="D14" s="541" t="s">
        <v>1233</v>
      </c>
      <c r="E14" s="541" t="s">
        <v>1255</v>
      </c>
      <c r="F14" s="541" t="s">
        <v>1272</v>
      </c>
      <c r="G14" s="541" t="s">
        <v>1273</v>
      </c>
      <c r="H14" s="567">
        <v>146</v>
      </c>
      <c r="I14" s="567">
        <v>67014</v>
      </c>
      <c r="J14" s="541">
        <v>1.261321287408244</v>
      </c>
      <c r="K14" s="541">
        <v>459</v>
      </c>
      <c r="L14" s="567">
        <v>115</v>
      </c>
      <c r="M14" s="567">
        <v>53130</v>
      </c>
      <c r="N14" s="541">
        <v>1</v>
      </c>
      <c r="O14" s="541">
        <v>462</v>
      </c>
      <c r="P14" s="567">
        <v>95</v>
      </c>
      <c r="Q14" s="567">
        <v>44080</v>
      </c>
      <c r="R14" s="546">
        <v>0.82966309053265574</v>
      </c>
      <c r="S14" s="568">
        <v>464</v>
      </c>
    </row>
    <row r="15" spans="1:19" ht="14.45" customHeight="1" x14ac:dyDescent="0.2">
      <c r="A15" s="540" t="s">
        <v>1253</v>
      </c>
      <c r="B15" s="541" t="s">
        <v>1254</v>
      </c>
      <c r="C15" s="541" t="s">
        <v>449</v>
      </c>
      <c r="D15" s="541" t="s">
        <v>1233</v>
      </c>
      <c r="E15" s="541" t="s">
        <v>1255</v>
      </c>
      <c r="F15" s="541" t="s">
        <v>1274</v>
      </c>
      <c r="G15" s="541" t="s">
        <v>1275</v>
      </c>
      <c r="H15" s="567">
        <v>5135</v>
      </c>
      <c r="I15" s="567">
        <v>1797250</v>
      </c>
      <c r="J15" s="541">
        <v>0.80623057319640534</v>
      </c>
      <c r="K15" s="541">
        <v>350</v>
      </c>
      <c r="L15" s="567">
        <v>6351</v>
      </c>
      <c r="M15" s="567">
        <v>2229201</v>
      </c>
      <c r="N15" s="541">
        <v>1</v>
      </c>
      <c r="O15" s="541">
        <v>351</v>
      </c>
      <c r="P15" s="567">
        <v>5472</v>
      </c>
      <c r="Q15" s="567">
        <v>1931616</v>
      </c>
      <c r="R15" s="546">
        <v>0.86650598129105449</v>
      </c>
      <c r="S15" s="568">
        <v>353</v>
      </c>
    </row>
    <row r="16" spans="1:19" ht="14.45" customHeight="1" x14ac:dyDescent="0.2">
      <c r="A16" s="540" t="s">
        <v>1253</v>
      </c>
      <c r="B16" s="541" t="s">
        <v>1254</v>
      </c>
      <c r="C16" s="541" t="s">
        <v>449</v>
      </c>
      <c r="D16" s="541" t="s">
        <v>1233</v>
      </c>
      <c r="E16" s="541" t="s">
        <v>1255</v>
      </c>
      <c r="F16" s="541" t="s">
        <v>1276</v>
      </c>
      <c r="G16" s="541" t="s">
        <v>1277</v>
      </c>
      <c r="H16" s="567"/>
      <c r="I16" s="567"/>
      <c r="J16" s="541"/>
      <c r="K16" s="541"/>
      <c r="L16" s="567">
        <v>4</v>
      </c>
      <c r="M16" s="567">
        <v>6640</v>
      </c>
      <c r="N16" s="541">
        <v>1</v>
      </c>
      <c r="O16" s="541">
        <v>1660</v>
      </c>
      <c r="P16" s="567">
        <v>1</v>
      </c>
      <c r="Q16" s="567">
        <v>1665</v>
      </c>
      <c r="R16" s="546">
        <v>0.25075301204819278</v>
      </c>
      <c r="S16" s="568">
        <v>1665</v>
      </c>
    </row>
    <row r="17" spans="1:19" ht="14.45" customHeight="1" x14ac:dyDescent="0.2">
      <c r="A17" s="540" t="s">
        <v>1253</v>
      </c>
      <c r="B17" s="541" t="s">
        <v>1254</v>
      </c>
      <c r="C17" s="541" t="s">
        <v>449</v>
      </c>
      <c r="D17" s="541" t="s">
        <v>1233</v>
      </c>
      <c r="E17" s="541" t="s">
        <v>1255</v>
      </c>
      <c r="F17" s="541" t="s">
        <v>1278</v>
      </c>
      <c r="G17" s="541" t="s">
        <v>1279</v>
      </c>
      <c r="H17" s="567"/>
      <c r="I17" s="567"/>
      <c r="J17" s="541"/>
      <c r="K17" s="541"/>
      <c r="L17" s="567">
        <v>6</v>
      </c>
      <c r="M17" s="567">
        <v>37722</v>
      </c>
      <c r="N17" s="541">
        <v>1</v>
      </c>
      <c r="O17" s="541">
        <v>6287</v>
      </c>
      <c r="P17" s="567">
        <v>1</v>
      </c>
      <c r="Q17" s="567">
        <v>6326</v>
      </c>
      <c r="R17" s="546">
        <v>0.16770054610041885</v>
      </c>
      <c r="S17" s="568">
        <v>6326</v>
      </c>
    </row>
    <row r="18" spans="1:19" ht="14.45" customHeight="1" x14ac:dyDescent="0.2">
      <c r="A18" s="540" t="s">
        <v>1253</v>
      </c>
      <c r="B18" s="541" t="s">
        <v>1254</v>
      </c>
      <c r="C18" s="541" t="s">
        <v>449</v>
      </c>
      <c r="D18" s="541" t="s">
        <v>1233</v>
      </c>
      <c r="E18" s="541" t="s">
        <v>1255</v>
      </c>
      <c r="F18" s="541" t="s">
        <v>1280</v>
      </c>
      <c r="G18" s="541" t="s">
        <v>1281</v>
      </c>
      <c r="H18" s="567">
        <v>2</v>
      </c>
      <c r="I18" s="567">
        <v>234</v>
      </c>
      <c r="J18" s="541">
        <v>0.99152542372881358</v>
      </c>
      <c r="K18" s="541">
        <v>117</v>
      </c>
      <c r="L18" s="567">
        <v>2</v>
      </c>
      <c r="M18" s="567">
        <v>236</v>
      </c>
      <c r="N18" s="541">
        <v>1</v>
      </c>
      <c r="O18" s="541">
        <v>118</v>
      </c>
      <c r="P18" s="567">
        <v>1</v>
      </c>
      <c r="Q18" s="567">
        <v>119</v>
      </c>
      <c r="R18" s="546">
        <v>0.50423728813559321</v>
      </c>
      <c r="S18" s="568">
        <v>119</v>
      </c>
    </row>
    <row r="19" spans="1:19" ht="14.45" customHeight="1" x14ac:dyDescent="0.2">
      <c r="A19" s="540" t="s">
        <v>1253</v>
      </c>
      <c r="B19" s="541" t="s">
        <v>1254</v>
      </c>
      <c r="C19" s="541" t="s">
        <v>449</v>
      </c>
      <c r="D19" s="541" t="s">
        <v>1233</v>
      </c>
      <c r="E19" s="541" t="s">
        <v>1255</v>
      </c>
      <c r="F19" s="541" t="s">
        <v>1282</v>
      </c>
      <c r="G19" s="541" t="s">
        <v>1283</v>
      </c>
      <c r="H19" s="567"/>
      <c r="I19" s="567"/>
      <c r="J19" s="541"/>
      <c r="K19" s="541"/>
      <c r="L19" s="567"/>
      <c r="M19" s="567"/>
      <c r="N19" s="541"/>
      <c r="O19" s="541"/>
      <c r="P19" s="567">
        <v>1</v>
      </c>
      <c r="Q19" s="567">
        <v>215</v>
      </c>
      <c r="R19" s="546"/>
      <c r="S19" s="568">
        <v>215</v>
      </c>
    </row>
    <row r="20" spans="1:19" ht="14.45" customHeight="1" x14ac:dyDescent="0.2">
      <c r="A20" s="540" t="s">
        <v>1253</v>
      </c>
      <c r="B20" s="541" t="s">
        <v>1254</v>
      </c>
      <c r="C20" s="541" t="s">
        <v>449</v>
      </c>
      <c r="D20" s="541" t="s">
        <v>1233</v>
      </c>
      <c r="E20" s="541" t="s">
        <v>1255</v>
      </c>
      <c r="F20" s="541" t="s">
        <v>1284</v>
      </c>
      <c r="G20" s="541" t="s">
        <v>1285</v>
      </c>
      <c r="H20" s="567">
        <v>147</v>
      </c>
      <c r="I20" s="567">
        <v>7203</v>
      </c>
      <c r="J20" s="541">
        <v>0.7542408376963351</v>
      </c>
      <c r="K20" s="541">
        <v>49</v>
      </c>
      <c r="L20" s="567">
        <v>191</v>
      </c>
      <c r="M20" s="567">
        <v>9550</v>
      </c>
      <c r="N20" s="541">
        <v>1</v>
      </c>
      <c r="O20" s="541">
        <v>50</v>
      </c>
      <c r="P20" s="567">
        <v>175</v>
      </c>
      <c r="Q20" s="567">
        <v>8925</v>
      </c>
      <c r="R20" s="546">
        <v>0.93455497382198949</v>
      </c>
      <c r="S20" s="568">
        <v>51</v>
      </c>
    </row>
    <row r="21" spans="1:19" ht="14.45" customHeight="1" x14ac:dyDescent="0.2">
      <c r="A21" s="540" t="s">
        <v>1253</v>
      </c>
      <c r="B21" s="541" t="s">
        <v>1254</v>
      </c>
      <c r="C21" s="541" t="s">
        <v>449</v>
      </c>
      <c r="D21" s="541" t="s">
        <v>1233</v>
      </c>
      <c r="E21" s="541" t="s">
        <v>1255</v>
      </c>
      <c r="F21" s="541" t="s">
        <v>1286</v>
      </c>
      <c r="G21" s="541" t="s">
        <v>1287</v>
      </c>
      <c r="H21" s="567">
        <v>85</v>
      </c>
      <c r="I21" s="567">
        <v>33320</v>
      </c>
      <c r="J21" s="541">
        <v>0.53531264057579842</v>
      </c>
      <c r="K21" s="541">
        <v>392</v>
      </c>
      <c r="L21" s="567">
        <v>156</v>
      </c>
      <c r="M21" s="567">
        <v>62244</v>
      </c>
      <c r="N21" s="541">
        <v>1</v>
      </c>
      <c r="O21" s="541">
        <v>399</v>
      </c>
      <c r="P21" s="567">
        <v>194</v>
      </c>
      <c r="Q21" s="567">
        <v>78570</v>
      </c>
      <c r="R21" s="546">
        <v>1.2622903412377096</v>
      </c>
      <c r="S21" s="568">
        <v>405</v>
      </c>
    </row>
    <row r="22" spans="1:19" ht="14.45" customHeight="1" x14ac:dyDescent="0.2">
      <c r="A22" s="540" t="s">
        <v>1253</v>
      </c>
      <c r="B22" s="541" t="s">
        <v>1254</v>
      </c>
      <c r="C22" s="541" t="s">
        <v>449</v>
      </c>
      <c r="D22" s="541" t="s">
        <v>1233</v>
      </c>
      <c r="E22" s="541" t="s">
        <v>1255</v>
      </c>
      <c r="F22" s="541" t="s">
        <v>1288</v>
      </c>
      <c r="G22" s="541" t="s">
        <v>1289</v>
      </c>
      <c r="H22" s="567">
        <v>73</v>
      </c>
      <c r="I22" s="567">
        <v>2774</v>
      </c>
      <c r="J22" s="541">
        <v>0.68867924528301883</v>
      </c>
      <c r="K22" s="541">
        <v>38</v>
      </c>
      <c r="L22" s="567">
        <v>106</v>
      </c>
      <c r="M22" s="567">
        <v>4028</v>
      </c>
      <c r="N22" s="541">
        <v>1</v>
      </c>
      <c r="O22" s="541">
        <v>38</v>
      </c>
      <c r="P22" s="567">
        <v>189</v>
      </c>
      <c r="Q22" s="567">
        <v>7371</v>
      </c>
      <c r="R22" s="546">
        <v>1.829940417080437</v>
      </c>
      <c r="S22" s="568">
        <v>39</v>
      </c>
    </row>
    <row r="23" spans="1:19" ht="14.45" customHeight="1" x14ac:dyDescent="0.2">
      <c r="A23" s="540" t="s">
        <v>1253</v>
      </c>
      <c r="B23" s="541" t="s">
        <v>1254</v>
      </c>
      <c r="C23" s="541" t="s">
        <v>449</v>
      </c>
      <c r="D23" s="541" t="s">
        <v>1233</v>
      </c>
      <c r="E23" s="541" t="s">
        <v>1255</v>
      </c>
      <c r="F23" s="541" t="s">
        <v>1290</v>
      </c>
      <c r="G23" s="541" t="s">
        <v>1291</v>
      </c>
      <c r="H23" s="567">
        <v>17</v>
      </c>
      <c r="I23" s="567">
        <v>4505</v>
      </c>
      <c r="J23" s="541">
        <v>0.88472113118617435</v>
      </c>
      <c r="K23" s="541">
        <v>265</v>
      </c>
      <c r="L23" s="567">
        <v>19</v>
      </c>
      <c r="M23" s="567">
        <v>5092</v>
      </c>
      <c r="N23" s="541">
        <v>1</v>
      </c>
      <c r="O23" s="541">
        <v>268</v>
      </c>
      <c r="P23" s="567">
        <v>2</v>
      </c>
      <c r="Q23" s="567">
        <v>540</v>
      </c>
      <c r="R23" s="546">
        <v>0.10604870384917518</v>
      </c>
      <c r="S23" s="568">
        <v>270</v>
      </c>
    </row>
    <row r="24" spans="1:19" ht="14.45" customHeight="1" x14ac:dyDescent="0.2">
      <c r="A24" s="540" t="s">
        <v>1253</v>
      </c>
      <c r="B24" s="541" t="s">
        <v>1254</v>
      </c>
      <c r="C24" s="541" t="s">
        <v>449</v>
      </c>
      <c r="D24" s="541" t="s">
        <v>1233</v>
      </c>
      <c r="E24" s="541" t="s">
        <v>1255</v>
      </c>
      <c r="F24" s="541" t="s">
        <v>1292</v>
      </c>
      <c r="G24" s="541" t="s">
        <v>1293</v>
      </c>
      <c r="H24" s="567">
        <v>423</v>
      </c>
      <c r="I24" s="567">
        <v>299061</v>
      </c>
      <c r="J24" s="541">
        <v>1.1460120019313453</v>
      </c>
      <c r="K24" s="541">
        <v>707</v>
      </c>
      <c r="L24" s="567">
        <v>366</v>
      </c>
      <c r="M24" s="567">
        <v>260958</v>
      </c>
      <c r="N24" s="541">
        <v>1</v>
      </c>
      <c r="O24" s="541">
        <v>713</v>
      </c>
      <c r="P24" s="567">
        <v>321</v>
      </c>
      <c r="Q24" s="567">
        <v>230799</v>
      </c>
      <c r="R24" s="546">
        <v>0.88442967833904307</v>
      </c>
      <c r="S24" s="568">
        <v>719</v>
      </c>
    </row>
    <row r="25" spans="1:19" ht="14.45" customHeight="1" x14ac:dyDescent="0.2">
      <c r="A25" s="540" t="s">
        <v>1253</v>
      </c>
      <c r="B25" s="541" t="s">
        <v>1254</v>
      </c>
      <c r="C25" s="541" t="s">
        <v>449</v>
      </c>
      <c r="D25" s="541" t="s">
        <v>1233</v>
      </c>
      <c r="E25" s="541" t="s">
        <v>1255</v>
      </c>
      <c r="F25" s="541" t="s">
        <v>1294</v>
      </c>
      <c r="G25" s="541" t="s">
        <v>1295</v>
      </c>
      <c r="H25" s="567">
        <v>22</v>
      </c>
      <c r="I25" s="567">
        <v>3256</v>
      </c>
      <c r="J25" s="541">
        <v>0.57122807017543864</v>
      </c>
      <c r="K25" s="541">
        <v>148</v>
      </c>
      <c r="L25" s="567">
        <v>38</v>
      </c>
      <c r="M25" s="567">
        <v>5700</v>
      </c>
      <c r="N25" s="541">
        <v>1</v>
      </c>
      <c r="O25" s="541">
        <v>150</v>
      </c>
      <c r="P25" s="567">
        <v>26</v>
      </c>
      <c r="Q25" s="567">
        <v>3926</v>
      </c>
      <c r="R25" s="546">
        <v>0.68877192982456137</v>
      </c>
      <c r="S25" s="568">
        <v>151</v>
      </c>
    </row>
    <row r="26" spans="1:19" ht="14.45" customHeight="1" x14ac:dyDescent="0.2">
      <c r="A26" s="540" t="s">
        <v>1253</v>
      </c>
      <c r="B26" s="541" t="s">
        <v>1254</v>
      </c>
      <c r="C26" s="541" t="s">
        <v>449</v>
      </c>
      <c r="D26" s="541" t="s">
        <v>1233</v>
      </c>
      <c r="E26" s="541" t="s">
        <v>1255</v>
      </c>
      <c r="F26" s="541" t="s">
        <v>1296</v>
      </c>
      <c r="G26" s="541" t="s">
        <v>1297</v>
      </c>
      <c r="H26" s="567">
        <v>1862</v>
      </c>
      <c r="I26" s="567">
        <v>567910</v>
      </c>
      <c r="J26" s="541">
        <v>1.0464606335775462</v>
      </c>
      <c r="K26" s="541">
        <v>305</v>
      </c>
      <c r="L26" s="567">
        <v>1762</v>
      </c>
      <c r="M26" s="567">
        <v>542696</v>
      </c>
      <c r="N26" s="541">
        <v>1</v>
      </c>
      <c r="O26" s="541">
        <v>308</v>
      </c>
      <c r="P26" s="567">
        <v>1334</v>
      </c>
      <c r="Q26" s="567">
        <v>413540</v>
      </c>
      <c r="R26" s="546">
        <v>0.76201040729985114</v>
      </c>
      <c r="S26" s="568">
        <v>310</v>
      </c>
    </row>
    <row r="27" spans="1:19" ht="14.45" customHeight="1" x14ac:dyDescent="0.2">
      <c r="A27" s="540" t="s">
        <v>1253</v>
      </c>
      <c r="B27" s="541" t="s">
        <v>1254</v>
      </c>
      <c r="C27" s="541" t="s">
        <v>449</v>
      </c>
      <c r="D27" s="541" t="s">
        <v>1233</v>
      </c>
      <c r="E27" s="541" t="s">
        <v>1255</v>
      </c>
      <c r="F27" s="541" t="s">
        <v>1298</v>
      </c>
      <c r="G27" s="541" t="s">
        <v>1299</v>
      </c>
      <c r="H27" s="567">
        <v>3</v>
      </c>
      <c r="I27" s="567">
        <v>11166</v>
      </c>
      <c r="J27" s="541">
        <v>1.4836566569226681</v>
      </c>
      <c r="K27" s="541">
        <v>3722</v>
      </c>
      <c r="L27" s="567">
        <v>2</v>
      </c>
      <c r="M27" s="567">
        <v>7526</v>
      </c>
      <c r="N27" s="541">
        <v>1</v>
      </c>
      <c r="O27" s="541">
        <v>3763</v>
      </c>
      <c r="P27" s="567">
        <v>2</v>
      </c>
      <c r="Q27" s="567">
        <v>7598</v>
      </c>
      <c r="R27" s="546">
        <v>1.0095668349720968</v>
      </c>
      <c r="S27" s="568">
        <v>3799</v>
      </c>
    </row>
    <row r="28" spans="1:19" ht="14.45" customHeight="1" x14ac:dyDescent="0.2">
      <c r="A28" s="540" t="s">
        <v>1253</v>
      </c>
      <c r="B28" s="541" t="s">
        <v>1254</v>
      </c>
      <c r="C28" s="541" t="s">
        <v>449</v>
      </c>
      <c r="D28" s="541" t="s">
        <v>1233</v>
      </c>
      <c r="E28" s="541" t="s">
        <v>1255</v>
      </c>
      <c r="F28" s="541" t="s">
        <v>1300</v>
      </c>
      <c r="G28" s="541" t="s">
        <v>1301</v>
      </c>
      <c r="H28" s="567">
        <v>4404</v>
      </c>
      <c r="I28" s="567">
        <v>2179980</v>
      </c>
      <c r="J28" s="541">
        <v>0.98460612909388756</v>
      </c>
      <c r="K28" s="541">
        <v>495</v>
      </c>
      <c r="L28" s="567">
        <v>4437</v>
      </c>
      <c r="M28" s="567">
        <v>2214063</v>
      </c>
      <c r="N28" s="541">
        <v>1</v>
      </c>
      <c r="O28" s="541">
        <v>499</v>
      </c>
      <c r="P28" s="567">
        <v>3235</v>
      </c>
      <c r="Q28" s="567">
        <v>1627205</v>
      </c>
      <c r="R28" s="546">
        <v>0.73494069500280701</v>
      </c>
      <c r="S28" s="568">
        <v>503</v>
      </c>
    </row>
    <row r="29" spans="1:19" ht="14.45" customHeight="1" x14ac:dyDescent="0.2">
      <c r="A29" s="540" t="s">
        <v>1253</v>
      </c>
      <c r="B29" s="541" t="s">
        <v>1254</v>
      </c>
      <c r="C29" s="541" t="s">
        <v>449</v>
      </c>
      <c r="D29" s="541" t="s">
        <v>1233</v>
      </c>
      <c r="E29" s="541" t="s">
        <v>1255</v>
      </c>
      <c r="F29" s="541" t="s">
        <v>1302</v>
      </c>
      <c r="G29" s="541" t="s">
        <v>1303</v>
      </c>
      <c r="H29" s="567"/>
      <c r="I29" s="567"/>
      <c r="J29" s="541"/>
      <c r="K29" s="541"/>
      <c r="L29" s="567">
        <v>3</v>
      </c>
      <c r="M29" s="567">
        <v>20007</v>
      </c>
      <c r="N29" s="541">
        <v>1</v>
      </c>
      <c r="O29" s="541">
        <v>6669</v>
      </c>
      <c r="P29" s="567"/>
      <c r="Q29" s="567"/>
      <c r="R29" s="546"/>
      <c r="S29" s="568"/>
    </row>
    <row r="30" spans="1:19" ht="14.45" customHeight="1" x14ac:dyDescent="0.2">
      <c r="A30" s="540" t="s">
        <v>1253</v>
      </c>
      <c r="B30" s="541" t="s">
        <v>1254</v>
      </c>
      <c r="C30" s="541" t="s">
        <v>449</v>
      </c>
      <c r="D30" s="541" t="s">
        <v>1233</v>
      </c>
      <c r="E30" s="541" t="s">
        <v>1255</v>
      </c>
      <c r="F30" s="541" t="s">
        <v>1304</v>
      </c>
      <c r="G30" s="541" t="s">
        <v>1305</v>
      </c>
      <c r="H30" s="567">
        <v>4730</v>
      </c>
      <c r="I30" s="567">
        <v>1754830</v>
      </c>
      <c r="J30" s="541">
        <v>1.0748735752717151</v>
      </c>
      <c r="K30" s="541">
        <v>371</v>
      </c>
      <c r="L30" s="567">
        <v>4342</v>
      </c>
      <c r="M30" s="567">
        <v>1632592</v>
      </c>
      <c r="N30" s="541">
        <v>1</v>
      </c>
      <c r="O30" s="541">
        <v>376</v>
      </c>
      <c r="P30" s="567">
        <v>3327</v>
      </c>
      <c r="Q30" s="567">
        <v>1264260</v>
      </c>
      <c r="R30" s="546">
        <v>0.77438821211913322</v>
      </c>
      <c r="S30" s="568">
        <v>380</v>
      </c>
    </row>
    <row r="31" spans="1:19" ht="14.45" customHeight="1" x14ac:dyDescent="0.2">
      <c r="A31" s="540" t="s">
        <v>1253</v>
      </c>
      <c r="B31" s="541" t="s">
        <v>1254</v>
      </c>
      <c r="C31" s="541" t="s">
        <v>449</v>
      </c>
      <c r="D31" s="541" t="s">
        <v>1233</v>
      </c>
      <c r="E31" s="541" t="s">
        <v>1255</v>
      </c>
      <c r="F31" s="541" t="s">
        <v>1306</v>
      </c>
      <c r="G31" s="541" t="s">
        <v>1307</v>
      </c>
      <c r="H31" s="567">
        <v>400</v>
      </c>
      <c r="I31" s="567">
        <v>1245200</v>
      </c>
      <c r="J31" s="541">
        <v>1.0246738028465721</v>
      </c>
      <c r="K31" s="541">
        <v>3113</v>
      </c>
      <c r="L31" s="567">
        <v>388</v>
      </c>
      <c r="M31" s="567">
        <v>1215216</v>
      </c>
      <c r="N31" s="541">
        <v>1</v>
      </c>
      <c r="O31" s="541">
        <v>3132</v>
      </c>
      <c r="P31" s="567">
        <v>321</v>
      </c>
      <c r="Q31" s="567">
        <v>1010829</v>
      </c>
      <c r="R31" s="546">
        <v>0.83181014733183234</v>
      </c>
      <c r="S31" s="568">
        <v>3149</v>
      </c>
    </row>
    <row r="32" spans="1:19" ht="14.45" customHeight="1" x14ac:dyDescent="0.2">
      <c r="A32" s="540" t="s">
        <v>1253</v>
      </c>
      <c r="B32" s="541" t="s">
        <v>1254</v>
      </c>
      <c r="C32" s="541" t="s">
        <v>449</v>
      </c>
      <c r="D32" s="541" t="s">
        <v>1233</v>
      </c>
      <c r="E32" s="541" t="s">
        <v>1255</v>
      </c>
      <c r="F32" s="541" t="s">
        <v>1308</v>
      </c>
      <c r="G32" s="541" t="s">
        <v>1309</v>
      </c>
      <c r="H32" s="567">
        <v>46</v>
      </c>
      <c r="I32" s="567">
        <v>552</v>
      </c>
      <c r="J32" s="541">
        <v>0.97872340425531912</v>
      </c>
      <c r="K32" s="541">
        <v>12</v>
      </c>
      <c r="L32" s="567">
        <v>47</v>
      </c>
      <c r="M32" s="567">
        <v>564</v>
      </c>
      <c r="N32" s="541">
        <v>1</v>
      </c>
      <c r="O32" s="541">
        <v>12</v>
      </c>
      <c r="P32" s="567">
        <v>43</v>
      </c>
      <c r="Q32" s="567">
        <v>516</v>
      </c>
      <c r="R32" s="546">
        <v>0.91489361702127658</v>
      </c>
      <c r="S32" s="568">
        <v>12</v>
      </c>
    </row>
    <row r="33" spans="1:19" ht="14.45" customHeight="1" x14ac:dyDescent="0.2">
      <c r="A33" s="540" t="s">
        <v>1253</v>
      </c>
      <c r="B33" s="541" t="s">
        <v>1254</v>
      </c>
      <c r="C33" s="541" t="s">
        <v>449</v>
      </c>
      <c r="D33" s="541" t="s">
        <v>1233</v>
      </c>
      <c r="E33" s="541" t="s">
        <v>1255</v>
      </c>
      <c r="F33" s="541" t="s">
        <v>1310</v>
      </c>
      <c r="G33" s="541" t="s">
        <v>1311</v>
      </c>
      <c r="H33" s="567">
        <v>2</v>
      </c>
      <c r="I33" s="567">
        <v>25592</v>
      </c>
      <c r="J33" s="541"/>
      <c r="K33" s="541">
        <v>12796</v>
      </c>
      <c r="L33" s="567"/>
      <c r="M33" s="567"/>
      <c r="N33" s="541"/>
      <c r="O33" s="541"/>
      <c r="P33" s="567"/>
      <c r="Q33" s="567"/>
      <c r="R33" s="546"/>
      <c r="S33" s="568"/>
    </row>
    <row r="34" spans="1:19" ht="14.45" customHeight="1" x14ac:dyDescent="0.2">
      <c r="A34" s="540" t="s">
        <v>1253</v>
      </c>
      <c r="B34" s="541" t="s">
        <v>1254</v>
      </c>
      <c r="C34" s="541" t="s">
        <v>449</v>
      </c>
      <c r="D34" s="541" t="s">
        <v>1233</v>
      </c>
      <c r="E34" s="541" t="s">
        <v>1255</v>
      </c>
      <c r="F34" s="541" t="s">
        <v>1312</v>
      </c>
      <c r="G34" s="541" t="s">
        <v>1313</v>
      </c>
      <c r="H34" s="567">
        <v>1006</v>
      </c>
      <c r="I34" s="567">
        <v>112672</v>
      </c>
      <c r="J34" s="541">
        <v>1.0429888547413633</v>
      </c>
      <c r="K34" s="541">
        <v>112</v>
      </c>
      <c r="L34" s="567">
        <v>956</v>
      </c>
      <c r="M34" s="567">
        <v>108028</v>
      </c>
      <c r="N34" s="541">
        <v>1</v>
      </c>
      <c r="O34" s="541">
        <v>113</v>
      </c>
      <c r="P34" s="567">
        <v>706</v>
      </c>
      <c r="Q34" s="567">
        <v>80484</v>
      </c>
      <c r="R34" s="546">
        <v>0.74502906653830492</v>
      </c>
      <c r="S34" s="568">
        <v>114</v>
      </c>
    </row>
    <row r="35" spans="1:19" ht="14.45" customHeight="1" x14ac:dyDescent="0.2">
      <c r="A35" s="540" t="s">
        <v>1253</v>
      </c>
      <c r="B35" s="541" t="s">
        <v>1254</v>
      </c>
      <c r="C35" s="541" t="s">
        <v>449</v>
      </c>
      <c r="D35" s="541" t="s">
        <v>1233</v>
      </c>
      <c r="E35" s="541" t="s">
        <v>1255</v>
      </c>
      <c r="F35" s="541" t="s">
        <v>1314</v>
      </c>
      <c r="G35" s="541" t="s">
        <v>1315</v>
      </c>
      <c r="H35" s="567">
        <v>63</v>
      </c>
      <c r="I35" s="567">
        <v>7938</v>
      </c>
      <c r="J35" s="541">
        <v>1.96875</v>
      </c>
      <c r="K35" s="541">
        <v>126</v>
      </c>
      <c r="L35" s="567">
        <v>32</v>
      </c>
      <c r="M35" s="567">
        <v>4032</v>
      </c>
      <c r="N35" s="541">
        <v>1</v>
      </c>
      <c r="O35" s="541">
        <v>126</v>
      </c>
      <c r="P35" s="567">
        <v>20</v>
      </c>
      <c r="Q35" s="567">
        <v>2520</v>
      </c>
      <c r="R35" s="546">
        <v>0.625</v>
      </c>
      <c r="S35" s="568">
        <v>126</v>
      </c>
    </row>
    <row r="36" spans="1:19" ht="14.45" customHeight="1" x14ac:dyDescent="0.2">
      <c r="A36" s="540" t="s">
        <v>1253</v>
      </c>
      <c r="B36" s="541" t="s">
        <v>1254</v>
      </c>
      <c r="C36" s="541" t="s">
        <v>449</v>
      </c>
      <c r="D36" s="541" t="s">
        <v>1233</v>
      </c>
      <c r="E36" s="541" t="s">
        <v>1255</v>
      </c>
      <c r="F36" s="541" t="s">
        <v>1316</v>
      </c>
      <c r="G36" s="541" t="s">
        <v>1317</v>
      </c>
      <c r="H36" s="567">
        <v>120</v>
      </c>
      <c r="I36" s="567">
        <v>59520</v>
      </c>
      <c r="J36" s="541">
        <v>0.78834437086092712</v>
      </c>
      <c r="K36" s="541">
        <v>496</v>
      </c>
      <c r="L36" s="567">
        <v>151</v>
      </c>
      <c r="M36" s="567">
        <v>75500</v>
      </c>
      <c r="N36" s="541">
        <v>1</v>
      </c>
      <c r="O36" s="541">
        <v>500</v>
      </c>
      <c r="P36" s="567">
        <v>121</v>
      </c>
      <c r="Q36" s="567">
        <v>60984</v>
      </c>
      <c r="R36" s="546">
        <v>0.80773509933774834</v>
      </c>
      <c r="S36" s="568">
        <v>504</v>
      </c>
    </row>
    <row r="37" spans="1:19" ht="14.45" customHeight="1" x14ac:dyDescent="0.2">
      <c r="A37" s="540" t="s">
        <v>1253</v>
      </c>
      <c r="B37" s="541" t="s">
        <v>1254</v>
      </c>
      <c r="C37" s="541" t="s">
        <v>449</v>
      </c>
      <c r="D37" s="541" t="s">
        <v>1233</v>
      </c>
      <c r="E37" s="541" t="s">
        <v>1255</v>
      </c>
      <c r="F37" s="541" t="s">
        <v>1318</v>
      </c>
      <c r="G37" s="541" t="s">
        <v>1319</v>
      </c>
      <c r="H37" s="567">
        <v>1597</v>
      </c>
      <c r="I37" s="567">
        <v>731426</v>
      </c>
      <c r="J37" s="541">
        <v>1.1641516431080503</v>
      </c>
      <c r="K37" s="541">
        <v>458</v>
      </c>
      <c r="L37" s="567">
        <v>1357</v>
      </c>
      <c r="M37" s="567">
        <v>628291</v>
      </c>
      <c r="N37" s="541">
        <v>1</v>
      </c>
      <c r="O37" s="541">
        <v>463</v>
      </c>
      <c r="P37" s="567">
        <v>988</v>
      </c>
      <c r="Q37" s="567">
        <v>461396</v>
      </c>
      <c r="R37" s="546">
        <v>0.7343667186065056</v>
      </c>
      <c r="S37" s="568">
        <v>467</v>
      </c>
    </row>
    <row r="38" spans="1:19" ht="14.45" customHeight="1" x14ac:dyDescent="0.2">
      <c r="A38" s="540" t="s">
        <v>1253</v>
      </c>
      <c r="B38" s="541" t="s">
        <v>1254</v>
      </c>
      <c r="C38" s="541" t="s">
        <v>449</v>
      </c>
      <c r="D38" s="541" t="s">
        <v>1233</v>
      </c>
      <c r="E38" s="541" t="s">
        <v>1255</v>
      </c>
      <c r="F38" s="541" t="s">
        <v>1320</v>
      </c>
      <c r="G38" s="541" t="s">
        <v>1321</v>
      </c>
      <c r="H38" s="567">
        <v>4173</v>
      </c>
      <c r="I38" s="567">
        <v>242034</v>
      </c>
      <c r="J38" s="541">
        <v>0.9797638372201285</v>
      </c>
      <c r="K38" s="541">
        <v>58</v>
      </c>
      <c r="L38" s="567">
        <v>4187</v>
      </c>
      <c r="M38" s="567">
        <v>247033</v>
      </c>
      <c r="N38" s="541">
        <v>1</v>
      </c>
      <c r="O38" s="541">
        <v>59</v>
      </c>
      <c r="P38" s="567">
        <v>2975</v>
      </c>
      <c r="Q38" s="567">
        <v>175525</v>
      </c>
      <c r="R38" s="546">
        <v>0.71053260090757109</v>
      </c>
      <c r="S38" s="568">
        <v>59</v>
      </c>
    </row>
    <row r="39" spans="1:19" ht="14.45" customHeight="1" x14ac:dyDescent="0.2">
      <c r="A39" s="540" t="s">
        <v>1253</v>
      </c>
      <c r="B39" s="541" t="s">
        <v>1254</v>
      </c>
      <c r="C39" s="541" t="s">
        <v>449</v>
      </c>
      <c r="D39" s="541" t="s">
        <v>1233</v>
      </c>
      <c r="E39" s="541" t="s">
        <v>1255</v>
      </c>
      <c r="F39" s="541" t="s">
        <v>1322</v>
      </c>
      <c r="G39" s="541" t="s">
        <v>1323</v>
      </c>
      <c r="H39" s="567">
        <v>2</v>
      </c>
      <c r="I39" s="567">
        <v>4348</v>
      </c>
      <c r="J39" s="541">
        <v>1.2957212590071699E-2</v>
      </c>
      <c r="K39" s="541">
        <v>2174</v>
      </c>
      <c r="L39" s="567">
        <v>154</v>
      </c>
      <c r="M39" s="567">
        <v>335566</v>
      </c>
      <c r="N39" s="541">
        <v>1</v>
      </c>
      <c r="O39" s="541">
        <v>2179</v>
      </c>
      <c r="P39" s="567">
        <v>33</v>
      </c>
      <c r="Q39" s="567">
        <v>72039</v>
      </c>
      <c r="R39" s="546">
        <v>0.21467907952533927</v>
      </c>
      <c r="S39" s="568">
        <v>2183</v>
      </c>
    </row>
    <row r="40" spans="1:19" ht="14.45" customHeight="1" x14ac:dyDescent="0.2">
      <c r="A40" s="540" t="s">
        <v>1253</v>
      </c>
      <c r="B40" s="541" t="s">
        <v>1254</v>
      </c>
      <c r="C40" s="541" t="s">
        <v>449</v>
      </c>
      <c r="D40" s="541" t="s">
        <v>1233</v>
      </c>
      <c r="E40" s="541" t="s">
        <v>1255</v>
      </c>
      <c r="F40" s="541" t="s">
        <v>1324</v>
      </c>
      <c r="G40" s="541" t="s">
        <v>1325</v>
      </c>
      <c r="H40" s="567"/>
      <c r="I40" s="567"/>
      <c r="J40" s="541"/>
      <c r="K40" s="541"/>
      <c r="L40" s="567">
        <v>46</v>
      </c>
      <c r="M40" s="567">
        <v>483000</v>
      </c>
      <c r="N40" s="541">
        <v>1</v>
      </c>
      <c r="O40" s="541">
        <v>10500</v>
      </c>
      <c r="P40" s="567">
        <v>52</v>
      </c>
      <c r="Q40" s="567">
        <v>547560</v>
      </c>
      <c r="R40" s="546">
        <v>1.1336645962732919</v>
      </c>
      <c r="S40" s="568">
        <v>10530</v>
      </c>
    </row>
    <row r="41" spans="1:19" ht="14.45" customHeight="1" x14ac:dyDescent="0.2">
      <c r="A41" s="540" t="s">
        <v>1253</v>
      </c>
      <c r="B41" s="541" t="s">
        <v>1254</v>
      </c>
      <c r="C41" s="541" t="s">
        <v>449</v>
      </c>
      <c r="D41" s="541" t="s">
        <v>1233</v>
      </c>
      <c r="E41" s="541" t="s">
        <v>1255</v>
      </c>
      <c r="F41" s="541" t="s">
        <v>1326</v>
      </c>
      <c r="G41" s="541" t="s">
        <v>1327</v>
      </c>
      <c r="H41" s="567">
        <v>2</v>
      </c>
      <c r="I41" s="567">
        <v>508</v>
      </c>
      <c r="J41" s="541">
        <v>0.49416342412451364</v>
      </c>
      <c r="K41" s="541">
        <v>254</v>
      </c>
      <c r="L41" s="567">
        <v>4</v>
      </c>
      <c r="M41" s="567">
        <v>1028</v>
      </c>
      <c r="N41" s="541">
        <v>1</v>
      </c>
      <c r="O41" s="541">
        <v>257</v>
      </c>
      <c r="P41" s="567">
        <v>4</v>
      </c>
      <c r="Q41" s="567">
        <v>1036</v>
      </c>
      <c r="R41" s="546">
        <v>1.0077821011673151</v>
      </c>
      <c r="S41" s="568">
        <v>259</v>
      </c>
    </row>
    <row r="42" spans="1:19" ht="14.45" customHeight="1" x14ac:dyDescent="0.2">
      <c r="A42" s="540" t="s">
        <v>1253</v>
      </c>
      <c r="B42" s="541" t="s">
        <v>1254</v>
      </c>
      <c r="C42" s="541" t="s">
        <v>449</v>
      </c>
      <c r="D42" s="541" t="s">
        <v>1233</v>
      </c>
      <c r="E42" s="541" t="s">
        <v>1255</v>
      </c>
      <c r="F42" s="541" t="s">
        <v>1328</v>
      </c>
      <c r="G42" s="541" t="s">
        <v>1329</v>
      </c>
      <c r="H42" s="567">
        <v>6275</v>
      </c>
      <c r="I42" s="567">
        <v>1104400</v>
      </c>
      <c r="J42" s="541">
        <v>1.218371327455497</v>
      </c>
      <c r="K42" s="541">
        <v>176</v>
      </c>
      <c r="L42" s="567">
        <v>5064</v>
      </c>
      <c r="M42" s="567">
        <v>906456</v>
      </c>
      <c r="N42" s="541">
        <v>1</v>
      </c>
      <c r="O42" s="541">
        <v>179</v>
      </c>
      <c r="P42" s="567">
        <v>4341</v>
      </c>
      <c r="Q42" s="567">
        <v>785721</v>
      </c>
      <c r="R42" s="546">
        <v>0.86680544891312983</v>
      </c>
      <c r="S42" s="568">
        <v>181</v>
      </c>
    </row>
    <row r="43" spans="1:19" ht="14.45" customHeight="1" x14ac:dyDescent="0.2">
      <c r="A43" s="540" t="s">
        <v>1253</v>
      </c>
      <c r="B43" s="541" t="s">
        <v>1254</v>
      </c>
      <c r="C43" s="541" t="s">
        <v>449</v>
      </c>
      <c r="D43" s="541" t="s">
        <v>1233</v>
      </c>
      <c r="E43" s="541" t="s">
        <v>1255</v>
      </c>
      <c r="F43" s="541" t="s">
        <v>1330</v>
      </c>
      <c r="G43" s="541" t="s">
        <v>1331</v>
      </c>
      <c r="H43" s="567">
        <v>1995</v>
      </c>
      <c r="I43" s="567">
        <v>171570</v>
      </c>
      <c r="J43" s="541">
        <v>1.0428709495067379</v>
      </c>
      <c r="K43" s="541">
        <v>86</v>
      </c>
      <c r="L43" s="567">
        <v>1891</v>
      </c>
      <c r="M43" s="567">
        <v>164517</v>
      </c>
      <c r="N43" s="541">
        <v>1</v>
      </c>
      <c r="O43" s="541">
        <v>87</v>
      </c>
      <c r="P43" s="567">
        <v>1794</v>
      </c>
      <c r="Q43" s="567">
        <v>157872</v>
      </c>
      <c r="R43" s="546">
        <v>0.95960903736391989</v>
      </c>
      <c r="S43" s="568">
        <v>88</v>
      </c>
    </row>
    <row r="44" spans="1:19" ht="14.45" customHeight="1" x14ac:dyDescent="0.2">
      <c r="A44" s="540" t="s">
        <v>1253</v>
      </c>
      <c r="B44" s="541" t="s">
        <v>1254</v>
      </c>
      <c r="C44" s="541" t="s">
        <v>449</v>
      </c>
      <c r="D44" s="541" t="s">
        <v>1233</v>
      </c>
      <c r="E44" s="541" t="s">
        <v>1255</v>
      </c>
      <c r="F44" s="541" t="s">
        <v>1332</v>
      </c>
      <c r="G44" s="541" t="s">
        <v>1333</v>
      </c>
      <c r="H44" s="567">
        <v>132</v>
      </c>
      <c r="I44" s="567">
        <v>22440</v>
      </c>
      <c r="J44" s="541">
        <v>1.0693861990087685</v>
      </c>
      <c r="K44" s="541">
        <v>170</v>
      </c>
      <c r="L44" s="567">
        <v>122</v>
      </c>
      <c r="M44" s="567">
        <v>20984</v>
      </c>
      <c r="N44" s="541">
        <v>1</v>
      </c>
      <c r="O44" s="541">
        <v>172</v>
      </c>
      <c r="P44" s="567">
        <v>108</v>
      </c>
      <c r="Q44" s="567">
        <v>18792</v>
      </c>
      <c r="R44" s="546">
        <v>0.89553945863515061</v>
      </c>
      <c r="S44" s="568">
        <v>174</v>
      </c>
    </row>
    <row r="45" spans="1:19" ht="14.45" customHeight="1" x14ac:dyDescent="0.2">
      <c r="A45" s="540" t="s">
        <v>1253</v>
      </c>
      <c r="B45" s="541" t="s">
        <v>1254</v>
      </c>
      <c r="C45" s="541" t="s">
        <v>449</v>
      </c>
      <c r="D45" s="541" t="s">
        <v>1233</v>
      </c>
      <c r="E45" s="541" t="s">
        <v>1255</v>
      </c>
      <c r="F45" s="541" t="s">
        <v>1334</v>
      </c>
      <c r="G45" s="541" t="s">
        <v>1335</v>
      </c>
      <c r="H45" s="567">
        <v>58</v>
      </c>
      <c r="I45" s="567">
        <v>1682</v>
      </c>
      <c r="J45" s="541">
        <v>0.62365591397849462</v>
      </c>
      <c r="K45" s="541">
        <v>29</v>
      </c>
      <c r="L45" s="567">
        <v>87</v>
      </c>
      <c r="M45" s="567">
        <v>2697</v>
      </c>
      <c r="N45" s="541">
        <v>1</v>
      </c>
      <c r="O45" s="541">
        <v>31</v>
      </c>
      <c r="P45" s="567">
        <v>72</v>
      </c>
      <c r="Q45" s="567">
        <v>2232</v>
      </c>
      <c r="R45" s="546">
        <v>0.82758620689655171</v>
      </c>
      <c r="S45" s="568">
        <v>31</v>
      </c>
    </row>
    <row r="46" spans="1:19" ht="14.45" customHeight="1" x14ac:dyDescent="0.2">
      <c r="A46" s="540" t="s">
        <v>1253</v>
      </c>
      <c r="B46" s="541" t="s">
        <v>1254</v>
      </c>
      <c r="C46" s="541" t="s">
        <v>449</v>
      </c>
      <c r="D46" s="541" t="s">
        <v>1233</v>
      </c>
      <c r="E46" s="541" t="s">
        <v>1255</v>
      </c>
      <c r="F46" s="541" t="s">
        <v>1336</v>
      </c>
      <c r="G46" s="541" t="s">
        <v>1337</v>
      </c>
      <c r="H46" s="567">
        <v>169</v>
      </c>
      <c r="I46" s="567">
        <v>29913</v>
      </c>
      <c r="J46" s="541">
        <v>0.89866610587033591</v>
      </c>
      <c r="K46" s="541">
        <v>177</v>
      </c>
      <c r="L46" s="567">
        <v>187</v>
      </c>
      <c r="M46" s="567">
        <v>33286</v>
      </c>
      <c r="N46" s="541">
        <v>1</v>
      </c>
      <c r="O46" s="541">
        <v>178</v>
      </c>
      <c r="P46" s="567">
        <v>80</v>
      </c>
      <c r="Q46" s="567">
        <v>14400</v>
      </c>
      <c r="R46" s="546">
        <v>0.43261431232349939</v>
      </c>
      <c r="S46" s="568">
        <v>180</v>
      </c>
    </row>
    <row r="47" spans="1:19" ht="14.45" customHeight="1" x14ac:dyDescent="0.2">
      <c r="A47" s="540" t="s">
        <v>1253</v>
      </c>
      <c r="B47" s="541" t="s">
        <v>1254</v>
      </c>
      <c r="C47" s="541" t="s">
        <v>449</v>
      </c>
      <c r="D47" s="541" t="s">
        <v>1233</v>
      </c>
      <c r="E47" s="541" t="s">
        <v>1255</v>
      </c>
      <c r="F47" s="541" t="s">
        <v>1338</v>
      </c>
      <c r="G47" s="541" t="s">
        <v>1339</v>
      </c>
      <c r="H47" s="567">
        <v>2</v>
      </c>
      <c r="I47" s="567">
        <v>718</v>
      </c>
      <c r="J47" s="541"/>
      <c r="K47" s="541">
        <v>359</v>
      </c>
      <c r="L47" s="567"/>
      <c r="M47" s="567"/>
      <c r="N47" s="541"/>
      <c r="O47" s="541"/>
      <c r="P47" s="567"/>
      <c r="Q47" s="567"/>
      <c r="R47" s="546"/>
      <c r="S47" s="568"/>
    </row>
    <row r="48" spans="1:19" ht="14.45" customHeight="1" x14ac:dyDescent="0.2">
      <c r="A48" s="540" t="s">
        <v>1253</v>
      </c>
      <c r="B48" s="541" t="s">
        <v>1254</v>
      </c>
      <c r="C48" s="541" t="s">
        <v>449</v>
      </c>
      <c r="D48" s="541" t="s">
        <v>1233</v>
      </c>
      <c r="E48" s="541" t="s">
        <v>1255</v>
      </c>
      <c r="F48" s="541" t="s">
        <v>1340</v>
      </c>
      <c r="G48" s="541" t="s">
        <v>1341</v>
      </c>
      <c r="H48" s="567">
        <v>588</v>
      </c>
      <c r="I48" s="567">
        <v>155232</v>
      </c>
      <c r="J48" s="541">
        <v>1.137755887332615</v>
      </c>
      <c r="K48" s="541">
        <v>264</v>
      </c>
      <c r="L48" s="567">
        <v>511</v>
      </c>
      <c r="M48" s="567">
        <v>136437</v>
      </c>
      <c r="N48" s="541">
        <v>1</v>
      </c>
      <c r="O48" s="541">
        <v>267</v>
      </c>
      <c r="P48" s="567">
        <v>450</v>
      </c>
      <c r="Q48" s="567">
        <v>121050</v>
      </c>
      <c r="R48" s="546">
        <v>0.88722267420127976</v>
      </c>
      <c r="S48" s="568">
        <v>269</v>
      </c>
    </row>
    <row r="49" spans="1:19" ht="14.45" customHeight="1" x14ac:dyDescent="0.2">
      <c r="A49" s="540" t="s">
        <v>1253</v>
      </c>
      <c r="B49" s="541" t="s">
        <v>1254</v>
      </c>
      <c r="C49" s="541" t="s">
        <v>449</v>
      </c>
      <c r="D49" s="541" t="s">
        <v>1233</v>
      </c>
      <c r="E49" s="541" t="s">
        <v>1255</v>
      </c>
      <c r="F49" s="541" t="s">
        <v>1342</v>
      </c>
      <c r="G49" s="541" t="s">
        <v>1343</v>
      </c>
      <c r="H49" s="567">
        <v>615</v>
      </c>
      <c r="I49" s="567">
        <v>1312410</v>
      </c>
      <c r="J49" s="541">
        <v>1.0226773307732828</v>
      </c>
      <c r="K49" s="541">
        <v>2134</v>
      </c>
      <c r="L49" s="567">
        <v>598</v>
      </c>
      <c r="M49" s="567">
        <v>1283308</v>
      </c>
      <c r="N49" s="541">
        <v>1</v>
      </c>
      <c r="O49" s="541">
        <v>2146</v>
      </c>
      <c r="P49" s="567">
        <v>541</v>
      </c>
      <c r="Q49" s="567">
        <v>1166937</v>
      </c>
      <c r="R49" s="546">
        <v>0.90931950864484601</v>
      </c>
      <c r="S49" s="568">
        <v>2157</v>
      </c>
    </row>
    <row r="50" spans="1:19" ht="14.45" customHeight="1" x14ac:dyDescent="0.2">
      <c r="A50" s="540" t="s">
        <v>1253</v>
      </c>
      <c r="B50" s="541" t="s">
        <v>1254</v>
      </c>
      <c r="C50" s="541" t="s">
        <v>449</v>
      </c>
      <c r="D50" s="541" t="s">
        <v>1233</v>
      </c>
      <c r="E50" s="541" t="s">
        <v>1255</v>
      </c>
      <c r="F50" s="541" t="s">
        <v>1344</v>
      </c>
      <c r="G50" s="541" t="s">
        <v>1345</v>
      </c>
      <c r="H50" s="567">
        <v>5</v>
      </c>
      <c r="I50" s="567">
        <v>1215</v>
      </c>
      <c r="J50" s="541">
        <v>1.2448770491803278</v>
      </c>
      <c r="K50" s="541">
        <v>243</v>
      </c>
      <c r="L50" s="567">
        <v>4</v>
      </c>
      <c r="M50" s="567">
        <v>976</v>
      </c>
      <c r="N50" s="541">
        <v>1</v>
      </c>
      <c r="O50" s="541">
        <v>244</v>
      </c>
      <c r="P50" s="567">
        <v>1</v>
      </c>
      <c r="Q50" s="567">
        <v>246</v>
      </c>
      <c r="R50" s="546">
        <v>0.25204918032786883</v>
      </c>
      <c r="S50" s="568">
        <v>246</v>
      </c>
    </row>
    <row r="51" spans="1:19" ht="14.45" customHeight="1" x14ac:dyDescent="0.2">
      <c r="A51" s="540" t="s">
        <v>1253</v>
      </c>
      <c r="B51" s="541" t="s">
        <v>1254</v>
      </c>
      <c r="C51" s="541" t="s">
        <v>449</v>
      </c>
      <c r="D51" s="541" t="s">
        <v>1233</v>
      </c>
      <c r="E51" s="541" t="s">
        <v>1255</v>
      </c>
      <c r="F51" s="541" t="s">
        <v>1346</v>
      </c>
      <c r="G51" s="541" t="s">
        <v>1347</v>
      </c>
      <c r="H51" s="567">
        <v>3</v>
      </c>
      <c r="I51" s="567">
        <v>1278</v>
      </c>
      <c r="J51" s="541">
        <v>0.58758620689655172</v>
      </c>
      <c r="K51" s="541">
        <v>426</v>
      </c>
      <c r="L51" s="567">
        <v>5</v>
      </c>
      <c r="M51" s="567">
        <v>2175</v>
      </c>
      <c r="N51" s="541">
        <v>1</v>
      </c>
      <c r="O51" s="541">
        <v>435</v>
      </c>
      <c r="P51" s="567">
        <v>2</v>
      </c>
      <c r="Q51" s="567">
        <v>884</v>
      </c>
      <c r="R51" s="546">
        <v>0.40643678160919539</v>
      </c>
      <c r="S51" s="568">
        <v>442</v>
      </c>
    </row>
    <row r="52" spans="1:19" ht="14.45" customHeight="1" x14ac:dyDescent="0.2">
      <c r="A52" s="540" t="s">
        <v>1253</v>
      </c>
      <c r="B52" s="541" t="s">
        <v>1254</v>
      </c>
      <c r="C52" s="541" t="s">
        <v>449</v>
      </c>
      <c r="D52" s="541" t="s">
        <v>1233</v>
      </c>
      <c r="E52" s="541" t="s">
        <v>1255</v>
      </c>
      <c r="F52" s="541" t="s">
        <v>1348</v>
      </c>
      <c r="G52" s="541" t="s">
        <v>1259</v>
      </c>
      <c r="H52" s="567"/>
      <c r="I52" s="567"/>
      <c r="J52" s="541"/>
      <c r="K52" s="541"/>
      <c r="L52" s="567">
        <v>1</v>
      </c>
      <c r="M52" s="567">
        <v>38</v>
      </c>
      <c r="N52" s="541">
        <v>1</v>
      </c>
      <c r="O52" s="541">
        <v>38</v>
      </c>
      <c r="P52" s="567">
        <v>1</v>
      </c>
      <c r="Q52" s="567">
        <v>39</v>
      </c>
      <c r="R52" s="546">
        <v>1.0263157894736843</v>
      </c>
      <c r="S52" s="568">
        <v>39</v>
      </c>
    </row>
    <row r="53" spans="1:19" ht="14.45" customHeight="1" x14ac:dyDescent="0.2">
      <c r="A53" s="540" t="s">
        <v>1253</v>
      </c>
      <c r="B53" s="541" t="s">
        <v>1254</v>
      </c>
      <c r="C53" s="541" t="s">
        <v>449</v>
      </c>
      <c r="D53" s="541" t="s">
        <v>1233</v>
      </c>
      <c r="E53" s="541" t="s">
        <v>1255</v>
      </c>
      <c r="F53" s="541" t="s">
        <v>1349</v>
      </c>
      <c r="G53" s="541" t="s">
        <v>1350</v>
      </c>
      <c r="H53" s="567"/>
      <c r="I53" s="567"/>
      <c r="J53" s="541"/>
      <c r="K53" s="541"/>
      <c r="L53" s="567">
        <v>7</v>
      </c>
      <c r="M53" s="567">
        <v>36834</v>
      </c>
      <c r="N53" s="541">
        <v>1</v>
      </c>
      <c r="O53" s="541">
        <v>5262</v>
      </c>
      <c r="P53" s="567">
        <v>2</v>
      </c>
      <c r="Q53" s="567">
        <v>10582</v>
      </c>
      <c r="R53" s="546">
        <v>0.28728891784764077</v>
      </c>
      <c r="S53" s="568">
        <v>5291</v>
      </c>
    </row>
    <row r="54" spans="1:19" ht="14.45" customHeight="1" x14ac:dyDescent="0.2">
      <c r="A54" s="540" t="s">
        <v>1253</v>
      </c>
      <c r="B54" s="541" t="s">
        <v>1254</v>
      </c>
      <c r="C54" s="541" t="s">
        <v>449</v>
      </c>
      <c r="D54" s="541" t="s">
        <v>1233</v>
      </c>
      <c r="E54" s="541" t="s">
        <v>1255</v>
      </c>
      <c r="F54" s="541" t="s">
        <v>1351</v>
      </c>
      <c r="G54" s="541" t="s">
        <v>1352</v>
      </c>
      <c r="H54" s="567">
        <v>94</v>
      </c>
      <c r="I54" s="567">
        <v>27166</v>
      </c>
      <c r="J54" s="541">
        <v>0.83351742758959257</v>
      </c>
      <c r="K54" s="541">
        <v>289</v>
      </c>
      <c r="L54" s="567">
        <v>112</v>
      </c>
      <c r="M54" s="567">
        <v>32592</v>
      </c>
      <c r="N54" s="541">
        <v>1</v>
      </c>
      <c r="O54" s="541">
        <v>291</v>
      </c>
      <c r="P54" s="567">
        <v>128</v>
      </c>
      <c r="Q54" s="567">
        <v>37504</v>
      </c>
      <c r="R54" s="546">
        <v>1.1507118311242022</v>
      </c>
      <c r="S54" s="568">
        <v>293</v>
      </c>
    </row>
    <row r="55" spans="1:19" ht="14.45" customHeight="1" x14ac:dyDescent="0.2">
      <c r="A55" s="540" t="s">
        <v>1253</v>
      </c>
      <c r="B55" s="541" t="s">
        <v>1254</v>
      </c>
      <c r="C55" s="541" t="s">
        <v>449</v>
      </c>
      <c r="D55" s="541" t="s">
        <v>1233</v>
      </c>
      <c r="E55" s="541" t="s">
        <v>1255</v>
      </c>
      <c r="F55" s="541" t="s">
        <v>1353</v>
      </c>
      <c r="G55" s="541" t="s">
        <v>1354</v>
      </c>
      <c r="H55" s="567">
        <v>2</v>
      </c>
      <c r="I55" s="567">
        <v>2204</v>
      </c>
      <c r="J55" s="541">
        <v>1.9713774597495528</v>
      </c>
      <c r="K55" s="541">
        <v>1102</v>
      </c>
      <c r="L55" s="567">
        <v>1</v>
      </c>
      <c r="M55" s="567">
        <v>1118</v>
      </c>
      <c r="N55" s="541">
        <v>1</v>
      </c>
      <c r="O55" s="541">
        <v>1118</v>
      </c>
      <c r="P55" s="567">
        <v>1</v>
      </c>
      <c r="Q55" s="567">
        <v>1132</v>
      </c>
      <c r="R55" s="546">
        <v>1.0125223613595706</v>
      </c>
      <c r="S55" s="568">
        <v>1132</v>
      </c>
    </row>
    <row r="56" spans="1:19" ht="14.45" customHeight="1" x14ac:dyDescent="0.2">
      <c r="A56" s="540" t="s">
        <v>1253</v>
      </c>
      <c r="B56" s="541" t="s">
        <v>1254</v>
      </c>
      <c r="C56" s="541" t="s">
        <v>449</v>
      </c>
      <c r="D56" s="541" t="s">
        <v>1233</v>
      </c>
      <c r="E56" s="541" t="s">
        <v>1255</v>
      </c>
      <c r="F56" s="541" t="s">
        <v>1355</v>
      </c>
      <c r="G56" s="541" t="s">
        <v>1356</v>
      </c>
      <c r="H56" s="567">
        <v>70</v>
      </c>
      <c r="I56" s="567">
        <v>7560</v>
      </c>
      <c r="J56" s="541">
        <v>1.1186741639538325</v>
      </c>
      <c r="K56" s="541">
        <v>108</v>
      </c>
      <c r="L56" s="567">
        <v>62</v>
      </c>
      <c r="M56" s="567">
        <v>6758</v>
      </c>
      <c r="N56" s="541">
        <v>1</v>
      </c>
      <c r="O56" s="541">
        <v>109</v>
      </c>
      <c r="P56" s="567">
        <v>55</v>
      </c>
      <c r="Q56" s="567">
        <v>6050</v>
      </c>
      <c r="R56" s="546">
        <v>0.89523527670908554</v>
      </c>
      <c r="S56" s="568">
        <v>110</v>
      </c>
    </row>
    <row r="57" spans="1:19" ht="14.45" customHeight="1" x14ac:dyDescent="0.2">
      <c r="A57" s="540" t="s">
        <v>1253</v>
      </c>
      <c r="B57" s="541" t="s">
        <v>1254</v>
      </c>
      <c r="C57" s="541" t="s">
        <v>449</v>
      </c>
      <c r="D57" s="541" t="s">
        <v>1233</v>
      </c>
      <c r="E57" s="541" t="s">
        <v>1255</v>
      </c>
      <c r="F57" s="541" t="s">
        <v>1357</v>
      </c>
      <c r="G57" s="541" t="s">
        <v>1358</v>
      </c>
      <c r="H57" s="567">
        <v>7</v>
      </c>
      <c r="I57" s="567">
        <v>2205</v>
      </c>
      <c r="J57" s="541">
        <v>0.87223101265822789</v>
      </c>
      <c r="K57" s="541">
        <v>315</v>
      </c>
      <c r="L57" s="567">
        <v>8</v>
      </c>
      <c r="M57" s="567">
        <v>2528</v>
      </c>
      <c r="N57" s="541">
        <v>1</v>
      </c>
      <c r="O57" s="541">
        <v>316</v>
      </c>
      <c r="P57" s="567">
        <v>10</v>
      </c>
      <c r="Q57" s="567">
        <v>3180</v>
      </c>
      <c r="R57" s="546">
        <v>1.2579113924050633</v>
      </c>
      <c r="S57" s="568">
        <v>318</v>
      </c>
    </row>
    <row r="58" spans="1:19" ht="14.45" customHeight="1" x14ac:dyDescent="0.2">
      <c r="A58" s="540" t="s">
        <v>1253</v>
      </c>
      <c r="B58" s="541" t="s">
        <v>1254</v>
      </c>
      <c r="C58" s="541" t="s">
        <v>449</v>
      </c>
      <c r="D58" s="541" t="s">
        <v>1233</v>
      </c>
      <c r="E58" s="541" t="s">
        <v>1255</v>
      </c>
      <c r="F58" s="541" t="s">
        <v>1359</v>
      </c>
      <c r="G58" s="541" t="s">
        <v>1360</v>
      </c>
      <c r="H58" s="567">
        <v>75</v>
      </c>
      <c r="I58" s="567">
        <v>0</v>
      </c>
      <c r="J58" s="541"/>
      <c r="K58" s="541">
        <v>0</v>
      </c>
      <c r="L58" s="567">
        <v>61</v>
      </c>
      <c r="M58" s="567">
        <v>0</v>
      </c>
      <c r="N58" s="541"/>
      <c r="O58" s="541">
        <v>0</v>
      </c>
      <c r="P58" s="567">
        <v>60</v>
      </c>
      <c r="Q58" s="567">
        <v>0</v>
      </c>
      <c r="R58" s="546"/>
      <c r="S58" s="568">
        <v>0</v>
      </c>
    </row>
    <row r="59" spans="1:19" ht="14.45" customHeight="1" x14ac:dyDescent="0.2">
      <c r="A59" s="540" t="s">
        <v>1253</v>
      </c>
      <c r="B59" s="541" t="s">
        <v>1254</v>
      </c>
      <c r="C59" s="541" t="s">
        <v>449</v>
      </c>
      <c r="D59" s="541" t="s">
        <v>1233</v>
      </c>
      <c r="E59" s="541" t="s">
        <v>1255</v>
      </c>
      <c r="F59" s="541" t="s">
        <v>1361</v>
      </c>
      <c r="G59" s="541" t="s">
        <v>1362</v>
      </c>
      <c r="H59" s="567">
        <v>35</v>
      </c>
      <c r="I59" s="567">
        <v>0</v>
      </c>
      <c r="J59" s="541"/>
      <c r="K59" s="541">
        <v>0</v>
      </c>
      <c r="L59" s="567">
        <v>40</v>
      </c>
      <c r="M59" s="567">
        <v>0</v>
      </c>
      <c r="N59" s="541"/>
      <c r="O59" s="541">
        <v>0</v>
      </c>
      <c r="P59" s="567">
        <v>32</v>
      </c>
      <c r="Q59" s="567">
        <v>0</v>
      </c>
      <c r="R59" s="546"/>
      <c r="S59" s="568">
        <v>0</v>
      </c>
    </row>
    <row r="60" spans="1:19" ht="14.45" customHeight="1" x14ac:dyDescent="0.2">
      <c r="A60" s="540" t="s">
        <v>1253</v>
      </c>
      <c r="B60" s="541" t="s">
        <v>1254</v>
      </c>
      <c r="C60" s="541" t="s">
        <v>449</v>
      </c>
      <c r="D60" s="541" t="s">
        <v>1233</v>
      </c>
      <c r="E60" s="541" t="s">
        <v>1255</v>
      </c>
      <c r="F60" s="541" t="s">
        <v>1363</v>
      </c>
      <c r="G60" s="541" t="s">
        <v>1364</v>
      </c>
      <c r="H60" s="567">
        <v>180</v>
      </c>
      <c r="I60" s="567">
        <v>860220</v>
      </c>
      <c r="J60" s="541">
        <v>0.85694048874955542</v>
      </c>
      <c r="K60" s="541">
        <v>4779</v>
      </c>
      <c r="L60" s="567">
        <v>209</v>
      </c>
      <c r="M60" s="567">
        <v>1003827</v>
      </c>
      <c r="N60" s="541">
        <v>1</v>
      </c>
      <c r="O60" s="541">
        <v>4803</v>
      </c>
      <c r="P60" s="567">
        <v>186</v>
      </c>
      <c r="Q60" s="567">
        <v>897264</v>
      </c>
      <c r="R60" s="546">
        <v>0.89384326183694995</v>
      </c>
      <c r="S60" s="568">
        <v>4824</v>
      </c>
    </row>
    <row r="61" spans="1:19" ht="14.45" customHeight="1" x14ac:dyDescent="0.2">
      <c r="A61" s="540" t="s">
        <v>1253</v>
      </c>
      <c r="B61" s="541" t="s">
        <v>1254</v>
      </c>
      <c r="C61" s="541" t="s">
        <v>449</v>
      </c>
      <c r="D61" s="541" t="s">
        <v>1233</v>
      </c>
      <c r="E61" s="541" t="s">
        <v>1255</v>
      </c>
      <c r="F61" s="541" t="s">
        <v>1365</v>
      </c>
      <c r="G61" s="541" t="s">
        <v>1366</v>
      </c>
      <c r="H61" s="567">
        <v>71</v>
      </c>
      <c r="I61" s="567">
        <v>43239</v>
      </c>
      <c r="J61" s="541">
        <v>1.009313725490196</v>
      </c>
      <c r="K61" s="541">
        <v>609</v>
      </c>
      <c r="L61" s="567">
        <v>70</v>
      </c>
      <c r="M61" s="567">
        <v>42840</v>
      </c>
      <c r="N61" s="541">
        <v>1</v>
      </c>
      <c r="O61" s="541">
        <v>612</v>
      </c>
      <c r="P61" s="567">
        <v>129</v>
      </c>
      <c r="Q61" s="567">
        <v>79335</v>
      </c>
      <c r="R61" s="546">
        <v>1.8518907563025211</v>
      </c>
      <c r="S61" s="568">
        <v>615</v>
      </c>
    </row>
    <row r="62" spans="1:19" ht="14.45" customHeight="1" x14ac:dyDescent="0.2">
      <c r="A62" s="540" t="s">
        <v>1253</v>
      </c>
      <c r="B62" s="541" t="s">
        <v>1254</v>
      </c>
      <c r="C62" s="541" t="s">
        <v>449</v>
      </c>
      <c r="D62" s="541" t="s">
        <v>1233</v>
      </c>
      <c r="E62" s="541" t="s">
        <v>1255</v>
      </c>
      <c r="F62" s="541" t="s">
        <v>1367</v>
      </c>
      <c r="G62" s="541" t="s">
        <v>1368</v>
      </c>
      <c r="H62" s="567">
        <v>126</v>
      </c>
      <c r="I62" s="567">
        <v>357840</v>
      </c>
      <c r="J62" s="541">
        <v>2.5155711775043939</v>
      </c>
      <c r="K62" s="541">
        <v>2840</v>
      </c>
      <c r="L62" s="567">
        <v>50</v>
      </c>
      <c r="M62" s="567">
        <v>142250</v>
      </c>
      <c r="N62" s="541">
        <v>1</v>
      </c>
      <c r="O62" s="541">
        <v>2845</v>
      </c>
      <c r="P62" s="567">
        <v>59</v>
      </c>
      <c r="Q62" s="567">
        <v>168091</v>
      </c>
      <c r="R62" s="546">
        <v>1.1816590509666081</v>
      </c>
      <c r="S62" s="568">
        <v>2849</v>
      </c>
    </row>
    <row r="63" spans="1:19" ht="14.45" customHeight="1" x14ac:dyDescent="0.2">
      <c r="A63" s="540" t="s">
        <v>1253</v>
      </c>
      <c r="B63" s="541" t="s">
        <v>1254</v>
      </c>
      <c r="C63" s="541" t="s">
        <v>449</v>
      </c>
      <c r="D63" s="541" t="s">
        <v>1233</v>
      </c>
      <c r="E63" s="541" t="s">
        <v>1255</v>
      </c>
      <c r="F63" s="541" t="s">
        <v>1369</v>
      </c>
      <c r="G63" s="541" t="s">
        <v>1370</v>
      </c>
      <c r="H63" s="567">
        <v>26</v>
      </c>
      <c r="I63" s="567">
        <v>196950</v>
      </c>
      <c r="J63" s="541">
        <v>0.78673633247848906</v>
      </c>
      <c r="K63" s="541">
        <v>7575</v>
      </c>
      <c r="L63" s="567">
        <v>33</v>
      </c>
      <c r="M63" s="567">
        <v>250338</v>
      </c>
      <c r="N63" s="541">
        <v>1</v>
      </c>
      <c r="O63" s="541">
        <v>7586</v>
      </c>
      <c r="P63" s="567">
        <v>64</v>
      </c>
      <c r="Q63" s="567">
        <v>486208</v>
      </c>
      <c r="R63" s="546">
        <v>1.9422061373023671</v>
      </c>
      <c r="S63" s="568">
        <v>7597</v>
      </c>
    </row>
    <row r="64" spans="1:19" ht="14.45" customHeight="1" x14ac:dyDescent="0.2">
      <c r="A64" s="540" t="s">
        <v>1253</v>
      </c>
      <c r="B64" s="541" t="s">
        <v>1254</v>
      </c>
      <c r="C64" s="541" t="s">
        <v>449</v>
      </c>
      <c r="D64" s="541" t="s">
        <v>1233</v>
      </c>
      <c r="E64" s="541" t="s">
        <v>1255</v>
      </c>
      <c r="F64" s="541" t="s">
        <v>1371</v>
      </c>
      <c r="G64" s="541" t="s">
        <v>1372</v>
      </c>
      <c r="H64" s="567">
        <v>13</v>
      </c>
      <c r="I64" s="567">
        <v>208091</v>
      </c>
      <c r="J64" s="541">
        <v>3.2489851361478892</v>
      </c>
      <c r="K64" s="541">
        <v>16007</v>
      </c>
      <c r="L64" s="567">
        <v>4</v>
      </c>
      <c r="M64" s="567">
        <v>64048</v>
      </c>
      <c r="N64" s="541">
        <v>1</v>
      </c>
      <c r="O64" s="541">
        <v>16012</v>
      </c>
      <c r="P64" s="567">
        <v>5</v>
      </c>
      <c r="Q64" s="567">
        <v>80080</v>
      </c>
      <c r="R64" s="546">
        <v>1.2503122658006496</v>
      </c>
      <c r="S64" s="568">
        <v>16016</v>
      </c>
    </row>
    <row r="65" spans="1:19" ht="14.45" customHeight="1" x14ac:dyDescent="0.2">
      <c r="A65" s="540" t="s">
        <v>1253</v>
      </c>
      <c r="B65" s="541" t="s">
        <v>1254</v>
      </c>
      <c r="C65" s="541" t="s">
        <v>449</v>
      </c>
      <c r="D65" s="541" t="s">
        <v>1233</v>
      </c>
      <c r="E65" s="541" t="s">
        <v>1255</v>
      </c>
      <c r="F65" s="541" t="s">
        <v>1373</v>
      </c>
      <c r="G65" s="541" t="s">
        <v>1374</v>
      </c>
      <c r="H65" s="567"/>
      <c r="I65" s="567"/>
      <c r="J65" s="541"/>
      <c r="K65" s="541"/>
      <c r="L65" s="567"/>
      <c r="M65" s="567"/>
      <c r="N65" s="541"/>
      <c r="O65" s="541"/>
      <c r="P65" s="567">
        <v>88</v>
      </c>
      <c r="Q65" s="567">
        <v>338184</v>
      </c>
      <c r="R65" s="546"/>
      <c r="S65" s="568">
        <v>3843</v>
      </c>
    </row>
    <row r="66" spans="1:19" ht="14.45" customHeight="1" x14ac:dyDescent="0.2">
      <c r="A66" s="540" t="s">
        <v>1253</v>
      </c>
      <c r="B66" s="541" t="s">
        <v>1254</v>
      </c>
      <c r="C66" s="541" t="s">
        <v>449</v>
      </c>
      <c r="D66" s="541" t="s">
        <v>1233</v>
      </c>
      <c r="E66" s="541" t="s">
        <v>1255</v>
      </c>
      <c r="F66" s="541" t="s">
        <v>1375</v>
      </c>
      <c r="G66" s="541" t="s">
        <v>1376</v>
      </c>
      <c r="H66" s="567">
        <v>2</v>
      </c>
      <c r="I66" s="567">
        <v>19972</v>
      </c>
      <c r="J66" s="541">
        <v>0.49954977488744373</v>
      </c>
      <c r="K66" s="541">
        <v>9986</v>
      </c>
      <c r="L66" s="567">
        <v>4</v>
      </c>
      <c r="M66" s="567">
        <v>39980</v>
      </c>
      <c r="N66" s="541">
        <v>1</v>
      </c>
      <c r="O66" s="541">
        <v>9995</v>
      </c>
      <c r="P66" s="567">
        <v>2</v>
      </c>
      <c r="Q66" s="567">
        <v>20006</v>
      </c>
      <c r="R66" s="546">
        <v>0.50040020010005004</v>
      </c>
      <c r="S66" s="568">
        <v>10003</v>
      </c>
    </row>
    <row r="67" spans="1:19" ht="14.45" customHeight="1" x14ac:dyDescent="0.2">
      <c r="A67" s="540" t="s">
        <v>1253</v>
      </c>
      <c r="B67" s="541" t="s">
        <v>1254</v>
      </c>
      <c r="C67" s="541" t="s">
        <v>449</v>
      </c>
      <c r="D67" s="541" t="s">
        <v>1233</v>
      </c>
      <c r="E67" s="541" t="s">
        <v>1255</v>
      </c>
      <c r="F67" s="541" t="s">
        <v>1377</v>
      </c>
      <c r="G67" s="541" t="s">
        <v>1378</v>
      </c>
      <c r="H67" s="567"/>
      <c r="I67" s="567"/>
      <c r="J67" s="541"/>
      <c r="K67" s="541"/>
      <c r="L67" s="567">
        <v>1</v>
      </c>
      <c r="M67" s="567">
        <v>1142</v>
      </c>
      <c r="N67" s="541">
        <v>1</v>
      </c>
      <c r="O67" s="541">
        <v>1142</v>
      </c>
      <c r="P67" s="567"/>
      <c r="Q67" s="567"/>
      <c r="R67" s="546"/>
      <c r="S67" s="568"/>
    </row>
    <row r="68" spans="1:19" ht="14.45" customHeight="1" x14ac:dyDescent="0.2">
      <c r="A68" s="540" t="s">
        <v>1253</v>
      </c>
      <c r="B68" s="541" t="s">
        <v>1254</v>
      </c>
      <c r="C68" s="541" t="s">
        <v>449</v>
      </c>
      <c r="D68" s="541" t="s">
        <v>1233</v>
      </c>
      <c r="E68" s="541" t="s">
        <v>1255</v>
      </c>
      <c r="F68" s="541" t="s">
        <v>1379</v>
      </c>
      <c r="G68" s="541" t="s">
        <v>1380</v>
      </c>
      <c r="H68" s="567"/>
      <c r="I68" s="567"/>
      <c r="J68" s="541"/>
      <c r="K68" s="541"/>
      <c r="L68" s="567"/>
      <c r="M68" s="567"/>
      <c r="N68" s="541"/>
      <c r="O68" s="541"/>
      <c r="P68" s="567">
        <v>2</v>
      </c>
      <c r="Q68" s="567">
        <v>6832</v>
      </c>
      <c r="R68" s="546"/>
      <c r="S68" s="568">
        <v>3416</v>
      </c>
    </row>
    <row r="69" spans="1:19" ht="14.45" customHeight="1" x14ac:dyDescent="0.2">
      <c r="A69" s="540" t="s">
        <v>1253</v>
      </c>
      <c r="B69" s="541" t="s">
        <v>1254</v>
      </c>
      <c r="C69" s="541" t="s">
        <v>449</v>
      </c>
      <c r="D69" s="541" t="s">
        <v>1238</v>
      </c>
      <c r="E69" s="541" t="s">
        <v>1255</v>
      </c>
      <c r="F69" s="541" t="s">
        <v>1258</v>
      </c>
      <c r="G69" s="541" t="s">
        <v>1259</v>
      </c>
      <c r="H69" s="567">
        <v>1</v>
      </c>
      <c r="I69" s="567">
        <v>58</v>
      </c>
      <c r="J69" s="541"/>
      <c r="K69" s="541">
        <v>58</v>
      </c>
      <c r="L69" s="567"/>
      <c r="M69" s="567"/>
      <c r="N69" s="541"/>
      <c r="O69" s="541"/>
      <c r="P69" s="567"/>
      <c r="Q69" s="567"/>
      <c r="R69" s="546"/>
      <c r="S69" s="568"/>
    </row>
    <row r="70" spans="1:19" ht="14.45" customHeight="1" x14ac:dyDescent="0.2">
      <c r="A70" s="540" t="s">
        <v>1253</v>
      </c>
      <c r="B70" s="541" t="s">
        <v>1254</v>
      </c>
      <c r="C70" s="541" t="s">
        <v>449</v>
      </c>
      <c r="D70" s="541" t="s">
        <v>1238</v>
      </c>
      <c r="E70" s="541" t="s">
        <v>1255</v>
      </c>
      <c r="F70" s="541" t="s">
        <v>1270</v>
      </c>
      <c r="G70" s="541" t="s">
        <v>1271</v>
      </c>
      <c r="H70" s="567">
        <v>1</v>
      </c>
      <c r="I70" s="567">
        <v>337</v>
      </c>
      <c r="J70" s="541"/>
      <c r="K70" s="541">
        <v>337</v>
      </c>
      <c r="L70" s="567"/>
      <c r="M70" s="567"/>
      <c r="N70" s="541"/>
      <c r="O70" s="541"/>
      <c r="P70" s="567"/>
      <c r="Q70" s="567"/>
      <c r="R70" s="546"/>
      <c r="S70" s="568"/>
    </row>
    <row r="71" spans="1:19" ht="14.45" customHeight="1" x14ac:dyDescent="0.2">
      <c r="A71" s="540" t="s">
        <v>1253</v>
      </c>
      <c r="B71" s="541" t="s">
        <v>1254</v>
      </c>
      <c r="C71" s="541" t="s">
        <v>449</v>
      </c>
      <c r="D71" s="541" t="s">
        <v>1238</v>
      </c>
      <c r="E71" s="541" t="s">
        <v>1255</v>
      </c>
      <c r="F71" s="541" t="s">
        <v>1300</v>
      </c>
      <c r="G71" s="541" t="s">
        <v>1301</v>
      </c>
      <c r="H71" s="567">
        <v>1</v>
      </c>
      <c r="I71" s="567">
        <v>495</v>
      </c>
      <c r="J71" s="541"/>
      <c r="K71" s="541">
        <v>495</v>
      </c>
      <c r="L71" s="567"/>
      <c r="M71" s="567"/>
      <c r="N71" s="541"/>
      <c r="O71" s="541"/>
      <c r="P71" s="567"/>
      <c r="Q71" s="567"/>
      <c r="R71" s="546"/>
      <c r="S71" s="568"/>
    </row>
    <row r="72" spans="1:19" ht="14.45" customHeight="1" x14ac:dyDescent="0.2">
      <c r="A72" s="540" t="s">
        <v>1253</v>
      </c>
      <c r="B72" s="541" t="s">
        <v>1254</v>
      </c>
      <c r="C72" s="541" t="s">
        <v>449</v>
      </c>
      <c r="D72" s="541" t="s">
        <v>1238</v>
      </c>
      <c r="E72" s="541" t="s">
        <v>1255</v>
      </c>
      <c r="F72" s="541" t="s">
        <v>1304</v>
      </c>
      <c r="G72" s="541" t="s">
        <v>1305</v>
      </c>
      <c r="H72" s="567">
        <v>1</v>
      </c>
      <c r="I72" s="567">
        <v>371</v>
      </c>
      <c r="J72" s="541"/>
      <c r="K72" s="541">
        <v>371</v>
      </c>
      <c r="L72" s="567"/>
      <c r="M72" s="567"/>
      <c r="N72" s="541"/>
      <c r="O72" s="541"/>
      <c r="P72" s="567"/>
      <c r="Q72" s="567"/>
      <c r="R72" s="546"/>
      <c r="S72" s="568"/>
    </row>
    <row r="73" spans="1:19" ht="14.45" customHeight="1" x14ac:dyDescent="0.2">
      <c r="A73" s="540" t="s">
        <v>1253</v>
      </c>
      <c r="B73" s="541" t="s">
        <v>1254</v>
      </c>
      <c r="C73" s="541" t="s">
        <v>449</v>
      </c>
      <c r="D73" s="541" t="s">
        <v>1238</v>
      </c>
      <c r="E73" s="541" t="s">
        <v>1255</v>
      </c>
      <c r="F73" s="541" t="s">
        <v>1318</v>
      </c>
      <c r="G73" s="541" t="s">
        <v>1319</v>
      </c>
      <c r="H73" s="567">
        <v>1</v>
      </c>
      <c r="I73" s="567">
        <v>458</v>
      </c>
      <c r="J73" s="541"/>
      <c r="K73" s="541">
        <v>458</v>
      </c>
      <c r="L73" s="567"/>
      <c r="M73" s="567"/>
      <c r="N73" s="541"/>
      <c r="O73" s="541"/>
      <c r="P73" s="567"/>
      <c r="Q73" s="567"/>
      <c r="R73" s="546"/>
      <c r="S73" s="568"/>
    </row>
    <row r="74" spans="1:19" ht="14.45" customHeight="1" x14ac:dyDescent="0.2">
      <c r="A74" s="540" t="s">
        <v>1253</v>
      </c>
      <c r="B74" s="541" t="s">
        <v>1254</v>
      </c>
      <c r="C74" s="541" t="s">
        <v>449</v>
      </c>
      <c r="D74" s="541" t="s">
        <v>1238</v>
      </c>
      <c r="E74" s="541" t="s">
        <v>1255</v>
      </c>
      <c r="F74" s="541" t="s">
        <v>1363</v>
      </c>
      <c r="G74" s="541" t="s">
        <v>1364</v>
      </c>
      <c r="H74" s="567">
        <v>6</v>
      </c>
      <c r="I74" s="567">
        <v>28674</v>
      </c>
      <c r="J74" s="541"/>
      <c r="K74" s="541">
        <v>4779</v>
      </c>
      <c r="L74" s="567"/>
      <c r="M74" s="567"/>
      <c r="N74" s="541"/>
      <c r="O74" s="541"/>
      <c r="P74" s="567"/>
      <c r="Q74" s="567"/>
      <c r="R74" s="546"/>
      <c r="S74" s="568"/>
    </row>
    <row r="75" spans="1:19" ht="14.45" customHeight="1" x14ac:dyDescent="0.2">
      <c r="A75" s="540" t="s">
        <v>1253</v>
      </c>
      <c r="B75" s="541" t="s">
        <v>1254</v>
      </c>
      <c r="C75" s="541" t="s">
        <v>449</v>
      </c>
      <c r="D75" s="541" t="s">
        <v>1239</v>
      </c>
      <c r="E75" s="541" t="s">
        <v>1255</v>
      </c>
      <c r="F75" s="541" t="s">
        <v>1363</v>
      </c>
      <c r="G75" s="541" t="s">
        <v>1364</v>
      </c>
      <c r="H75" s="567">
        <v>21</v>
      </c>
      <c r="I75" s="567">
        <v>100359</v>
      </c>
      <c r="J75" s="541"/>
      <c r="K75" s="541">
        <v>4779</v>
      </c>
      <c r="L75" s="567"/>
      <c r="M75" s="567"/>
      <c r="N75" s="541"/>
      <c r="O75" s="541"/>
      <c r="P75" s="567">
        <v>3</v>
      </c>
      <c r="Q75" s="567">
        <v>14472</v>
      </c>
      <c r="R75" s="546"/>
      <c r="S75" s="568">
        <v>4824</v>
      </c>
    </row>
    <row r="76" spans="1:19" ht="14.45" customHeight="1" x14ac:dyDescent="0.2">
      <c r="A76" s="540" t="s">
        <v>1253</v>
      </c>
      <c r="B76" s="541" t="s">
        <v>1254</v>
      </c>
      <c r="C76" s="541" t="s">
        <v>449</v>
      </c>
      <c r="D76" s="541" t="s">
        <v>1240</v>
      </c>
      <c r="E76" s="541" t="s">
        <v>1255</v>
      </c>
      <c r="F76" s="541" t="s">
        <v>1308</v>
      </c>
      <c r="G76" s="541" t="s">
        <v>1309</v>
      </c>
      <c r="H76" s="567"/>
      <c r="I76" s="567"/>
      <c r="J76" s="541"/>
      <c r="K76" s="541"/>
      <c r="L76" s="567"/>
      <c r="M76" s="567"/>
      <c r="N76" s="541"/>
      <c r="O76" s="541"/>
      <c r="P76" s="567">
        <v>1</v>
      </c>
      <c r="Q76" s="567">
        <v>12</v>
      </c>
      <c r="R76" s="546"/>
      <c r="S76" s="568">
        <v>12</v>
      </c>
    </row>
    <row r="77" spans="1:19" ht="14.45" customHeight="1" x14ac:dyDescent="0.2">
      <c r="A77" s="540" t="s">
        <v>1253</v>
      </c>
      <c r="B77" s="541" t="s">
        <v>1254</v>
      </c>
      <c r="C77" s="541" t="s">
        <v>449</v>
      </c>
      <c r="D77" s="541" t="s">
        <v>1240</v>
      </c>
      <c r="E77" s="541" t="s">
        <v>1255</v>
      </c>
      <c r="F77" s="541" t="s">
        <v>1363</v>
      </c>
      <c r="G77" s="541" t="s">
        <v>1364</v>
      </c>
      <c r="H77" s="567">
        <v>3</v>
      </c>
      <c r="I77" s="567">
        <v>14337</v>
      </c>
      <c r="J77" s="541">
        <v>0.33166770768269832</v>
      </c>
      <c r="K77" s="541">
        <v>4779</v>
      </c>
      <c r="L77" s="567">
        <v>9</v>
      </c>
      <c r="M77" s="567">
        <v>43227</v>
      </c>
      <c r="N77" s="541">
        <v>1</v>
      </c>
      <c r="O77" s="541">
        <v>4803</v>
      </c>
      <c r="P77" s="567">
        <v>9</v>
      </c>
      <c r="Q77" s="567">
        <v>43416</v>
      </c>
      <c r="R77" s="546">
        <v>1.004372267332917</v>
      </c>
      <c r="S77" s="568">
        <v>4824</v>
      </c>
    </row>
    <row r="78" spans="1:19" ht="14.45" customHeight="1" x14ac:dyDescent="0.2">
      <c r="A78" s="540" t="s">
        <v>1253</v>
      </c>
      <c r="B78" s="541" t="s">
        <v>1254</v>
      </c>
      <c r="C78" s="541" t="s">
        <v>449</v>
      </c>
      <c r="D78" s="541" t="s">
        <v>1242</v>
      </c>
      <c r="E78" s="541" t="s">
        <v>1255</v>
      </c>
      <c r="F78" s="541" t="s">
        <v>1258</v>
      </c>
      <c r="G78" s="541" t="s">
        <v>1259</v>
      </c>
      <c r="H78" s="567">
        <v>1</v>
      </c>
      <c r="I78" s="567">
        <v>58</v>
      </c>
      <c r="J78" s="541"/>
      <c r="K78" s="541">
        <v>58</v>
      </c>
      <c r="L78" s="567"/>
      <c r="M78" s="567"/>
      <c r="N78" s="541"/>
      <c r="O78" s="541"/>
      <c r="P78" s="567">
        <v>1</v>
      </c>
      <c r="Q78" s="567">
        <v>59</v>
      </c>
      <c r="R78" s="546"/>
      <c r="S78" s="568">
        <v>59</v>
      </c>
    </row>
    <row r="79" spans="1:19" ht="14.45" customHeight="1" x14ac:dyDescent="0.2">
      <c r="A79" s="540" t="s">
        <v>1253</v>
      </c>
      <c r="B79" s="541" t="s">
        <v>1254</v>
      </c>
      <c r="C79" s="541" t="s">
        <v>449</v>
      </c>
      <c r="D79" s="541" t="s">
        <v>1242</v>
      </c>
      <c r="E79" s="541" t="s">
        <v>1255</v>
      </c>
      <c r="F79" s="541" t="s">
        <v>1266</v>
      </c>
      <c r="G79" s="541" t="s">
        <v>1267</v>
      </c>
      <c r="H79" s="567"/>
      <c r="I79" s="567"/>
      <c r="J79" s="541"/>
      <c r="K79" s="541"/>
      <c r="L79" s="567"/>
      <c r="M79" s="567"/>
      <c r="N79" s="541"/>
      <c r="O79" s="541"/>
      <c r="P79" s="567">
        <v>1</v>
      </c>
      <c r="Q79" s="567">
        <v>185</v>
      </c>
      <c r="R79" s="546"/>
      <c r="S79" s="568">
        <v>185</v>
      </c>
    </row>
    <row r="80" spans="1:19" ht="14.45" customHeight="1" x14ac:dyDescent="0.2">
      <c r="A80" s="540" t="s">
        <v>1253</v>
      </c>
      <c r="B80" s="541" t="s">
        <v>1254</v>
      </c>
      <c r="C80" s="541" t="s">
        <v>449</v>
      </c>
      <c r="D80" s="541" t="s">
        <v>1242</v>
      </c>
      <c r="E80" s="541" t="s">
        <v>1255</v>
      </c>
      <c r="F80" s="541" t="s">
        <v>1270</v>
      </c>
      <c r="G80" s="541" t="s">
        <v>1271</v>
      </c>
      <c r="H80" s="567"/>
      <c r="I80" s="567"/>
      <c r="J80" s="541"/>
      <c r="K80" s="541"/>
      <c r="L80" s="567"/>
      <c r="M80" s="567"/>
      <c r="N80" s="541"/>
      <c r="O80" s="541"/>
      <c r="P80" s="567">
        <v>3</v>
      </c>
      <c r="Q80" s="567">
        <v>1032</v>
      </c>
      <c r="R80" s="546"/>
      <c r="S80" s="568">
        <v>344</v>
      </c>
    </row>
    <row r="81" spans="1:19" ht="14.45" customHeight="1" x14ac:dyDescent="0.2">
      <c r="A81" s="540" t="s">
        <v>1253</v>
      </c>
      <c r="B81" s="541" t="s">
        <v>1254</v>
      </c>
      <c r="C81" s="541" t="s">
        <v>449</v>
      </c>
      <c r="D81" s="541" t="s">
        <v>1242</v>
      </c>
      <c r="E81" s="541" t="s">
        <v>1255</v>
      </c>
      <c r="F81" s="541" t="s">
        <v>1300</v>
      </c>
      <c r="G81" s="541" t="s">
        <v>1301</v>
      </c>
      <c r="H81" s="567">
        <v>1</v>
      </c>
      <c r="I81" s="567">
        <v>495</v>
      </c>
      <c r="J81" s="541"/>
      <c r="K81" s="541">
        <v>495</v>
      </c>
      <c r="L81" s="567"/>
      <c r="M81" s="567"/>
      <c r="N81" s="541"/>
      <c r="O81" s="541"/>
      <c r="P81" s="567">
        <v>1</v>
      </c>
      <c r="Q81" s="567">
        <v>503</v>
      </c>
      <c r="R81" s="546"/>
      <c r="S81" s="568">
        <v>503</v>
      </c>
    </row>
    <row r="82" spans="1:19" ht="14.45" customHeight="1" x14ac:dyDescent="0.2">
      <c r="A82" s="540" t="s">
        <v>1253</v>
      </c>
      <c r="B82" s="541" t="s">
        <v>1254</v>
      </c>
      <c r="C82" s="541" t="s">
        <v>449</v>
      </c>
      <c r="D82" s="541" t="s">
        <v>1242</v>
      </c>
      <c r="E82" s="541" t="s">
        <v>1255</v>
      </c>
      <c r="F82" s="541" t="s">
        <v>1304</v>
      </c>
      <c r="G82" s="541" t="s">
        <v>1305</v>
      </c>
      <c r="H82" s="567">
        <v>1</v>
      </c>
      <c r="I82" s="567">
        <v>371</v>
      </c>
      <c r="J82" s="541"/>
      <c r="K82" s="541">
        <v>371</v>
      </c>
      <c r="L82" s="567"/>
      <c r="M82" s="567"/>
      <c r="N82" s="541"/>
      <c r="O82" s="541"/>
      <c r="P82" s="567">
        <v>1</v>
      </c>
      <c r="Q82" s="567">
        <v>380</v>
      </c>
      <c r="R82" s="546"/>
      <c r="S82" s="568">
        <v>380</v>
      </c>
    </row>
    <row r="83" spans="1:19" ht="14.45" customHeight="1" x14ac:dyDescent="0.2">
      <c r="A83" s="540" t="s">
        <v>1253</v>
      </c>
      <c r="B83" s="541" t="s">
        <v>1254</v>
      </c>
      <c r="C83" s="541" t="s">
        <v>449</v>
      </c>
      <c r="D83" s="541" t="s">
        <v>1242</v>
      </c>
      <c r="E83" s="541" t="s">
        <v>1255</v>
      </c>
      <c r="F83" s="541" t="s">
        <v>1318</v>
      </c>
      <c r="G83" s="541" t="s">
        <v>1319</v>
      </c>
      <c r="H83" s="567"/>
      <c r="I83" s="567"/>
      <c r="J83" s="541"/>
      <c r="K83" s="541"/>
      <c r="L83" s="567"/>
      <c r="M83" s="567"/>
      <c r="N83" s="541"/>
      <c r="O83" s="541"/>
      <c r="P83" s="567">
        <v>1</v>
      </c>
      <c r="Q83" s="567">
        <v>467</v>
      </c>
      <c r="R83" s="546"/>
      <c r="S83" s="568">
        <v>467</v>
      </c>
    </row>
    <row r="84" spans="1:19" ht="14.45" customHeight="1" x14ac:dyDescent="0.2">
      <c r="A84" s="540" t="s">
        <v>1253</v>
      </c>
      <c r="B84" s="541" t="s">
        <v>1254</v>
      </c>
      <c r="C84" s="541" t="s">
        <v>449</v>
      </c>
      <c r="D84" s="541" t="s">
        <v>1242</v>
      </c>
      <c r="E84" s="541" t="s">
        <v>1255</v>
      </c>
      <c r="F84" s="541" t="s">
        <v>1363</v>
      </c>
      <c r="G84" s="541" t="s">
        <v>1364</v>
      </c>
      <c r="H84" s="567">
        <v>15</v>
      </c>
      <c r="I84" s="567">
        <v>71685</v>
      </c>
      <c r="J84" s="541">
        <v>4.9750156152404745</v>
      </c>
      <c r="K84" s="541">
        <v>4779</v>
      </c>
      <c r="L84" s="567">
        <v>3</v>
      </c>
      <c r="M84" s="567">
        <v>14409</v>
      </c>
      <c r="N84" s="541">
        <v>1</v>
      </c>
      <c r="O84" s="541">
        <v>4803</v>
      </c>
      <c r="P84" s="567">
        <v>12</v>
      </c>
      <c r="Q84" s="567">
        <v>57888</v>
      </c>
      <c r="R84" s="546">
        <v>4.0174890693316678</v>
      </c>
      <c r="S84" s="568">
        <v>4824</v>
      </c>
    </row>
    <row r="85" spans="1:19" ht="14.45" customHeight="1" x14ac:dyDescent="0.2">
      <c r="A85" s="540" t="s">
        <v>1253</v>
      </c>
      <c r="B85" s="541" t="s">
        <v>1254</v>
      </c>
      <c r="C85" s="541" t="s">
        <v>449</v>
      </c>
      <c r="D85" s="541" t="s">
        <v>1244</v>
      </c>
      <c r="E85" s="541" t="s">
        <v>1255</v>
      </c>
      <c r="F85" s="541" t="s">
        <v>1306</v>
      </c>
      <c r="G85" s="541" t="s">
        <v>1307</v>
      </c>
      <c r="H85" s="567"/>
      <c r="I85" s="567"/>
      <c r="J85" s="541"/>
      <c r="K85" s="541"/>
      <c r="L85" s="567">
        <v>2</v>
      </c>
      <c r="M85" s="567">
        <v>6264</v>
      </c>
      <c r="N85" s="541">
        <v>1</v>
      </c>
      <c r="O85" s="541">
        <v>3132</v>
      </c>
      <c r="P85" s="567"/>
      <c r="Q85" s="567"/>
      <c r="R85" s="546"/>
      <c r="S85" s="568"/>
    </row>
    <row r="86" spans="1:19" ht="14.45" customHeight="1" x14ac:dyDescent="0.2">
      <c r="A86" s="540" t="s">
        <v>1253</v>
      </c>
      <c r="B86" s="541" t="s">
        <v>1254</v>
      </c>
      <c r="C86" s="541" t="s">
        <v>449</v>
      </c>
      <c r="D86" s="541" t="s">
        <v>1247</v>
      </c>
      <c r="E86" s="541" t="s">
        <v>1255</v>
      </c>
      <c r="F86" s="541" t="s">
        <v>1363</v>
      </c>
      <c r="G86" s="541" t="s">
        <v>1364</v>
      </c>
      <c r="H86" s="567"/>
      <c r="I86" s="567"/>
      <c r="J86" s="541"/>
      <c r="K86" s="541"/>
      <c r="L86" s="567"/>
      <c r="M86" s="567"/>
      <c r="N86" s="541"/>
      <c r="O86" s="541"/>
      <c r="P86" s="567">
        <v>6</v>
      </c>
      <c r="Q86" s="567">
        <v>28944</v>
      </c>
      <c r="R86" s="546"/>
      <c r="S86" s="568">
        <v>4824</v>
      </c>
    </row>
    <row r="87" spans="1:19" ht="14.45" customHeight="1" x14ac:dyDescent="0.2">
      <c r="A87" s="540" t="s">
        <v>1253</v>
      </c>
      <c r="B87" s="541" t="s">
        <v>1254</v>
      </c>
      <c r="C87" s="541" t="s">
        <v>449</v>
      </c>
      <c r="D87" s="541" t="s">
        <v>1248</v>
      </c>
      <c r="E87" s="541" t="s">
        <v>1255</v>
      </c>
      <c r="F87" s="541" t="s">
        <v>1258</v>
      </c>
      <c r="G87" s="541" t="s">
        <v>1259</v>
      </c>
      <c r="H87" s="567">
        <v>1</v>
      </c>
      <c r="I87" s="567">
        <v>58</v>
      </c>
      <c r="J87" s="541"/>
      <c r="K87" s="541">
        <v>58</v>
      </c>
      <c r="L87" s="567"/>
      <c r="M87" s="567"/>
      <c r="N87" s="541"/>
      <c r="O87" s="541"/>
      <c r="P87" s="567"/>
      <c r="Q87" s="567"/>
      <c r="R87" s="546"/>
      <c r="S87" s="568"/>
    </row>
    <row r="88" spans="1:19" ht="14.45" customHeight="1" x14ac:dyDescent="0.2">
      <c r="A88" s="540" t="s">
        <v>1253</v>
      </c>
      <c r="B88" s="541" t="s">
        <v>1254</v>
      </c>
      <c r="C88" s="541" t="s">
        <v>449</v>
      </c>
      <c r="D88" s="541" t="s">
        <v>1248</v>
      </c>
      <c r="E88" s="541" t="s">
        <v>1255</v>
      </c>
      <c r="F88" s="541" t="s">
        <v>1266</v>
      </c>
      <c r="G88" s="541" t="s">
        <v>1267</v>
      </c>
      <c r="H88" s="567">
        <v>1</v>
      </c>
      <c r="I88" s="567">
        <v>180</v>
      </c>
      <c r="J88" s="541"/>
      <c r="K88" s="541">
        <v>180</v>
      </c>
      <c r="L88" s="567"/>
      <c r="M88" s="567"/>
      <c r="N88" s="541"/>
      <c r="O88" s="541"/>
      <c r="P88" s="567"/>
      <c r="Q88" s="567"/>
      <c r="R88" s="546"/>
      <c r="S88" s="568"/>
    </row>
    <row r="89" spans="1:19" ht="14.45" customHeight="1" x14ac:dyDescent="0.2">
      <c r="A89" s="540" t="s">
        <v>1253</v>
      </c>
      <c r="B89" s="541" t="s">
        <v>1254</v>
      </c>
      <c r="C89" s="541" t="s">
        <v>449</v>
      </c>
      <c r="D89" s="541" t="s">
        <v>1248</v>
      </c>
      <c r="E89" s="541" t="s">
        <v>1255</v>
      </c>
      <c r="F89" s="541" t="s">
        <v>1270</v>
      </c>
      <c r="G89" s="541" t="s">
        <v>1271</v>
      </c>
      <c r="H89" s="567">
        <v>2</v>
      </c>
      <c r="I89" s="567">
        <v>674</v>
      </c>
      <c r="J89" s="541"/>
      <c r="K89" s="541">
        <v>337</v>
      </c>
      <c r="L89" s="567"/>
      <c r="M89" s="567"/>
      <c r="N89" s="541"/>
      <c r="O89" s="541"/>
      <c r="P89" s="567"/>
      <c r="Q89" s="567"/>
      <c r="R89" s="546"/>
      <c r="S89" s="568"/>
    </row>
    <row r="90" spans="1:19" ht="14.45" customHeight="1" x14ac:dyDescent="0.2">
      <c r="A90" s="540" t="s">
        <v>1253</v>
      </c>
      <c r="B90" s="541" t="s">
        <v>1254</v>
      </c>
      <c r="C90" s="541" t="s">
        <v>449</v>
      </c>
      <c r="D90" s="541" t="s">
        <v>1248</v>
      </c>
      <c r="E90" s="541" t="s">
        <v>1255</v>
      </c>
      <c r="F90" s="541" t="s">
        <v>1300</v>
      </c>
      <c r="G90" s="541" t="s">
        <v>1301</v>
      </c>
      <c r="H90" s="567">
        <v>1</v>
      </c>
      <c r="I90" s="567">
        <v>495</v>
      </c>
      <c r="J90" s="541"/>
      <c r="K90" s="541">
        <v>495</v>
      </c>
      <c r="L90" s="567"/>
      <c r="M90" s="567"/>
      <c r="N90" s="541"/>
      <c r="O90" s="541"/>
      <c r="P90" s="567"/>
      <c r="Q90" s="567"/>
      <c r="R90" s="546"/>
      <c r="S90" s="568"/>
    </row>
    <row r="91" spans="1:19" ht="14.45" customHeight="1" x14ac:dyDescent="0.2">
      <c r="A91" s="540" t="s">
        <v>1253</v>
      </c>
      <c r="B91" s="541" t="s">
        <v>1254</v>
      </c>
      <c r="C91" s="541" t="s">
        <v>449</v>
      </c>
      <c r="D91" s="541" t="s">
        <v>1248</v>
      </c>
      <c r="E91" s="541" t="s">
        <v>1255</v>
      </c>
      <c r="F91" s="541" t="s">
        <v>1304</v>
      </c>
      <c r="G91" s="541" t="s">
        <v>1305</v>
      </c>
      <c r="H91" s="567">
        <v>1</v>
      </c>
      <c r="I91" s="567">
        <v>371</v>
      </c>
      <c r="J91" s="541"/>
      <c r="K91" s="541">
        <v>371</v>
      </c>
      <c r="L91" s="567"/>
      <c r="M91" s="567"/>
      <c r="N91" s="541"/>
      <c r="O91" s="541"/>
      <c r="P91" s="567"/>
      <c r="Q91" s="567"/>
      <c r="R91" s="546"/>
      <c r="S91" s="568"/>
    </row>
    <row r="92" spans="1:19" ht="14.45" customHeight="1" x14ac:dyDescent="0.2">
      <c r="A92" s="540" t="s">
        <v>1253</v>
      </c>
      <c r="B92" s="541" t="s">
        <v>1254</v>
      </c>
      <c r="C92" s="541" t="s">
        <v>449</v>
      </c>
      <c r="D92" s="541" t="s">
        <v>1248</v>
      </c>
      <c r="E92" s="541" t="s">
        <v>1255</v>
      </c>
      <c r="F92" s="541" t="s">
        <v>1306</v>
      </c>
      <c r="G92" s="541" t="s">
        <v>1307</v>
      </c>
      <c r="H92" s="567">
        <v>1</v>
      </c>
      <c r="I92" s="567">
        <v>3113</v>
      </c>
      <c r="J92" s="541"/>
      <c r="K92" s="541">
        <v>3113</v>
      </c>
      <c r="L92" s="567"/>
      <c r="M92" s="567"/>
      <c r="N92" s="541"/>
      <c r="O92" s="541"/>
      <c r="P92" s="567"/>
      <c r="Q92" s="567"/>
      <c r="R92" s="546"/>
      <c r="S92" s="568"/>
    </row>
    <row r="93" spans="1:19" ht="14.45" customHeight="1" x14ac:dyDescent="0.2">
      <c r="A93" s="540" t="s">
        <v>1253</v>
      </c>
      <c r="B93" s="541" t="s">
        <v>1254</v>
      </c>
      <c r="C93" s="541" t="s">
        <v>449</v>
      </c>
      <c r="D93" s="541" t="s">
        <v>1248</v>
      </c>
      <c r="E93" s="541" t="s">
        <v>1255</v>
      </c>
      <c r="F93" s="541" t="s">
        <v>1318</v>
      </c>
      <c r="G93" s="541" t="s">
        <v>1319</v>
      </c>
      <c r="H93" s="567">
        <v>1</v>
      </c>
      <c r="I93" s="567">
        <v>458</v>
      </c>
      <c r="J93" s="541"/>
      <c r="K93" s="541">
        <v>458</v>
      </c>
      <c r="L93" s="567"/>
      <c r="M93" s="567"/>
      <c r="N93" s="541"/>
      <c r="O93" s="541"/>
      <c r="P93" s="567"/>
      <c r="Q93" s="567"/>
      <c r="R93" s="546"/>
      <c r="S93" s="568"/>
    </row>
    <row r="94" spans="1:19" ht="14.45" customHeight="1" x14ac:dyDescent="0.2">
      <c r="A94" s="540" t="s">
        <v>1253</v>
      </c>
      <c r="B94" s="541" t="s">
        <v>1254</v>
      </c>
      <c r="C94" s="541" t="s">
        <v>449</v>
      </c>
      <c r="D94" s="541" t="s">
        <v>1248</v>
      </c>
      <c r="E94" s="541" t="s">
        <v>1255</v>
      </c>
      <c r="F94" s="541" t="s">
        <v>1363</v>
      </c>
      <c r="G94" s="541" t="s">
        <v>1364</v>
      </c>
      <c r="H94" s="567">
        <v>18</v>
      </c>
      <c r="I94" s="567">
        <v>86022</v>
      </c>
      <c r="J94" s="541">
        <v>1.9900062460961898</v>
      </c>
      <c r="K94" s="541">
        <v>4779</v>
      </c>
      <c r="L94" s="567">
        <v>9</v>
      </c>
      <c r="M94" s="567">
        <v>43227</v>
      </c>
      <c r="N94" s="541">
        <v>1</v>
      </c>
      <c r="O94" s="541">
        <v>4803</v>
      </c>
      <c r="P94" s="567">
        <v>12</v>
      </c>
      <c r="Q94" s="567">
        <v>57888</v>
      </c>
      <c r="R94" s="546">
        <v>1.3391630231105558</v>
      </c>
      <c r="S94" s="568">
        <v>4824</v>
      </c>
    </row>
    <row r="95" spans="1:19" ht="14.45" customHeight="1" x14ac:dyDescent="0.2">
      <c r="A95" s="540" t="s">
        <v>1253</v>
      </c>
      <c r="B95" s="541" t="s">
        <v>1254</v>
      </c>
      <c r="C95" s="541" t="s">
        <v>449</v>
      </c>
      <c r="D95" s="541" t="s">
        <v>1249</v>
      </c>
      <c r="E95" s="541" t="s">
        <v>1255</v>
      </c>
      <c r="F95" s="541" t="s">
        <v>1363</v>
      </c>
      <c r="G95" s="541" t="s">
        <v>1364</v>
      </c>
      <c r="H95" s="567">
        <v>6</v>
      </c>
      <c r="I95" s="567">
        <v>28674</v>
      </c>
      <c r="J95" s="541"/>
      <c r="K95" s="541">
        <v>4779</v>
      </c>
      <c r="L95" s="567"/>
      <c r="M95" s="567"/>
      <c r="N95" s="541"/>
      <c r="O95" s="541"/>
      <c r="P95" s="567"/>
      <c r="Q95" s="567"/>
      <c r="R95" s="546"/>
      <c r="S95" s="568"/>
    </row>
    <row r="96" spans="1:19" ht="14.45" customHeight="1" x14ac:dyDescent="0.2">
      <c r="A96" s="540" t="s">
        <v>1253</v>
      </c>
      <c r="B96" s="541" t="s">
        <v>1254</v>
      </c>
      <c r="C96" s="541" t="s">
        <v>449</v>
      </c>
      <c r="D96" s="541" t="s">
        <v>1250</v>
      </c>
      <c r="E96" s="541" t="s">
        <v>1255</v>
      </c>
      <c r="F96" s="541" t="s">
        <v>1306</v>
      </c>
      <c r="G96" s="541" t="s">
        <v>1307</v>
      </c>
      <c r="H96" s="567"/>
      <c r="I96" s="567"/>
      <c r="J96" s="541"/>
      <c r="K96" s="541"/>
      <c r="L96" s="567">
        <v>1</v>
      </c>
      <c r="M96" s="567">
        <v>3132</v>
      </c>
      <c r="N96" s="541">
        <v>1</v>
      </c>
      <c r="O96" s="541">
        <v>3132</v>
      </c>
      <c r="P96" s="567"/>
      <c r="Q96" s="567"/>
      <c r="R96" s="546"/>
      <c r="S96" s="568"/>
    </row>
    <row r="97" spans="1:19" ht="14.45" customHeight="1" x14ac:dyDescent="0.2">
      <c r="A97" s="540" t="s">
        <v>1253</v>
      </c>
      <c r="B97" s="541" t="s">
        <v>1254</v>
      </c>
      <c r="C97" s="541" t="s">
        <v>449</v>
      </c>
      <c r="D97" s="541" t="s">
        <v>1250</v>
      </c>
      <c r="E97" s="541" t="s">
        <v>1255</v>
      </c>
      <c r="F97" s="541" t="s">
        <v>1308</v>
      </c>
      <c r="G97" s="541" t="s">
        <v>1309</v>
      </c>
      <c r="H97" s="567"/>
      <c r="I97" s="567"/>
      <c r="J97" s="541"/>
      <c r="K97" s="541"/>
      <c r="L97" s="567"/>
      <c r="M97" s="567"/>
      <c r="N97" s="541"/>
      <c r="O97" s="541"/>
      <c r="P97" s="567">
        <v>1</v>
      </c>
      <c r="Q97" s="567">
        <v>12</v>
      </c>
      <c r="R97" s="546"/>
      <c r="S97" s="568">
        <v>12</v>
      </c>
    </row>
    <row r="98" spans="1:19" ht="14.45" customHeight="1" x14ac:dyDescent="0.2">
      <c r="A98" s="540" t="s">
        <v>1253</v>
      </c>
      <c r="B98" s="541" t="s">
        <v>1254</v>
      </c>
      <c r="C98" s="541" t="s">
        <v>449</v>
      </c>
      <c r="D98" s="541" t="s">
        <v>1250</v>
      </c>
      <c r="E98" s="541" t="s">
        <v>1255</v>
      </c>
      <c r="F98" s="541" t="s">
        <v>1363</v>
      </c>
      <c r="G98" s="541" t="s">
        <v>1364</v>
      </c>
      <c r="H98" s="567">
        <v>6</v>
      </c>
      <c r="I98" s="567">
        <v>28674</v>
      </c>
      <c r="J98" s="541">
        <v>0.99500312304809491</v>
      </c>
      <c r="K98" s="541">
        <v>4779</v>
      </c>
      <c r="L98" s="567">
        <v>6</v>
      </c>
      <c r="M98" s="567">
        <v>28818</v>
      </c>
      <c r="N98" s="541">
        <v>1</v>
      </c>
      <c r="O98" s="541">
        <v>4803</v>
      </c>
      <c r="P98" s="567">
        <v>10</v>
      </c>
      <c r="Q98" s="567">
        <v>48240</v>
      </c>
      <c r="R98" s="546">
        <v>1.6739537788881949</v>
      </c>
      <c r="S98" s="568">
        <v>4824</v>
      </c>
    </row>
    <row r="99" spans="1:19" ht="14.45" customHeight="1" x14ac:dyDescent="0.2">
      <c r="A99" s="540" t="s">
        <v>1253</v>
      </c>
      <c r="B99" s="541" t="s">
        <v>1254</v>
      </c>
      <c r="C99" s="541" t="s">
        <v>449</v>
      </c>
      <c r="D99" s="541" t="s">
        <v>1250</v>
      </c>
      <c r="E99" s="541" t="s">
        <v>1255</v>
      </c>
      <c r="F99" s="541" t="s">
        <v>1365</v>
      </c>
      <c r="G99" s="541" t="s">
        <v>1366</v>
      </c>
      <c r="H99" s="567"/>
      <c r="I99" s="567"/>
      <c r="J99" s="541"/>
      <c r="K99" s="541"/>
      <c r="L99" s="567"/>
      <c r="M99" s="567"/>
      <c r="N99" s="541"/>
      <c r="O99" s="541"/>
      <c r="P99" s="567">
        <v>2</v>
      </c>
      <c r="Q99" s="567">
        <v>1230</v>
      </c>
      <c r="R99" s="546"/>
      <c r="S99" s="568">
        <v>615</v>
      </c>
    </row>
    <row r="100" spans="1:19" ht="14.45" customHeight="1" x14ac:dyDescent="0.2">
      <c r="A100" s="540" t="s">
        <v>1253</v>
      </c>
      <c r="B100" s="541" t="s">
        <v>1254</v>
      </c>
      <c r="C100" s="541" t="s">
        <v>449</v>
      </c>
      <c r="D100" s="541" t="s">
        <v>1251</v>
      </c>
      <c r="E100" s="541" t="s">
        <v>1255</v>
      </c>
      <c r="F100" s="541" t="s">
        <v>1363</v>
      </c>
      <c r="G100" s="541" t="s">
        <v>1364</v>
      </c>
      <c r="H100" s="567">
        <v>3</v>
      </c>
      <c r="I100" s="567">
        <v>14337</v>
      </c>
      <c r="J100" s="541"/>
      <c r="K100" s="541">
        <v>4779</v>
      </c>
      <c r="L100" s="567"/>
      <c r="M100" s="567"/>
      <c r="N100" s="541"/>
      <c r="O100" s="541"/>
      <c r="P100" s="567"/>
      <c r="Q100" s="567"/>
      <c r="R100" s="546"/>
      <c r="S100" s="568"/>
    </row>
    <row r="101" spans="1:19" ht="14.45" customHeight="1" x14ac:dyDescent="0.2">
      <c r="A101" s="540" t="s">
        <v>1253</v>
      </c>
      <c r="B101" s="541" t="s">
        <v>1254</v>
      </c>
      <c r="C101" s="541" t="s">
        <v>449</v>
      </c>
      <c r="D101" s="541" t="s">
        <v>1243</v>
      </c>
      <c r="E101" s="541" t="s">
        <v>1255</v>
      </c>
      <c r="F101" s="541" t="s">
        <v>1363</v>
      </c>
      <c r="G101" s="541" t="s">
        <v>1364</v>
      </c>
      <c r="H101" s="567">
        <v>6</v>
      </c>
      <c r="I101" s="567">
        <v>28674</v>
      </c>
      <c r="J101" s="541">
        <v>0.99500312304809491</v>
      </c>
      <c r="K101" s="541">
        <v>4779</v>
      </c>
      <c r="L101" s="567">
        <v>6</v>
      </c>
      <c r="M101" s="567">
        <v>28818</v>
      </c>
      <c r="N101" s="541">
        <v>1</v>
      </c>
      <c r="O101" s="541">
        <v>4803</v>
      </c>
      <c r="P101" s="567"/>
      <c r="Q101" s="567"/>
      <c r="R101" s="546"/>
      <c r="S101" s="568"/>
    </row>
    <row r="102" spans="1:19" ht="14.45" customHeight="1" x14ac:dyDescent="0.2">
      <c r="A102" s="540" t="s">
        <v>1253</v>
      </c>
      <c r="B102" s="541" t="s">
        <v>1254</v>
      </c>
      <c r="C102" s="541" t="s">
        <v>449</v>
      </c>
      <c r="D102" s="541" t="s">
        <v>1245</v>
      </c>
      <c r="E102" s="541" t="s">
        <v>1255</v>
      </c>
      <c r="F102" s="541" t="s">
        <v>1258</v>
      </c>
      <c r="G102" s="541" t="s">
        <v>1259</v>
      </c>
      <c r="H102" s="567"/>
      <c r="I102" s="567"/>
      <c r="J102" s="541"/>
      <c r="K102" s="541"/>
      <c r="L102" s="567">
        <v>1</v>
      </c>
      <c r="M102" s="567">
        <v>59</v>
      </c>
      <c r="N102" s="541">
        <v>1</v>
      </c>
      <c r="O102" s="541">
        <v>59</v>
      </c>
      <c r="P102" s="567">
        <v>1</v>
      </c>
      <c r="Q102" s="567">
        <v>59</v>
      </c>
      <c r="R102" s="546">
        <v>1</v>
      </c>
      <c r="S102" s="568">
        <v>59</v>
      </c>
    </row>
    <row r="103" spans="1:19" ht="14.45" customHeight="1" x14ac:dyDescent="0.2">
      <c r="A103" s="540" t="s">
        <v>1253</v>
      </c>
      <c r="B103" s="541" t="s">
        <v>1254</v>
      </c>
      <c r="C103" s="541" t="s">
        <v>449</v>
      </c>
      <c r="D103" s="541" t="s">
        <v>1245</v>
      </c>
      <c r="E103" s="541" t="s">
        <v>1255</v>
      </c>
      <c r="F103" s="541" t="s">
        <v>1266</v>
      </c>
      <c r="G103" s="541" t="s">
        <v>1267</v>
      </c>
      <c r="H103" s="567"/>
      <c r="I103" s="567"/>
      <c r="J103" s="541"/>
      <c r="K103" s="541"/>
      <c r="L103" s="567"/>
      <c r="M103" s="567"/>
      <c r="N103" s="541"/>
      <c r="O103" s="541"/>
      <c r="P103" s="567">
        <v>1</v>
      </c>
      <c r="Q103" s="567">
        <v>185</v>
      </c>
      <c r="R103" s="546"/>
      <c r="S103" s="568">
        <v>185</v>
      </c>
    </row>
    <row r="104" spans="1:19" ht="14.45" customHeight="1" x14ac:dyDescent="0.2">
      <c r="A104" s="540" t="s">
        <v>1253</v>
      </c>
      <c r="B104" s="541" t="s">
        <v>1254</v>
      </c>
      <c r="C104" s="541" t="s">
        <v>449</v>
      </c>
      <c r="D104" s="541" t="s">
        <v>1245</v>
      </c>
      <c r="E104" s="541" t="s">
        <v>1255</v>
      </c>
      <c r="F104" s="541" t="s">
        <v>1270</v>
      </c>
      <c r="G104" s="541" t="s">
        <v>1271</v>
      </c>
      <c r="H104" s="567"/>
      <c r="I104" s="567"/>
      <c r="J104" s="541"/>
      <c r="K104" s="541"/>
      <c r="L104" s="567"/>
      <c r="M104" s="567"/>
      <c r="N104" s="541"/>
      <c r="O104" s="541"/>
      <c r="P104" s="567">
        <v>1</v>
      </c>
      <c r="Q104" s="567">
        <v>344</v>
      </c>
      <c r="R104" s="546"/>
      <c r="S104" s="568">
        <v>344</v>
      </c>
    </row>
    <row r="105" spans="1:19" ht="14.45" customHeight="1" x14ac:dyDescent="0.2">
      <c r="A105" s="540" t="s">
        <v>1253</v>
      </c>
      <c r="B105" s="541" t="s">
        <v>1254</v>
      </c>
      <c r="C105" s="541" t="s">
        <v>449</v>
      </c>
      <c r="D105" s="541" t="s">
        <v>1245</v>
      </c>
      <c r="E105" s="541" t="s">
        <v>1255</v>
      </c>
      <c r="F105" s="541" t="s">
        <v>1300</v>
      </c>
      <c r="G105" s="541" t="s">
        <v>1301</v>
      </c>
      <c r="H105" s="567"/>
      <c r="I105" s="567"/>
      <c r="J105" s="541"/>
      <c r="K105" s="541"/>
      <c r="L105" s="567">
        <v>1</v>
      </c>
      <c r="M105" s="567">
        <v>499</v>
      </c>
      <c r="N105" s="541">
        <v>1</v>
      </c>
      <c r="O105" s="541">
        <v>499</v>
      </c>
      <c r="P105" s="567">
        <v>1</v>
      </c>
      <c r="Q105" s="567">
        <v>503</v>
      </c>
      <c r="R105" s="546">
        <v>1.0080160320641283</v>
      </c>
      <c r="S105" s="568">
        <v>503</v>
      </c>
    </row>
    <row r="106" spans="1:19" ht="14.45" customHeight="1" x14ac:dyDescent="0.2">
      <c r="A106" s="540" t="s">
        <v>1253</v>
      </c>
      <c r="B106" s="541" t="s">
        <v>1254</v>
      </c>
      <c r="C106" s="541" t="s">
        <v>449</v>
      </c>
      <c r="D106" s="541" t="s">
        <v>1245</v>
      </c>
      <c r="E106" s="541" t="s">
        <v>1255</v>
      </c>
      <c r="F106" s="541" t="s">
        <v>1304</v>
      </c>
      <c r="G106" s="541" t="s">
        <v>1305</v>
      </c>
      <c r="H106" s="567"/>
      <c r="I106" s="567"/>
      <c r="J106" s="541"/>
      <c r="K106" s="541"/>
      <c r="L106" s="567">
        <v>1</v>
      </c>
      <c r="M106" s="567">
        <v>376</v>
      </c>
      <c r="N106" s="541">
        <v>1</v>
      </c>
      <c r="O106" s="541">
        <v>376</v>
      </c>
      <c r="P106" s="567">
        <v>1</v>
      </c>
      <c r="Q106" s="567">
        <v>380</v>
      </c>
      <c r="R106" s="546">
        <v>1.0106382978723405</v>
      </c>
      <c r="S106" s="568">
        <v>380</v>
      </c>
    </row>
    <row r="107" spans="1:19" ht="14.45" customHeight="1" x14ac:dyDescent="0.2">
      <c r="A107" s="540" t="s">
        <v>1253</v>
      </c>
      <c r="B107" s="541" t="s">
        <v>1254</v>
      </c>
      <c r="C107" s="541" t="s">
        <v>449</v>
      </c>
      <c r="D107" s="541" t="s">
        <v>1245</v>
      </c>
      <c r="E107" s="541" t="s">
        <v>1255</v>
      </c>
      <c r="F107" s="541" t="s">
        <v>1318</v>
      </c>
      <c r="G107" s="541" t="s">
        <v>1319</v>
      </c>
      <c r="H107" s="567"/>
      <c r="I107" s="567"/>
      <c r="J107" s="541"/>
      <c r="K107" s="541"/>
      <c r="L107" s="567"/>
      <c r="M107" s="567"/>
      <c r="N107" s="541"/>
      <c r="O107" s="541"/>
      <c r="P107" s="567">
        <v>1</v>
      </c>
      <c r="Q107" s="567">
        <v>467</v>
      </c>
      <c r="R107" s="546"/>
      <c r="S107" s="568">
        <v>467</v>
      </c>
    </row>
    <row r="108" spans="1:19" ht="14.45" customHeight="1" x14ac:dyDescent="0.2">
      <c r="A108" s="540" t="s">
        <v>1253</v>
      </c>
      <c r="B108" s="541" t="s">
        <v>1254</v>
      </c>
      <c r="C108" s="541" t="s">
        <v>449</v>
      </c>
      <c r="D108" s="541" t="s">
        <v>1245</v>
      </c>
      <c r="E108" s="541" t="s">
        <v>1255</v>
      </c>
      <c r="F108" s="541" t="s">
        <v>1363</v>
      </c>
      <c r="G108" s="541" t="s">
        <v>1364</v>
      </c>
      <c r="H108" s="567"/>
      <c r="I108" s="567"/>
      <c r="J108" s="541"/>
      <c r="K108" s="541"/>
      <c r="L108" s="567">
        <v>3</v>
      </c>
      <c r="M108" s="567">
        <v>14409</v>
      </c>
      <c r="N108" s="541">
        <v>1</v>
      </c>
      <c r="O108" s="541">
        <v>4803</v>
      </c>
      <c r="P108" s="567">
        <v>12</v>
      </c>
      <c r="Q108" s="567">
        <v>57888</v>
      </c>
      <c r="R108" s="546">
        <v>4.0174890693316678</v>
      </c>
      <c r="S108" s="568">
        <v>4824</v>
      </c>
    </row>
    <row r="109" spans="1:19" ht="14.45" customHeight="1" x14ac:dyDescent="0.2">
      <c r="A109" s="540" t="s">
        <v>1253</v>
      </c>
      <c r="B109" s="541" t="s">
        <v>1254</v>
      </c>
      <c r="C109" s="541" t="s">
        <v>449</v>
      </c>
      <c r="D109" s="541" t="s">
        <v>1246</v>
      </c>
      <c r="E109" s="541" t="s">
        <v>1255</v>
      </c>
      <c r="F109" s="541" t="s">
        <v>1308</v>
      </c>
      <c r="G109" s="541" t="s">
        <v>1309</v>
      </c>
      <c r="H109" s="567"/>
      <c r="I109" s="567"/>
      <c r="J109" s="541"/>
      <c r="K109" s="541"/>
      <c r="L109" s="567">
        <v>1</v>
      </c>
      <c r="M109" s="567">
        <v>12</v>
      </c>
      <c r="N109" s="541">
        <v>1</v>
      </c>
      <c r="O109" s="541">
        <v>12</v>
      </c>
      <c r="P109" s="567"/>
      <c r="Q109" s="567"/>
      <c r="R109" s="546"/>
      <c r="S109" s="568"/>
    </row>
    <row r="110" spans="1:19" ht="14.45" customHeight="1" x14ac:dyDescent="0.2">
      <c r="A110" s="540" t="s">
        <v>1253</v>
      </c>
      <c r="B110" s="541" t="s">
        <v>1254</v>
      </c>
      <c r="C110" s="541" t="s">
        <v>449</v>
      </c>
      <c r="D110" s="541" t="s">
        <v>1246</v>
      </c>
      <c r="E110" s="541" t="s">
        <v>1255</v>
      </c>
      <c r="F110" s="541" t="s">
        <v>1363</v>
      </c>
      <c r="G110" s="541" t="s">
        <v>1364</v>
      </c>
      <c r="H110" s="567"/>
      <c r="I110" s="567"/>
      <c r="J110" s="541"/>
      <c r="K110" s="541"/>
      <c r="L110" s="567">
        <v>7</v>
      </c>
      <c r="M110" s="567">
        <v>33621</v>
      </c>
      <c r="N110" s="541">
        <v>1</v>
      </c>
      <c r="O110" s="541">
        <v>4803</v>
      </c>
      <c r="P110" s="567"/>
      <c r="Q110" s="567"/>
      <c r="R110" s="546"/>
      <c r="S110" s="568"/>
    </row>
    <row r="111" spans="1:19" ht="14.45" customHeight="1" x14ac:dyDescent="0.2">
      <c r="A111" s="540" t="s">
        <v>1253</v>
      </c>
      <c r="B111" s="541" t="s">
        <v>1254</v>
      </c>
      <c r="C111" s="541" t="s">
        <v>562</v>
      </c>
      <c r="D111" s="541" t="s">
        <v>1233</v>
      </c>
      <c r="E111" s="541" t="s">
        <v>1255</v>
      </c>
      <c r="F111" s="541" t="s">
        <v>1258</v>
      </c>
      <c r="G111" s="541" t="s">
        <v>1259</v>
      </c>
      <c r="H111" s="567"/>
      <c r="I111" s="567"/>
      <c r="J111" s="541"/>
      <c r="K111" s="541"/>
      <c r="L111" s="567">
        <v>2</v>
      </c>
      <c r="M111" s="567">
        <v>118</v>
      </c>
      <c r="N111" s="541">
        <v>1</v>
      </c>
      <c r="O111" s="541">
        <v>59</v>
      </c>
      <c r="P111" s="567">
        <v>2</v>
      </c>
      <c r="Q111" s="567">
        <v>118</v>
      </c>
      <c r="R111" s="546">
        <v>1</v>
      </c>
      <c r="S111" s="568">
        <v>59</v>
      </c>
    </row>
    <row r="112" spans="1:19" ht="14.45" customHeight="1" x14ac:dyDescent="0.2">
      <c r="A112" s="540" t="s">
        <v>1253</v>
      </c>
      <c r="B112" s="541" t="s">
        <v>1254</v>
      </c>
      <c r="C112" s="541" t="s">
        <v>562</v>
      </c>
      <c r="D112" s="541" t="s">
        <v>1233</v>
      </c>
      <c r="E112" s="541" t="s">
        <v>1255</v>
      </c>
      <c r="F112" s="541" t="s">
        <v>1266</v>
      </c>
      <c r="G112" s="541" t="s">
        <v>1267</v>
      </c>
      <c r="H112" s="567">
        <v>34</v>
      </c>
      <c r="I112" s="567">
        <v>6120</v>
      </c>
      <c r="J112" s="541">
        <v>0.41803278688524592</v>
      </c>
      <c r="K112" s="541">
        <v>180</v>
      </c>
      <c r="L112" s="567">
        <v>80</v>
      </c>
      <c r="M112" s="567">
        <v>14640</v>
      </c>
      <c r="N112" s="541">
        <v>1</v>
      </c>
      <c r="O112" s="541">
        <v>183</v>
      </c>
      <c r="P112" s="567">
        <v>78</v>
      </c>
      <c r="Q112" s="567">
        <v>14430</v>
      </c>
      <c r="R112" s="546">
        <v>0.98565573770491799</v>
      </c>
      <c r="S112" s="568">
        <v>185</v>
      </c>
    </row>
    <row r="113" spans="1:19" ht="14.45" customHeight="1" x14ac:dyDescent="0.2">
      <c r="A113" s="540" t="s">
        <v>1253</v>
      </c>
      <c r="B113" s="541" t="s">
        <v>1254</v>
      </c>
      <c r="C113" s="541" t="s">
        <v>562</v>
      </c>
      <c r="D113" s="541" t="s">
        <v>1233</v>
      </c>
      <c r="E113" s="541" t="s">
        <v>1255</v>
      </c>
      <c r="F113" s="541" t="s">
        <v>1270</v>
      </c>
      <c r="G113" s="541" t="s">
        <v>1271</v>
      </c>
      <c r="H113" s="567"/>
      <c r="I113" s="567"/>
      <c r="J113" s="541"/>
      <c r="K113" s="541"/>
      <c r="L113" s="567">
        <v>2</v>
      </c>
      <c r="M113" s="567">
        <v>682</v>
      </c>
      <c r="N113" s="541">
        <v>1</v>
      </c>
      <c r="O113" s="541">
        <v>341</v>
      </c>
      <c r="P113" s="567"/>
      <c r="Q113" s="567"/>
      <c r="R113" s="546"/>
      <c r="S113" s="568"/>
    </row>
    <row r="114" spans="1:19" ht="14.45" customHeight="1" x14ac:dyDescent="0.2">
      <c r="A114" s="540" t="s">
        <v>1253</v>
      </c>
      <c r="B114" s="541" t="s">
        <v>1254</v>
      </c>
      <c r="C114" s="541" t="s">
        <v>562</v>
      </c>
      <c r="D114" s="541" t="s">
        <v>1233</v>
      </c>
      <c r="E114" s="541" t="s">
        <v>1255</v>
      </c>
      <c r="F114" s="541" t="s">
        <v>1274</v>
      </c>
      <c r="G114" s="541" t="s">
        <v>1275</v>
      </c>
      <c r="H114" s="567">
        <v>5</v>
      </c>
      <c r="I114" s="567">
        <v>1750</v>
      </c>
      <c r="J114" s="541">
        <v>0.21677195590239068</v>
      </c>
      <c r="K114" s="541">
        <v>350</v>
      </c>
      <c r="L114" s="567">
        <v>23</v>
      </c>
      <c r="M114" s="567">
        <v>8073</v>
      </c>
      <c r="N114" s="541">
        <v>1</v>
      </c>
      <c r="O114" s="541">
        <v>351</v>
      </c>
      <c r="P114" s="567">
        <v>8</v>
      </c>
      <c r="Q114" s="567">
        <v>2824</v>
      </c>
      <c r="R114" s="546">
        <v>0.34980800198191503</v>
      </c>
      <c r="S114" s="568">
        <v>353</v>
      </c>
    </row>
    <row r="115" spans="1:19" ht="14.45" customHeight="1" x14ac:dyDescent="0.2">
      <c r="A115" s="540" t="s">
        <v>1253</v>
      </c>
      <c r="B115" s="541" t="s">
        <v>1254</v>
      </c>
      <c r="C115" s="541" t="s">
        <v>562</v>
      </c>
      <c r="D115" s="541" t="s">
        <v>1233</v>
      </c>
      <c r="E115" s="541" t="s">
        <v>1255</v>
      </c>
      <c r="F115" s="541" t="s">
        <v>1296</v>
      </c>
      <c r="G115" s="541" t="s">
        <v>1297</v>
      </c>
      <c r="H115" s="567"/>
      <c r="I115" s="567"/>
      <c r="J115" s="541"/>
      <c r="K115" s="541"/>
      <c r="L115" s="567"/>
      <c r="M115" s="567"/>
      <c r="N115" s="541"/>
      <c r="O115" s="541"/>
      <c r="P115" s="567">
        <v>1</v>
      </c>
      <c r="Q115" s="567">
        <v>310</v>
      </c>
      <c r="R115" s="546"/>
      <c r="S115" s="568">
        <v>310</v>
      </c>
    </row>
    <row r="116" spans="1:19" ht="14.45" customHeight="1" x14ac:dyDescent="0.2">
      <c r="A116" s="540" t="s">
        <v>1253</v>
      </c>
      <c r="B116" s="541" t="s">
        <v>1254</v>
      </c>
      <c r="C116" s="541" t="s">
        <v>562</v>
      </c>
      <c r="D116" s="541" t="s">
        <v>1233</v>
      </c>
      <c r="E116" s="541" t="s">
        <v>1255</v>
      </c>
      <c r="F116" s="541" t="s">
        <v>1300</v>
      </c>
      <c r="G116" s="541" t="s">
        <v>1301</v>
      </c>
      <c r="H116" s="567">
        <v>1</v>
      </c>
      <c r="I116" s="567">
        <v>495</v>
      </c>
      <c r="J116" s="541">
        <v>0.19839679358717435</v>
      </c>
      <c r="K116" s="541">
        <v>495</v>
      </c>
      <c r="L116" s="567">
        <v>5</v>
      </c>
      <c r="M116" s="567">
        <v>2495</v>
      </c>
      <c r="N116" s="541">
        <v>1</v>
      </c>
      <c r="O116" s="541">
        <v>499</v>
      </c>
      <c r="P116" s="567">
        <v>7</v>
      </c>
      <c r="Q116" s="567">
        <v>3521</v>
      </c>
      <c r="R116" s="546">
        <v>1.4112224448897797</v>
      </c>
      <c r="S116" s="568">
        <v>503</v>
      </c>
    </row>
    <row r="117" spans="1:19" ht="14.45" customHeight="1" x14ac:dyDescent="0.2">
      <c r="A117" s="540" t="s">
        <v>1253</v>
      </c>
      <c r="B117" s="541" t="s">
        <v>1254</v>
      </c>
      <c r="C117" s="541" t="s">
        <v>562</v>
      </c>
      <c r="D117" s="541" t="s">
        <v>1233</v>
      </c>
      <c r="E117" s="541" t="s">
        <v>1255</v>
      </c>
      <c r="F117" s="541" t="s">
        <v>1304</v>
      </c>
      <c r="G117" s="541" t="s">
        <v>1305</v>
      </c>
      <c r="H117" s="567">
        <v>1</v>
      </c>
      <c r="I117" s="567">
        <v>371</v>
      </c>
      <c r="J117" s="541">
        <v>0.24667553191489361</v>
      </c>
      <c r="K117" s="541">
        <v>371</v>
      </c>
      <c r="L117" s="567">
        <v>4</v>
      </c>
      <c r="M117" s="567">
        <v>1504</v>
      </c>
      <c r="N117" s="541">
        <v>1</v>
      </c>
      <c r="O117" s="541">
        <v>376</v>
      </c>
      <c r="P117" s="567">
        <v>7</v>
      </c>
      <c r="Q117" s="567">
        <v>2660</v>
      </c>
      <c r="R117" s="546">
        <v>1.7686170212765957</v>
      </c>
      <c r="S117" s="568">
        <v>380</v>
      </c>
    </row>
    <row r="118" spans="1:19" ht="14.45" customHeight="1" x14ac:dyDescent="0.2">
      <c r="A118" s="540" t="s">
        <v>1253</v>
      </c>
      <c r="B118" s="541" t="s">
        <v>1254</v>
      </c>
      <c r="C118" s="541" t="s">
        <v>562</v>
      </c>
      <c r="D118" s="541" t="s">
        <v>1233</v>
      </c>
      <c r="E118" s="541" t="s">
        <v>1255</v>
      </c>
      <c r="F118" s="541" t="s">
        <v>1306</v>
      </c>
      <c r="G118" s="541" t="s">
        <v>1307</v>
      </c>
      <c r="H118" s="567">
        <v>29</v>
      </c>
      <c r="I118" s="567">
        <v>90277</v>
      </c>
      <c r="J118" s="541">
        <v>0.41774020397208805</v>
      </c>
      <c r="K118" s="541">
        <v>3113</v>
      </c>
      <c r="L118" s="567">
        <v>69</v>
      </c>
      <c r="M118" s="567">
        <v>216108</v>
      </c>
      <c r="N118" s="541">
        <v>1</v>
      </c>
      <c r="O118" s="541">
        <v>3132</v>
      </c>
      <c r="P118" s="567">
        <v>58</v>
      </c>
      <c r="Q118" s="567">
        <v>182642</v>
      </c>
      <c r="R118" s="546">
        <v>0.84514224369296831</v>
      </c>
      <c r="S118" s="568">
        <v>3149</v>
      </c>
    </row>
    <row r="119" spans="1:19" ht="14.45" customHeight="1" x14ac:dyDescent="0.2">
      <c r="A119" s="540" t="s">
        <v>1253</v>
      </c>
      <c r="B119" s="541" t="s">
        <v>1254</v>
      </c>
      <c r="C119" s="541" t="s">
        <v>562</v>
      </c>
      <c r="D119" s="541" t="s">
        <v>1233</v>
      </c>
      <c r="E119" s="541" t="s">
        <v>1255</v>
      </c>
      <c r="F119" s="541" t="s">
        <v>1310</v>
      </c>
      <c r="G119" s="541" t="s">
        <v>1311</v>
      </c>
      <c r="H119" s="567">
        <v>2</v>
      </c>
      <c r="I119" s="567">
        <v>25592</v>
      </c>
      <c r="J119" s="541">
        <v>0.15375003003868984</v>
      </c>
      <c r="K119" s="541">
        <v>12796</v>
      </c>
      <c r="L119" s="567">
        <v>13</v>
      </c>
      <c r="M119" s="567">
        <v>166452</v>
      </c>
      <c r="N119" s="541">
        <v>1</v>
      </c>
      <c r="O119" s="541">
        <v>12804</v>
      </c>
      <c r="P119" s="567">
        <v>13</v>
      </c>
      <c r="Q119" s="567">
        <v>166543</v>
      </c>
      <c r="R119" s="546">
        <v>1.0005467041549516</v>
      </c>
      <c r="S119" s="568">
        <v>12811</v>
      </c>
    </row>
    <row r="120" spans="1:19" ht="14.45" customHeight="1" x14ac:dyDescent="0.2">
      <c r="A120" s="540" t="s">
        <v>1253</v>
      </c>
      <c r="B120" s="541" t="s">
        <v>1254</v>
      </c>
      <c r="C120" s="541" t="s">
        <v>562</v>
      </c>
      <c r="D120" s="541" t="s">
        <v>1233</v>
      </c>
      <c r="E120" s="541" t="s">
        <v>1255</v>
      </c>
      <c r="F120" s="541" t="s">
        <v>1312</v>
      </c>
      <c r="G120" s="541" t="s">
        <v>1313</v>
      </c>
      <c r="H120" s="567">
        <v>3</v>
      </c>
      <c r="I120" s="567">
        <v>336</v>
      </c>
      <c r="J120" s="541">
        <v>0.74336283185840712</v>
      </c>
      <c r="K120" s="541">
        <v>112</v>
      </c>
      <c r="L120" s="567">
        <v>4</v>
      </c>
      <c r="M120" s="567">
        <v>452</v>
      </c>
      <c r="N120" s="541">
        <v>1</v>
      </c>
      <c r="O120" s="541">
        <v>113</v>
      </c>
      <c r="P120" s="567">
        <v>3</v>
      </c>
      <c r="Q120" s="567">
        <v>342</v>
      </c>
      <c r="R120" s="546">
        <v>0.75663716814159288</v>
      </c>
      <c r="S120" s="568">
        <v>114</v>
      </c>
    </row>
    <row r="121" spans="1:19" ht="14.45" customHeight="1" x14ac:dyDescent="0.2">
      <c r="A121" s="540" t="s">
        <v>1253</v>
      </c>
      <c r="B121" s="541" t="s">
        <v>1254</v>
      </c>
      <c r="C121" s="541" t="s">
        <v>562</v>
      </c>
      <c r="D121" s="541" t="s">
        <v>1233</v>
      </c>
      <c r="E121" s="541" t="s">
        <v>1255</v>
      </c>
      <c r="F121" s="541" t="s">
        <v>1318</v>
      </c>
      <c r="G121" s="541" t="s">
        <v>1319</v>
      </c>
      <c r="H121" s="567">
        <v>3</v>
      </c>
      <c r="I121" s="567">
        <v>1374</v>
      </c>
      <c r="J121" s="541">
        <v>0.74190064794816413</v>
      </c>
      <c r="K121" s="541">
        <v>458</v>
      </c>
      <c r="L121" s="567">
        <v>4</v>
      </c>
      <c r="M121" s="567">
        <v>1852</v>
      </c>
      <c r="N121" s="541">
        <v>1</v>
      </c>
      <c r="O121" s="541">
        <v>463</v>
      </c>
      <c r="P121" s="567">
        <v>4</v>
      </c>
      <c r="Q121" s="567">
        <v>1868</v>
      </c>
      <c r="R121" s="546">
        <v>1.0086393088552916</v>
      </c>
      <c r="S121" s="568">
        <v>467</v>
      </c>
    </row>
    <row r="122" spans="1:19" ht="14.45" customHeight="1" x14ac:dyDescent="0.2">
      <c r="A122" s="540" t="s">
        <v>1253</v>
      </c>
      <c r="B122" s="541" t="s">
        <v>1254</v>
      </c>
      <c r="C122" s="541" t="s">
        <v>562</v>
      </c>
      <c r="D122" s="541" t="s">
        <v>1233</v>
      </c>
      <c r="E122" s="541" t="s">
        <v>1255</v>
      </c>
      <c r="F122" s="541" t="s">
        <v>1320</v>
      </c>
      <c r="G122" s="541" t="s">
        <v>1321</v>
      </c>
      <c r="H122" s="567">
        <v>3</v>
      </c>
      <c r="I122" s="567">
        <v>174</v>
      </c>
      <c r="J122" s="541">
        <v>2.9491525423728815</v>
      </c>
      <c r="K122" s="541">
        <v>58</v>
      </c>
      <c r="L122" s="567">
        <v>1</v>
      </c>
      <c r="M122" s="567">
        <v>59</v>
      </c>
      <c r="N122" s="541">
        <v>1</v>
      </c>
      <c r="O122" s="541">
        <v>59</v>
      </c>
      <c r="P122" s="567">
        <v>11</v>
      </c>
      <c r="Q122" s="567">
        <v>649</v>
      </c>
      <c r="R122" s="546">
        <v>11</v>
      </c>
      <c r="S122" s="568">
        <v>59</v>
      </c>
    </row>
    <row r="123" spans="1:19" ht="14.45" customHeight="1" x14ac:dyDescent="0.2">
      <c r="A123" s="540" t="s">
        <v>1253</v>
      </c>
      <c r="B123" s="541" t="s">
        <v>1254</v>
      </c>
      <c r="C123" s="541" t="s">
        <v>562</v>
      </c>
      <c r="D123" s="541" t="s">
        <v>1233</v>
      </c>
      <c r="E123" s="541" t="s">
        <v>1255</v>
      </c>
      <c r="F123" s="541" t="s">
        <v>1322</v>
      </c>
      <c r="G123" s="541" t="s">
        <v>1323</v>
      </c>
      <c r="H123" s="567"/>
      <c r="I123" s="567"/>
      <c r="J123" s="541"/>
      <c r="K123" s="541"/>
      <c r="L123" s="567">
        <v>44</v>
      </c>
      <c r="M123" s="567">
        <v>95876</v>
      </c>
      <c r="N123" s="541">
        <v>1</v>
      </c>
      <c r="O123" s="541">
        <v>2179</v>
      </c>
      <c r="P123" s="567">
        <v>37</v>
      </c>
      <c r="Q123" s="567">
        <v>80771</v>
      </c>
      <c r="R123" s="546">
        <v>0.84245275147064957</v>
      </c>
      <c r="S123" s="568">
        <v>2183</v>
      </c>
    </row>
    <row r="124" spans="1:19" ht="14.45" customHeight="1" x14ac:dyDescent="0.2">
      <c r="A124" s="540" t="s">
        <v>1253</v>
      </c>
      <c r="B124" s="541" t="s">
        <v>1254</v>
      </c>
      <c r="C124" s="541" t="s">
        <v>562</v>
      </c>
      <c r="D124" s="541" t="s">
        <v>1233</v>
      </c>
      <c r="E124" s="541" t="s">
        <v>1255</v>
      </c>
      <c r="F124" s="541" t="s">
        <v>1328</v>
      </c>
      <c r="G124" s="541" t="s">
        <v>1329</v>
      </c>
      <c r="H124" s="567">
        <v>1</v>
      </c>
      <c r="I124" s="567">
        <v>176</v>
      </c>
      <c r="J124" s="541">
        <v>0.32774674115456237</v>
      </c>
      <c r="K124" s="541">
        <v>176</v>
      </c>
      <c r="L124" s="567">
        <v>3</v>
      </c>
      <c r="M124" s="567">
        <v>537</v>
      </c>
      <c r="N124" s="541">
        <v>1</v>
      </c>
      <c r="O124" s="541">
        <v>179</v>
      </c>
      <c r="P124" s="567">
        <v>2</v>
      </c>
      <c r="Q124" s="567">
        <v>362</v>
      </c>
      <c r="R124" s="546">
        <v>0.67411545623836122</v>
      </c>
      <c r="S124" s="568">
        <v>181</v>
      </c>
    </row>
    <row r="125" spans="1:19" ht="14.45" customHeight="1" x14ac:dyDescent="0.2">
      <c r="A125" s="540" t="s">
        <v>1253</v>
      </c>
      <c r="B125" s="541" t="s">
        <v>1254</v>
      </c>
      <c r="C125" s="541" t="s">
        <v>562</v>
      </c>
      <c r="D125" s="541" t="s">
        <v>1233</v>
      </c>
      <c r="E125" s="541" t="s">
        <v>1255</v>
      </c>
      <c r="F125" s="541" t="s">
        <v>1342</v>
      </c>
      <c r="G125" s="541" t="s">
        <v>1343</v>
      </c>
      <c r="H125" s="567">
        <v>34</v>
      </c>
      <c r="I125" s="567">
        <v>72556</v>
      </c>
      <c r="J125" s="541">
        <v>0.38861929706162762</v>
      </c>
      <c r="K125" s="541">
        <v>2134</v>
      </c>
      <c r="L125" s="567">
        <v>87</v>
      </c>
      <c r="M125" s="567">
        <v>186702</v>
      </c>
      <c r="N125" s="541">
        <v>1</v>
      </c>
      <c r="O125" s="541">
        <v>2146</v>
      </c>
      <c r="P125" s="567">
        <v>75</v>
      </c>
      <c r="Q125" s="567">
        <v>161775</v>
      </c>
      <c r="R125" s="546">
        <v>0.86648777195745086</v>
      </c>
      <c r="S125" s="568">
        <v>2157</v>
      </c>
    </row>
    <row r="126" spans="1:19" ht="14.45" customHeight="1" x14ac:dyDescent="0.2">
      <c r="A126" s="540" t="s">
        <v>1253</v>
      </c>
      <c r="B126" s="541" t="s">
        <v>1254</v>
      </c>
      <c r="C126" s="541" t="s">
        <v>562</v>
      </c>
      <c r="D126" s="541" t="s">
        <v>1233</v>
      </c>
      <c r="E126" s="541" t="s">
        <v>1255</v>
      </c>
      <c r="F126" s="541" t="s">
        <v>1351</v>
      </c>
      <c r="G126" s="541" t="s">
        <v>1352</v>
      </c>
      <c r="H126" s="567">
        <v>4</v>
      </c>
      <c r="I126" s="567">
        <v>1156</v>
      </c>
      <c r="J126" s="541">
        <v>0.66208476517754866</v>
      </c>
      <c r="K126" s="541">
        <v>289</v>
      </c>
      <c r="L126" s="567">
        <v>6</v>
      </c>
      <c r="M126" s="567">
        <v>1746</v>
      </c>
      <c r="N126" s="541">
        <v>1</v>
      </c>
      <c r="O126" s="541">
        <v>291</v>
      </c>
      <c r="P126" s="567">
        <v>13</v>
      </c>
      <c r="Q126" s="567">
        <v>3809</v>
      </c>
      <c r="R126" s="546">
        <v>2.1815578465062999</v>
      </c>
      <c r="S126" s="568">
        <v>293</v>
      </c>
    </row>
    <row r="127" spans="1:19" ht="14.45" customHeight="1" x14ac:dyDescent="0.2">
      <c r="A127" s="540" t="s">
        <v>1253</v>
      </c>
      <c r="B127" s="541" t="s">
        <v>1254</v>
      </c>
      <c r="C127" s="541" t="s">
        <v>562</v>
      </c>
      <c r="D127" s="541" t="s">
        <v>1233</v>
      </c>
      <c r="E127" s="541" t="s">
        <v>1255</v>
      </c>
      <c r="F127" s="541" t="s">
        <v>1359</v>
      </c>
      <c r="G127" s="541" t="s">
        <v>1360</v>
      </c>
      <c r="H127" s="567">
        <v>33</v>
      </c>
      <c r="I127" s="567">
        <v>0</v>
      </c>
      <c r="J127" s="541"/>
      <c r="K127" s="541">
        <v>0</v>
      </c>
      <c r="L127" s="567">
        <v>74</v>
      </c>
      <c r="M127" s="567">
        <v>0</v>
      </c>
      <c r="N127" s="541"/>
      <c r="O127" s="541">
        <v>0</v>
      </c>
      <c r="P127" s="567">
        <v>170</v>
      </c>
      <c r="Q127" s="567">
        <v>0</v>
      </c>
      <c r="R127" s="546"/>
      <c r="S127" s="568">
        <v>0</v>
      </c>
    </row>
    <row r="128" spans="1:19" ht="14.45" customHeight="1" x14ac:dyDescent="0.2">
      <c r="A128" s="540" t="s">
        <v>1253</v>
      </c>
      <c r="B128" s="541" t="s">
        <v>1254</v>
      </c>
      <c r="C128" s="541" t="s">
        <v>562</v>
      </c>
      <c r="D128" s="541" t="s">
        <v>1233</v>
      </c>
      <c r="E128" s="541" t="s">
        <v>1255</v>
      </c>
      <c r="F128" s="541" t="s">
        <v>1365</v>
      </c>
      <c r="G128" s="541" t="s">
        <v>1366</v>
      </c>
      <c r="H128" s="567"/>
      <c r="I128" s="567"/>
      <c r="J128" s="541"/>
      <c r="K128" s="541"/>
      <c r="L128" s="567"/>
      <c r="M128" s="567"/>
      <c r="N128" s="541"/>
      <c r="O128" s="541"/>
      <c r="P128" s="567">
        <v>6</v>
      </c>
      <c r="Q128" s="567">
        <v>3690</v>
      </c>
      <c r="R128" s="546"/>
      <c r="S128" s="568">
        <v>615</v>
      </c>
    </row>
    <row r="129" spans="1:19" ht="14.45" customHeight="1" x14ac:dyDescent="0.2">
      <c r="A129" s="540" t="s">
        <v>1253</v>
      </c>
      <c r="B129" s="541" t="s">
        <v>1254</v>
      </c>
      <c r="C129" s="541" t="s">
        <v>562</v>
      </c>
      <c r="D129" s="541" t="s">
        <v>1233</v>
      </c>
      <c r="E129" s="541" t="s">
        <v>1255</v>
      </c>
      <c r="F129" s="541" t="s">
        <v>1367</v>
      </c>
      <c r="G129" s="541" t="s">
        <v>1368</v>
      </c>
      <c r="H129" s="567">
        <v>32</v>
      </c>
      <c r="I129" s="567">
        <v>90880</v>
      </c>
      <c r="J129" s="541">
        <v>1.0647920328060925</v>
      </c>
      <c r="K129" s="541">
        <v>2840</v>
      </c>
      <c r="L129" s="567">
        <v>30</v>
      </c>
      <c r="M129" s="567">
        <v>85350</v>
      </c>
      <c r="N129" s="541">
        <v>1</v>
      </c>
      <c r="O129" s="541">
        <v>2845</v>
      </c>
      <c r="P129" s="567">
        <v>36</v>
      </c>
      <c r="Q129" s="567">
        <v>102564</v>
      </c>
      <c r="R129" s="546">
        <v>1.2016871704745167</v>
      </c>
      <c r="S129" s="568">
        <v>2849</v>
      </c>
    </row>
    <row r="130" spans="1:19" ht="14.45" customHeight="1" x14ac:dyDescent="0.2">
      <c r="A130" s="540" t="s">
        <v>1253</v>
      </c>
      <c r="B130" s="541" t="s">
        <v>1254</v>
      </c>
      <c r="C130" s="541" t="s">
        <v>562</v>
      </c>
      <c r="D130" s="541" t="s">
        <v>1233</v>
      </c>
      <c r="E130" s="541" t="s">
        <v>1255</v>
      </c>
      <c r="F130" s="541" t="s">
        <v>1373</v>
      </c>
      <c r="G130" s="541" t="s">
        <v>1374</v>
      </c>
      <c r="H130" s="567"/>
      <c r="I130" s="567"/>
      <c r="J130" s="541"/>
      <c r="K130" s="541"/>
      <c r="L130" s="567"/>
      <c r="M130" s="567"/>
      <c r="N130" s="541"/>
      <c r="O130" s="541"/>
      <c r="P130" s="567">
        <v>6</v>
      </c>
      <c r="Q130" s="567">
        <v>23058</v>
      </c>
      <c r="R130" s="546"/>
      <c r="S130" s="568">
        <v>3843</v>
      </c>
    </row>
    <row r="131" spans="1:19" ht="14.45" customHeight="1" x14ac:dyDescent="0.2">
      <c r="A131" s="540" t="s">
        <v>1253</v>
      </c>
      <c r="B131" s="541" t="s">
        <v>1254</v>
      </c>
      <c r="C131" s="541" t="s">
        <v>562</v>
      </c>
      <c r="D131" s="541" t="s">
        <v>1240</v>
      </c>
      <c r="E131" s="541" t="s">
        <v>1255</v>
      </c>
      <c r="F131" s="541" t="s">
        <v>1363</v>
      </c>
      <c r="G131" s="541" t="s">
        <v>1364</v>
      </c>
      <c r="H131" s="567"/>
      <c r="I131" s="567"/>
      <c r="J131" s="541"/>
      <c r="K131" s="541"/>
      <c r="L131" s="567"/>
      <c r="M131" s="567"/>
      <c r="N131" s="541"/>
      <c r="O131" s="541"/>
      <c r="P131" s="567">
        <v>3</v>
      </c>
      <c r="Q131" s="567">
        <v>14472</v>
      </c>
      <c r="R131" s="546"/>
      <c r="S131" s="568">
        <v>4824</v>
      </c>
    </row>
    <row r="132" spans="1:19" ht="14.45" customHeight="1" x14ac:dyDescent="0.2">
      <c r="A132" s="540" t="s">
        <v>1253</v>
      </c>
      <c r="B132" s="541" t="s">
        <v>1254</v>
      </c>
      <c r="C132" s="541" t="s">
        <v>562</v>
      </c>
      <c r="D132" s="541" t="s">
        <v>1241</v>
      </c>
      <c r="E132" s="541" t="s">
        <v>1255</v>
      </c>
      <c r="F132" s="541" t="s">
        <v>1363</v>
      </c>
      <c r="G132" s="541" t="s">
        <v>1364</v>
      </c>
      <c r="H132" s="567"/>
      <c r="I132" s="567"/>
      <c r="J132" s="541"/>
      <c r="K132" s="541"/>
      <c r="L132" s="567"/>
      <c r="M132" s="567"/>
      <c r="N132" s="541"/>
      <c r="O132" s="541"/>
      <c r="P132" s="567">
        <v>3</v>
      </c>
      <c r="Q132" s="567">
        <v>14472</v>
      </c>
      <c r="R132" s="546"/>
      <c r="S132" s="568">
        <v>4824</v>
      </c>
    </row>
    <row r="133" spans="1:19" ht="14.45" customHeight="1" x14ac:dyDescent="0.2">
      <c r="A133" s="540" t="s">
        <v>1253</v>
      </c>
      <c r="B133" s="541" t="s">
        <v>1254</v>
      </c>
      <c r="C133" s="541" t="s">
        <v>562</v>
      </c>
      <c r="D133" s="541" t="s">
        <v>1250</v>
      </c>
      <c r="E133" s="541" t="s">
        <v>1255</v>
      </c>
      <c r="F133" s="541" t="s">
        <v>1363</v>
      </c>
      <c r="G133" s="541" t="s">
        <v>1364</v>
      </c>
      <c r="H133" s="567"/>
      <c r="I133" s="567"/>
      <c r="J133" s="541"/>
      <c r="K133" s="541"/>
      <c r="L133" s="567"/>
      <c r="M133" s="567"/>
      <c r="N133" s="541"/>
      <c r="O133" s="541"/>
      <c r="P133" s="567">
        <v>3</v>
      </c>
      <c r="Q133" s="567">
        <v>14472</v>
      </c>
      <c r="R133" s="546"/>
      <c r="S133" s="568">
        <v>4824</v>
      </c>
    </row>
    <row r="134" spans="1:19" ht="14.45" customHeight="1" x14ac:dyDescent="0.2">
      <c r="A134" s="540" t="s">
        <v>1253</v>
      </c>
      <c r="B134" s="541" t="s">
        <v>1254</v>
      </c>
      <c r="C134" s="541" t="s">
        <v>562</v>
      </c>
      <c r="D134" s="541" t="s">
        <v>1243</v>
      </c>
      <c r="E134" s="541" t="s">
        <v>1255</v>
      </c>
      <c r="F134" s="541" t="s">
        <v>1363</v>
      </c>
      <c r="G134" s="541" t="s">
        <v>1364</v>
      </c>
      <c r="H134" s="567"/>
      <c r="I134" s="567"/>
      <c r="J134" s="541"/>
      <c r="K134" s="541"/>
      <c r="L134" s="567"/>
      <c r="M134" s="567"/>
      <c r="N134" s="541"/>
      <c r="O134" s="541"/>
      <c r="P134" s="567">
        <v>3</v>
      </c>
      <c r="Q134" s="567">
        <v>14472</v>
      </c>
      <c r="R134" s="546"/>
      <c r="S134" s="568">
        <v>4824</v>
      </c>
    </row>
    <row r="135" spans="1:19" ht="14.45" customHeight="1" x14ac:dyDescent="0.2">
      <c r="A135" s="540" t="s">
        <v>1253</v>
      </c>
      <c r="B135" s="541" t="s">
        <v>1381</v>
      </c>
      <c r="C135" s="541" t="s">
        <v>1235</v>
      </c>
      <c r="D135" s="541" t="s">
        <v>1233</v>
      </c>
      <c r="E135" s="541" t="s">
        <v>1255</v>
      </c>
      <c r="F135" s="541" t="s">
        <v>1382</v>
      </c>
      <c r="G135" s="541" t="s">
        <v>1383</v>
      </c>
      <c r="H135" s="567"/>
      <c r="I135" s="567"/>
      <c r="J135" s="541"/>
      <c r="K135" s="541"/>
      <c r="L135" s="567"/>
      <c r="M135" s="567"/>
      <c r="N135" s="541"/>
      <c r="O135" s="541"/>
      <c r="P135" s="567">
        <v>12</v>
      </c>
      <c r="Q135" s="567">
        <v>2712</v>
      </c>
      <c r="R135" s="546"/>
      <c r="S135" s="568">
        <v>226</v>
      </c>
    </row>
    <row r="136" spans="1:19" ht="14.45" customHeight="1" x14ac:dyDescent="0.2">
      <c r="A136" s="540" t="s">
        <v>1253</v>
      </c>
      <c r="B136" s="541" t="s">
        <v>1381</v>
      </c>
      <c r="C136" s="541" t="s">
        <v>1235</v>
      </c>
      <c r="D136" s="541" t="s">
        <v>1233</v>
      </c>
      <c r="E136" s="541" t="s">
        <v>1255</v>
      </c>
      <c r="F136" s="541" t="s">
        <v>1384</v>
      </c>
      <c r="G136" s="541" t="s">
        <v>1385</v>
      </c>
      <c r="H136" s="567"/>
      <c r="I136" s="567"/>
      <c r="J136" s="541"/>
      <c r="K136" s="541"/>
      <c r="L136" s="567"/>
      <c r="M136" s="567"/>
      <c r="N136" s="541"/>
      <c r="O136" s="541"/>
      <c r="P136" s="567">
        <v>12</v>
      </c>
      <c r="Q136" s="567">
        <v>13368</v>
      </c>
      <c r="R136" s="546"/>
      <c r="S136" s="568">
        <v>1114</v>
      </c>
    </row>
    <row r="137" spans="1:19" ht="14.45" customHeight="1" thickBot="1" x14ac:dyDescent="0.25">
      <c r="A137" s="548" t="s">
        <v>1253</v>
      </c>
      <c r="B137" s="549" t="s">
        <v>1381</v>
      </c>
      <c r="C137" s="549" t="s">
        <v>1235</v>
      </c>
      <c r="D137" s="549" t="s">
        <v>1233</v>
      </c>
      <c r="E137" s="549" t="s">
        <v>1255</v>
      </c>
      <c r="F137" s="549" t="s">
        <v>1386</v>
      </c>
      <c r="G137" s="549" t="s">
        <v>1387</v>
      </c>
      <c r="H137" s="560"/>
      <c r="I137" s="560"/>
      <c r="J137" s="549"/>
      <c r="K137" s="549"/>
      <c r="L137" s="560"/>
      <c r="M137" s="560"/>
      <c r="N137" s="549"/>
      <c r="O137" s="549"/>
      <c r="P137" s="560">
        <v>55</v>
      </c>
      <c r="Q137" s="560">
        <v>89980</v>
      </c>
      <c r="R137" s="554"/>
      <c r="S137" s="561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1387FCD-A62B-4E61-BFEA-CEF82EDADD66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17094201</v>
      </c>
      <c r="C3" s="222">
        <f t="shared" ref="C3:R3" si="0">SUBTOTAL(9,C6:C1048576)</f>
        <v>21.847677218745691</v>
      </c>
      <c r="D3" s="222">
        <f t="shared" si="0"/>
        <v>19405746</v>
      </c>
      <c r="E3" s="222">
        <f t="shared" si="0"/>
        <v>25</v>
      </c>
      <c r="F3" s="222">
        <f t="shared" si="0"/>
        <v>18321980</v>
      </c>
      <c r="G3" s="225">
        <f>IF(D3&lt;&gt;0,F3/D3,"")</f>
        <v>0.94415231447427994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9"/>
      <c r="B5" s="580">
        <v>2018</v>
      </c>
      <c r="C5" s="581"/>
      <c r="D5" s="581">
        <v>2019</v>
      </c>
      <c r="E5" s="581"/>
      <c r="F5" s="581">
        <v>2020</v>
      </c>
      <c r="G5" s="619" t="s">
        <v>2</v>
      </c>
      <c r="H5" s="580">
        <v>2018</v>
      </c>
      <c r="I5" s="581"/>
      <c r="J5" s="581">
        <v>2019</v>
      </c>
      <c r="K5" s="581"/>
      <c r="L5" s="581">
        <v>2020</v>
      </c>
      <c r="M5" s="619" t="s">
        <v>2</v>
      </c>
      <c r="N5" s="580">
        <v>2018</v>
      </c>
      <c r="O5" s="581"/>
      <c r="P5" s="581">
        <v>2019</v>
      </c>
      <c r="Q5" s="581"/>
      <c r="R5" s="581">
        <v>2020</v>
      </c>
      <c r="S5" s="619" t="s">
        <v>2</v>
      </c>
    </row>
    <row r="6" spans="1:19" ht="14.45" customHeight="1" x14ac:dyDescent="0.2">
      <c r="A6" s="508" t="s">
        <v>1390</v>
      </c>
      <c r="B6" s="601">
        <v>129027</v>
      </c>
      <c r="C6" s="480">
        <v>0.9000146483353213</v>
      </c>
      <c r="D6" s="601">
        <v>143361</v>
      </c>
      <c r="E6" s="480">
        <v>1</v>
      </c>
      <c r="F6" s="601">
        <v>88450</v>
      </c>
      <c r="G6" s="509">
        <v>0.61697393293852587</v>
      </c>
      <c r="H6" s="601"/>
      <c r="I6" s="480"/>
      <c r="J6" s="601"/>
      <c r="K6" s="480"/>
      <c r="L6" s="601"/>
      <c r="M6" s="509"/>
      <c r="N6" s="601"/>
      <c r="O6" s="480"/>
      <c r="P6" s="601"/>
      <c r="Q6" s="480"/>
      <c r="R6" s="601"/>
      <c r="S6" s="510"/>
    </row>
    <row r="7" spans="1:19" ht="14.45" customHeight="1" x14ac:dyDescent="0.2">
      <c r="A7" s="572" t="s">
        <v>1391</v>
      </c>
      <c r="B7" s="603">
        <v>257877</v>
      </c>
      <c r="C7" s="541">
        <v>0.39011391313556115</v>
      </c>
      <c r="D7" s="603">
        <v>661030</v>
      </c>
      <c r="E7" s="541">
        <v>1</v>
      </c>
      <c r="F7" s="603">
        <v>934241</v>
      </c>
      <c r="G7" s="546">
        <v>1.4133110448844983</v>
      </c>
      <c r="H7" s="603"/>
      <c r="I7" s="541"/>
      <c r="J7" s="603"/>
      <c r="K7" s="541"/>
      <c r="L7" s="603"/>
      <c r="M7" s="546"/>
      <c r="N7" s="603"/>
      <c r="O7" s="541"/>
      <c r="P7" s="603"/>
      <c r="Q7" s="541"/>
      <c r="R7" s="603"/>
      <c r="S7" s="547"/>
    </row>
    <row r="8" spans="1:19" ht="14.45" customHeight="1" x14ac:dyDescent="0.2">
      <c r="A8" s="572" t="s">
        <v>1392</v>
      </c>
      <c r="B8" s="603">
        <v>521456</v>
      </c>
      <c r="C8" s="541">
        <v>0.80971931502680139</v>
      </c>
      <c r="D8" s="603">
        <v>643996</v>
      </c>
      <c r="E8" s="541">
        <v>1</v>
      </c>
      <c r="F8" s="603">
        <v>310362</v>
      </c>
      <c r="G8" s="546">
        <v>0.4819315647923279</v>
      </c>
      <c r="H8" s="603"/>
      <c r="I8" s="541"/>
      <c r="J8" s="603"/>
      <c r="K8" s="541"/>
      <c r="L8" s="603"/>
      <c r="M8" s="546"/>
      <c r="N8" s="603"/>
      <c r="O8" s="541"/>
      <c r="P8" s="603"/>
      <c r="Q8" s="541"/>
      <c r="R8" s="603"/>
      <c r="S8" s="547"/>
    </row>
    <row r="9" spans="1:19" ht="14.45" customHeight="1" x14ac:dyDescent="0.2">
      <c r="A9" s="572" t="s">
        <v>1393</v>
      </c>
      <c r="B9" s="603">
        <v>6036158</v>
      </c>
      <c r="C9" s="541">
        <v>0.87270847731104095</v>
      </c>
      <c r="D9" s="603">
        <v>6916580</v>
      </c>
      <c r="E9" s="541">
        <v>1</v>
      </c>
      <c r="F9" s="603">
        <v>6518619</v>
      </c>
      <c r="G9" s="546">
        <v>0.94246274893082993</v>
      </c>
      <c r="H9" s="603"/>
      <c r="I9" s="541"/>
      <c r="J9" s="603"/>
      <c r="K9" s="541"/>
      <c r="L9" s="603"/>
      <c r="M9" s="546"/>
      <c r="N9" s="603"/>
      <c r="O9" s="541"/>
      <c r="P9" s="603"/>
      <c r="Q9" s="541"/>
      <c r="R9" s="603"/>
      <c r="S9" s="547"/>
    </row>
    <row r="10" spans="1:19" ht="14.45" customHeight="1" x14ac:dyDescent="0.2">
      <c r="A10" s="572" t="s">
        <v>1394</v>
      </c>
      <c r="B10" s="603">
        <v>468775</v>
      </c>
      <c r="C10" s="541">
        <v>1.0100950246719387</v>
      </c>
      <c r="D10" s="603">
        <v>464090</v>
      </c>
      <c r="E10" s="541">
        <v>1</v>
      </c>
      <c r="F10" s="603">
        <v>417107</v>
      </c>
      <c r="G10" s="546">
        <v>0.8987631709366718</v>
      </c>
      <c r="H10" s="603"/>
      <c r="I10" s="541"/>
      <c r="J10" s="603"/>
      <c r="K10" s="541"/>
      <c r="L10" s="603"/>
      <c r="M10" s="546"/>
      <c r="N10" s="603"/>
      <c r="O10" s="541"/>
      <c r="P10" s="603"/>
      <c r="Q10" s="541"/>
      <c r="R10" s="603"/>
      <c r="S10" s="547"/>
    </row>
    <row r="11" spans="1:19" ht="14.45" customHeight="1" x14ac:dyDescent="0.2">
      <c r="A11" s="572" t="s">
        <v>1395</v>
      </c>
      <c r="B11" s="603">
        <v>345728</v>
      </c>
      <c r="C11" s="541">
        <v>0.65554771818850632</v>
      </c>
      <c r="D11" s="603">
        <v>527388</v>
      </c>
      <c r="E11" s="541">
        <v>1</v>
      </c>
      <c r="F11" s="603">
        <v>475161</v>
      </c>
      <c r="G11" s="546">
        <v>0.90097044301349294</v>
      </c>
      <c r="H11" s="603"/>
      <c r="I11" s="541"/>
      <c r="J11" s="603"/>
      <c r="K11" s="541"/>
      <c r="L11" s="603"/>
      <c r="M11" s="546"/>
      <c r="N11" s="603"/>
      <c r="O11" s="541"/>
      <c r="P11" s="603"/>
      <c r="Q11" s="541"/>
      <c r="R11" s="603"/>
      <c r="S11" s="547"/>
    </row>
    <row r="12" spans="1:19" ht="14.45" customHeight="1" x14ac:dyDescent="0.2">
      <c r="A12" s="572" t="s">
        <v>1396</v>
      </c>
      <c r="B12" s="603">
        <v>130641</v>
      </c>
      <c r="C12" s="541">
        <v>0.55678868701333573</v>
      </c>
      <c r="D12" s="603">
        <v>234633</v>
      </c>
      <c r="E12" s="541">
        <v>1</v>
      </c>
      <c r="F12" s="603">
        <v>159141</v>
      </c>
      <c r="G12" s="546">
        <v>0.67825497692140491</v>
      </c>
      <c r="H12" s="603"/>
      <c r="I12" s="541"/>
      <c r="J12" s="603"/>
      <c r="K12" s="541"/>
      <c r="L12" s="603"/>
      <c r="M12" s="546"/>
      <c r="N12" s="603"/>
      <c r="O12" s="541"/>
      <c r="P12" s="603"/>
      <c r="Q12" s="541"/>
      <c r="R12" s="603"/>
      <c r="S12" s="547"/>
    </row>
    <row r="13" spans="1:19" ht="14.45" customHeight="1" x14ac:dyDescent="0.2">
      <c r="A13" s="572" t="s">
        <v>1397</v>
      </c>
      <c r="B13" s="603">
        <v>2052526</v>
      </c>
      <c r="C13" s="541">
        <v>1.0228166194009285</v>
      </c>
      <c r="D13" s="603">
        <v>2006739</v>
      </c>
      <c r="E13" s="541">
        <v>1</v>
      </c>
      <c r="F13" s="603">
        <v>2254862</v>
      </c>
      <c r="G13" s="546">
        <v>1.1236448785816193</v>
      </c>
      <c r="H13" s="603"/>
      <c r="I13" s="541"/>
      <c r="J13" s="603"/>
      <c r="K13" s="541"/>
      <c r="L13" s="603"/>
      <c r="M13" s="546"/>
      <c r="N13" s="603"/>
      <c r="O13" s="541"/>
      <c r="P13" s="603"/>
      <c r="Q13" s="541"/>
      <c r="R13" s="603"/>
      <c r="S13" s="547"/>
    </row>
    <row r="14" spans="1:19" ht="14.45" customHeight="1" x14ac:dyDescent="0.2">
      <c r="A14" s="572" t="s">
        <v>1398</v>
      </c>
      <c r="B14" s="603">
        <v>19397</v>
      </c>
      <c r="C14" s="541">
        <v>1.6139956731569314</v>
      </c>
      <c r="D14" s="603">
        <v>12018</v>
      </c>
      <c r="E14" s="541">
        <v>1</v>
      </c>
      <c r="F14" s="603">
        <v>9655</v>
      </c>
      <c r="G14" s="546">
        <v>0.80337826593443173</v>
      </c>
      <c r="H14" s="603"/>
      <c r="I14" s="541"/>
      <c r="J14" s="603"/>
      <c r="K14" s="541"/>
      <c r="L14" s="603"/>
      <c r="M14" s="546"/>
      <c r="N14" s="603"/>
      <c r="O14" s="541"/>
      <c r="P14" s="603"/>
      <c r="Q14" s="541"/>
      <c r="R14" s="603"/>
      <c r="S14" s="547"/>
    </row>
    <row r="15" spans="1:19" ht="14.45" customHeight="1" x14ac:dyDescent="0.2">
      <c r="A15" s="572" t="s">
        <v>1399</v>
      </c>
      <c r="B15" s="603">
        <v>574768</v>
      </c>
      <c r="C15" s="541">
        <v>0.96862086863906915</v>
      </c>
      <c r="D15" s="603">
        <v>593388</v>
      </c>
      <c r="E15" s="541">
        <v>1</v>
      </c>
      <c r="F15" s="603">
        <v>400114</v>
      </c>
      <c r="G15" s="546">
        <v>0.67428731285432131</v>
      </c>
      <c r="H15" s="603"/>
      <c r="I15" s="541"/>
      <c r="J15" s="603"/>
      <c r="K15" s="541"/>
      <c r="L15" s="603"/>
      <c r="M15" s="546"/>
      <c r="N15" s="603"/>
      <c r="O15" s="541"/>
      <c r="P15" s="603"/>
      <c r="Q15" s="541"/>
      <c r="R15" s="603"/>
      <c r="S15" s="547"/>
    </row>
    <row r="16" spans="1:19" ht="14.45" customHeight="1" x14ac:dyDescent="0.2">
      <c r="A16" s="572" t="s">
        <v>1400</v>
      </c>
      <c r="B16" s="603">
        <v>304923</v>
      </c>
      <c r="C16" s="541">
        <v>1.050625366088964</v>
      </c>
      <c r="D16" s="603">
        <v>290230</v>
      </c>
      <c r="E16" s="541">
        <v>1</v>
      </c>
      <c r="F16" s="603">
        <v>280059</v>
      </c>
      <c r="G16" s="546">
        <v>0.96495538021569105</v>
      </c>
      <c r="H16" s="603"/>
      <c r="I16" s="541"/>
      <c r="J16" s="603"/>
      <c r="K16" s="541"/>
      <c r="L16" s="603"/>
      <c r="M16" s="546"/>
      <c r="N16" s="603"/>
      <c r="O16" s="541"/>
      <c r="P16" s="603"/>
      <c r="Q16" s="541"/>
      <c r="R16" s="603"/>
      <c r="S16" s="547"/>
    </row>
    <row r="17" spans="1:19" ht="14.45" customHeight="1" x14ac:dyDescent="0.2">
      <c r="A17" s="572" t="s">
        <v>1401</v>
      </c>
      <c r="B17" s="603">
        <v>2648443</v>
      </c>
      <c r="C17" s="541">
        <v>1.0095475482923661</v>
      </c>
      <c r="D17" s="603">
        <v>2623396</v>
      </c>
      <c r="E17" s="541">
        <v>1</v>
      </c>
      <c r="F17" s="603">
        <v>2565857</v>
      </c>
      <c r="G17" s="546">
        <v>0.97806697883201776</v>
      </c>
      <c r="H17" s="603"/>
      <c r="I17" s="541"/>
      <c r="J17" s="603"/>
      <c r="K17" s="541"/>
      <c r="L17" s="603"/>
      <c r="M17" s="546"/>
      <c r="N17" s="603"/>
      <c r="O17" s="541"/>
      <c r="P17" s="603"/>
      <c r="Q17" s="541"/>
      <c r="R17" s="603"/>
      <c r="S17" s="547"/>
    </row>
    <row r="18" spans="1:19" ht="14.45" customHeight="1" x14ac:dyDescent="0.2">
      <c r="A18" s="572" t="s">
        <v>1402</v>
      </c>
      <c r="B18" s="603">
        <v>795628</v>
      </c>
      <c r="C18" s="541">
        <v>0.67471673664330911</v>
      </c>
      <c r="D18" s="603">
        <v>1179203</v>
      </c>
      <c r="E18" s="541">
        <v>1</v>
      </c>
      <c r="F18" s="603">
        <v>889899</v>
      </c>
      <c r="G18" s="546">
        <v>0.75466141113955787</v>
      </c>
      <c r="H18" s="603"/>
      <c r="I18" s="541"/>
      <c r="J18" s="603"/>
      <c r="K18" s="541"/>
      <c r="L18" s="603"/>
      <c r="M18" s="546"/>
      <c r="N18" s="603"/>
      <c r="O18" s="541"/>
      <c r="P18" s="603"/>
      <c r="Q18" s="541"/>
      <c r="R18" s="603"/>
      <c r="S18" s="547"/>
    </row>
    <row r="19" spans="1:19" ht="14.45" customHeight="1" x14ac:dyDescent="0.2">
      <c r="A19" s="572" t="s">
        <v>1403</v>
      </c>
      <c r="B19" s="603">
        <v>23948</v>
      </c>
      <c r="C19" s="541">
        <v>0.83265533187302254</v>
      </c>
      <c r="D19" s="603">
        <v>28761</v>
      </c>
      <c r="E19" s="541">
        <v>1</v>
      </c>
      <c r="F19" s="603">
        <v>14267</v>
      </c>
      <c r="G19" s="546">
        <v>0.49605368380793435</v>
      </c>
      <c r="H19" s="603"/>
      <c r="I19" s="541"/>
      <c r="J19" s="603"/>
      <c r="K19" s="541"/>
      <c r="L19" s="603"/>
      <c r="M19" s="546"/>
      <c r="N19" s="603"/>
      <c r="O19" s="541"/>
      <c r="P19" s="603"/>
      <c r="Q19" s="541"/>
      <c r="R19" s="603"/>
      <c r="S19" s="547"/>
    </row>
    <row r="20" spans="1:19" ht="14.45" customHeight="1" x14ac:dyDescent="0.2">
      <c r="A20" s="572" t="s">
        <v>1404</v>
      </c>
      <c r="B20" s="603">
        <v>900724</v>
      </c>
      <c r="C20" s="541">
        <v>0.84763732215100474</v>
      </c>
      <c r="D20" s="603">
        <v>1062629</v>
      </c>
      <c r="E20" s="541">
        <v>1</v>
      </c>
      <c r="F20" s="603">
        <v>890163</v>
      </c>
      <c r="G20" s="546">
        <v>0.8376987641029936</v>
      </c>
      <c r="H20" s="603"/>
      <c r="I20" s="541"/>
      <c r="J20" s="603"/>
      <c r="K20" s="541"/>
      <c r="L20" s="603"/>
      <c r="M20" s="546"/>
      <c r="N20" s="603"/>
      <c r="O20" s="541"/>
      <c r="P20" s="603"/>
      <c r="Q20" s="541"/>
      <c r="R20" s="603"/>
      <c r="S20" s="547"/>
    </row>
    <row r="21" spans="1:19" ht="14.45" customHeight="1" x14ac:dyDescent="0.2">
      <c r="A21" s="572" t="s">
        <v>1405</v>
      </c>
      <c r="B21" s="603">
        <v>22451</v>
      </c>
      <c r="C21" s="541">
        <v>0.4002174804356739</v>
      </c>
      <c r="D21" s="603">
        <v>56097</v>
      </c>
      <c r="E21" s="541">
        <v>1</v>
      </c>
      <c r="F21" s="603">
        <v>39829</v>
      </c>
      <c r="G21" s="546">
        <v>0.7100023174144785</v>
      </c>
      <c r="H21" s="603"/>
      <c r="I21" s="541"/>
      <c r="J21" s="603"/>
      <c r="K21" s="541"/>
      <c r="L21" s="603"/>
      <c r="M21" s="546"/>
      <c r="N21" s="603"/>
      <c r="O21" s="541"/>
      <c r="P21" s="603"/>
      <c r="Q21" s="541"/>
      <c r="R21" s="603"/>
      <c r="S21" s="547"/>
    </row>
    <row r="22" spans="1:19" ht="14.45" customHeight="1" x14ac:dyDescent="0.2">
      <c r="A22" s="572" t="s">
        <v>1406</v>
      </c>
      <c r="B22" s="603">
        <v>17002</v>
      </c>
      <c r="C22" s="541"/>
      <c r="D22" s="603"/>
      <c r="E22" s="541"/>
      <c r="F22" s="603">
        <v>1708</v>
      </c>
      <c r="G22" s="546"/>
      <c r="H22" s="603"/>
      <c r="I22" s="541"/>
      <c r="J22" s="603"/>
      <c r="K22" s="541"/>
      <c r="L22" s="603"/>
      <c r="M22" s="546"/>
      <c r="N22" s="603"/>
      <c r="O22" s="541"/>
      <c r="P22" s="603"/>
      <c r="Q22" s="541"/>
      <c r="R22" s="603"/>
      <c r="S22" s="547"/>
    </row>
    <row r="23" spans="1:19" ht="14.45" customHeight="1" x14ac:dyDescent="0.2">
      <c r="A23" s="572" t="s">
        <v>1407</v>
      </c>
      <c r="B23" s="603">
        <v>209626</v>
      </c>
      <c r="C23" s="541">
        <v>0.71574267871714936</v>
      </c>
      <c r="D23" s="603">
        <v>292879</v>
      </c>
      <c r="E23" s="541">
        <v>1</v>
      </c>
      <c r="F23" s="603">
        <v>246373</v>
      </c>
      <c r="G23" s="546">
        <v>0.84121087548100071</v>
      </c>
      <c r="H23" s="603"/>
      <c r="I23" s="541"/>
      <c r="J23" s="603"/>
      <c r="K23" s="541"/>
      <c r="L23" s="603"/>
      <c r="M23" s="546"/>
      <c r="N23" s="603"/>
      <c r="O23" s="541"/>
      <c r="P23" s="603"/>
      <c r="Q23" s="541"/>
      <c r="R23" s="603"/>
      <c r="S23" s="547"/>
    </row>
    <row r="24" spans="1:19" ht="14.45" customHeight="1" x14ac:dyDescent="0.2">
      <c r="A24" s="572" t="s">
        <v>1408</v>
      </c>
      <c r="B24" s="603">
        <v>104194</v>
      </c>
      <c r="C24" s="541">
        <v>0.84273443439719176</v>
      </c>
      <c r="D24" s="603">
        <v>123638</v>
      </c>
      <c r="E24" s="541">
        <v>1</v>
      </c>
      <c r="F24" s="603">
        <v>250479</v>
      </c>
      <c r="G24" s="546">
        <v>2.0259062747698926</v>
      </c>
      <c r="H24" s="603"/>
      <c r="I24" s="541"/>
      <c r="J24" s="603"/>
      <c r="K24" s="541"/>
      <c r="L24" s="603"/>
      <c r="M24" s="546"/>
      <c r="N24" s="603"/>
      <c r="O24" s="541"/>
      <c r="P24" s="603"/>
      <c r="Q24" s="541"/>
      <c r="R24" s="603"/>
      <c r="S24" s="547"/>
    </row>
    <row r="25" spans="1:19" ht="14.45" customHeight="1" x14ac:dyDescent="0.2">
      <c r="A25" s="572" t="s">
        <v>1409</v>
      </c>
      <c r="B25" s="603">
        <v>1475</v>
      </c>
      <c r="C25" s="541">
        <v>1.2040816326530612</v>
      </c>
      <c r="D25" s="603">
        <v>1225</v>
      </c>
      <c r="E25" s="541">
        <v>1</v>
      </c>
      <c r="F25" s="603"/>
      <c r="G25" s="546"/>
      <c r="H25" s="603"/>
      <c r="I25" s="541"/>
      <c r="J25" s="603"/>
      <c r="K25" s="541"/>
      <c r="L25" s="603"/>
      <c r="M25" s="546"/>
      <c r="N25" s="603"/>
      <c r="O25" s="541"/>
      <c r="P25" s="603"/>
      <c r="Q25" s="541"/>
      <c r="R25" s="603"/>
      <c r="S25" s="547"/>
    </row>
    <row r="26" spans="1:19" ht="14.45" customHeight="1" x14ac:dyDescent="0.2">
      <c r="A26" s="572" t="s">
        <v>1410</v>
      </c>
      <c r="B26" s="603">
        <v>390161</v>
      </c>
      <c r="C26" s="541">
        <v>1.013881850948108</v>
      </c>
      <c r="D26" s="603">
        <v>384819</v>
      </c>
      <c r="E26" s="541">
        <v>1</v>
      </c>
      <c r="F26" s="603">
        <v>355247</v>
      </c>
      <c r="G26" s="546">
        <v>0.92315348254634</v>
      </c>
      <c r="H26" s="603"/>
      <c r="I26" s="541"/>
      <c r="J26" s="603"/>
      <c r="K26" s="541"/>
      <c r="L26" s="603"/>
      <c r="M26" s="546"/>
      <c r="N26" s="603"/>
      <c r="O26" s="541"/>
      <c r="P26" s="603"/>
      <c r="Q26" s="541"/>
      <c r="R26" s="603"/>
      <c r="S26" s="547"/>
    </row>
    <row r="27" spans="1:19" ht="14.45" customHeight="1" x14ac:dyDescent="0.2">
      <c r="A27" s="572" t="s">
        <v>1411</v>
      </c>
      <c r="B27" s="603">
        <v>3522</v>
      </c>
      <c r="C27" s="541"/>
      <c r="D27" s="603"/>
      <c r="E27" s="541"/>
      <c r="F27" s="603"/>
      <c r="G27" s="546"/>
      <c r="H27" s="603"/>
      <c r="I27" s="541"/>
      <c r="J27" s="603"/>
      <c r="K27" s="541"/>
      <c r="L27" s="603"/>
      <c r="M27" s="546"/>
      <c r="N27" s="603"/>
      <c r="O27" s="541"/>
      <c r="P27" s="603"/>
      <c r="Q27" s="541"/>
      <c r="R27" s="603"/>
      <c r="S27" s="547"/>
    </row>
    <row r="28" spans="1:19" ht="14.45" customHeight="1" x14ac:dyDescent="0.2">
      <c r="A28" s="572" t="s">
        <v>1412</v>
      </c>
      <c r="B28" s="603">
        <v>16340</v>
      </c>
      <c r="C28" s="541">
        <v>0.9175136167106519</v>
      </c>
      <c r="D28" s="603">
        <v>17809</v>
      </c>
      <c r="E28" s="541">
        <v>1</v>
      </c>
      <c r="F28" s="603">
        <v>2881</v>
      </c>
      <c r="G28" s="546">
        <v>0.1617721376831939</v>
      </c>
      <c r="H28" s="603"/>
      <c r="I28" s="541"/>
      <c r="J28" s="603"/>
      <c r="K28" s="541"/>
      <c r="L28" s="603"/>
      <c r="M28" s="546"/>
      <c r="N28" s="603"/>
      <c r="O28" s="541"/>
      <c r="P28" s="603"/>
      <c r="Q28" s="541"/>
      <c r="R28" s="603"/>
      <c r="S28" s="547"/>
    </row>
    <row r="29" spans="1:19" ht="14.45" customHeight="1" x14ac:dyDescent="0.2">
      <c r="A29" s="572" t="s">
        <v>1413</v>
      </c>
      <c r="B29" s="603">
        <v>14113</v>
      </c>
      <c r="C29" s="541">
        <v>0.7021742375242549</v>
      </c>
      <c r="D29" s="603">
        <v>20099</v>
      </c>
      <c r="E29" s="541">
        <v>1</v>
      </c>
      <c r="F29" s="603">
        <v>34960</v>
      </c>
      <c r="G29" s="546">
        <v>1.7393900194039504</v>
      </c>
      <c r="H29" s="603"/>
      <c r="I29" s="541"/>
      <c r="J29" s="603"/>
      <c r="K29" s="541"/>
      <c r="L29" s="603"/>
      <c r="M29" s="546"/>
      <c r="N29" s="603"/>
      <c r="O29" s="541"/>
      <c r="P29" s="603"/>
      <c r="Q29" s="541"/>
      <c r="R29" s="603"/>
      <c r="S29" s="547"/>
    </row>
    <row r="30" spans="1:19" ht="14.45" customHeight="1" x14ac:dyDescent="0.2">
      <c r="A30" s="572" t="s">
        <v>1414</v>
      </c>
      <c r="B30" s="603">
        <v>624444</v>
      </c>
      <c r="C30" s="541">
        <v>1.0670006646925241</v>
      </c>
      <c r="D30" s="603">
        <v>585233</v>
      </c>
      <c r="E30" s="541">
        <v>1</v>
      </c>
      <c r="F30" s="603">
        <v>531901</v>
      </c>
      <c r="G30" s="546">
        <v>0.90887048406361226</v>
      </c>
      <c r="H30" s="603"/>
      <c r="I30" s="541"/>
      <c r="J30" s="603"/>
      <c r="K30" s="541"/>
      <c r="L30" s="603"/>
      <c r="M30" s="546"/>
      <c r="N30" s="603"/>
      <c r="O30" s="541"/>
      <c r="P30" s="603"/>
      <c r="Q30" s="541"/>
      <c r="R30" s="603"/>
      <c r="S30" s="547"/>
    </row>
    <row r="31" spans="1:19" ht="14.45" customHeight="1" x14ac:dyDescent="0.2">
      <c r="A31" s="572" t="s">
        <v>1415</v>
      </c>
      <c r="B31" s="603">
        <v>103112</v>
      </c>
      <c r="C31" s="541">
        <v>0.86289080806052088</v>
      </c>
      <c r="D31" s="603">
        <v>119496</v>
      </c>
      <c r="E31" s="541">
        <v>1</v>
      </c>
      <c r="F31" s="603">
        <v>166280</v>
      </c>
      <c r="G31" s="546">
        <v>1.3915110129209345</v>
      </c>
      <c r="H31" s="603"/>
      <c r="I31" s="541"/>
      <c r="J31" s="603"/>
      <c r="K31" s="541"/>
      <c r="L31" s="603"/>
      <c r="M31" s="546"/>
      <c r="N31" s="603"/>
      <c r="O31" s="541"/>
      <c r="P31" s="603"/>
      <c r="Q31" s="541"/>
      <c r="R31" s="603"/>
      <c r="S31" s="547"/>
    </row>
    <row r="32" spans="1:19" ht="14.45" customHeight="1" thickBot="1" x14ac:dyDescent="0.25">
      <c r="A32" s="607" t="s">
        <v>1416</v>
      </c>
      <c r="B32" s="605">
        <v>377742</v>
      </c>
      <c r="C32" s="549">
        <v>0.90583656467846019</v>
      </c>
      <c r="D32" s="605">
        <v>417009</v>
      </c>
      <c r="E32" s="549">
        <v>1</v>
      </c>
      <c r="F32" s="605">
        <v>484365</v>
      </c>
      <c r="G32" s="554">
        <v>1.1615216937763932</v>
      </c>
      <c r="H32" s="605"/>
      <c r="I32" s="549"/>
      <c r="J32" s="605"/>
      <c r="K32" s="549"/>
      <c r="L32" s="605"/>
      <c r="M32" s="554"/>
      <c r="N32" s="605"/>
      <c r="O32" s="549"/>
      <c r="P32" s="605"/>
      <c r="Q32" s="549"/>
      <c r="R32" s="605"/>
      <c r="S32" s="5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2D86E90-90AF-41FB-9B26-200A365ACE9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1453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58264</v>
      </c>
      <c r="G3" s="103">
        <f t="shared" si="0"/>
        <v>17094201</v>
      </c>
      <c r="H3" s="103"/>
      <c r="I3" s="103"/>
      <c r="J3" s="103">
        <f t="shared" si="0"/>
        <v>60695</v>
      </c>
      <c r="K3" s="103">
        <f t="shared" si="0"/>
        <v>19405746</v>
      </c>
      <c r="L3" s="103"/>
      <c r="M3" s="103"/>
      <c r="N3" s="103">
        <f t="shared" si="0"/>
        <v>56551</v>
      </c>
      <c r="O3" s="103">
        <f t="shared" si="0"/>
        <v>18321980</v>
      </c>
      <c r="P3" s="75">
        <f>IF(K3=0,0,O3/K3)</f>
        <v>0.94415231447427994</v>
      </c>
      <c r="Q3" s="104">
        <f>IF(N3=0,0,O3/N3)</f>
        <v>323.99038036462662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0"/>
      <c r="B5" s="608"/>
      <c r="C5" s="610"/>
      <c r="D5" s="620"/>
      <c r="E5" s="612"/>
      <c r="F5" s="621" t="s">
        <v>71</v>
      </c>
      <c r="G5" s="622" t="s">
        <v>14</v>
      </c>
      <c r="H5" s="623"/>
      <c r="I5" s="623"/>
      <c r="J5" s="621" t="s">
        <v>71</v>
      </c>
      <c r="K5" s="622" t="s">
        <v>14</v>
      </c>
      <c r="L5" s="623"/>
      <c r="M5" s="623"/>
      <c r="N5" s="621" t="s">
        <v>71</v>
      </c>
      <c r="O5" s="622" t="s">
        <v>14</v>
      </c>
      <c r="P5" s="624"/>
      <c r="Q5" s="617"/>
    </row>
    <row r="6" spans="1:17" ht="14.45" customHeight="1" x14ac:dyDescent="0.2">
      <c r="A6" s="479" t="s">
        <v>1417</v>
      </c>
      <c r="B6" s="480" t="s">
        <v>1254</v>
      </c>
      <c r="C6" s="480" t="s">
        <v>1255</v>
      </c>
      <c r="D6" s="480" t="s">
        <v>1256</v>
      </c>
      <c r="E6" s="480" t="s">
        <v>1257</v>
      </c>
      <c r="F6" s="484"/>
      <c r="G6" s="484"/>
      <c r="H6" s="484"/>
      <c r="I6" s="484"/>
      <c r="J6" s="484"/>
      <c r="K6" s="484"/>
      <c r="L6" s="484"/>
      <c r="M6" s="484"/>
      <c r="N6" s="484">
        <v>1</v>
      </c>
      <c r="O6" s="484">
        <v>2280</v>
      </c>
      <c r="P6" s="509"/>
      <c r="Q6" s="485">
        <v>2280</v>
      </c>
    </row>
    <row r="7" spans="1:17" ht="14.45" customHeight="1" x14ac:dyDescent="0.2">
      <c r="A7" s="540" t="s">
        <v>1417</v>
      </c>
      <c r="B7" s="541" t="s">
        <v>1254</v>
      </c>
      <c r="C7" s="541" t="s">
        <v>1255</v>
      </c>
      <c r="D7" s="541" t="s">
        <v>1258</v>
      </c>
      <c r="E7" s="541" t="s">
        <v>1259</v>
      </c>
      <c r="F7" s="567">
        <v>40</v>
      </c>
      <c r="G7" s="567">
        <v>2320</v>
      </c>
      <c r="H7" s="567">
        <v>1.1234866828087167</v>
      </c>
      <c r="I7" s="567">
        <v>58</v>
      </c>
      <c r="J7" s="567">
        <v>35</v>
      </c>
      <c r="K7" s="567">
        <v>2065</v>
      </c>
      <c r="L7" s="567">
        <v>1</v>
      </c>
      <c r="M7" s="567">
        <v>59</v>
      </c>
      <c r="N7" s="567">
        <v>1</v>
      </c>
      <c r="O7" s="567">
        <v>59</v>
      </c>
      <c r="P7" s="546">
        <v>2.8571428571428571E-2</v>
      </c>
      <c r="Q7" s="568">
        <v>59</v>
      </c>
    </row>
    <row r="8" spans="1:17" ht="14.45" customHeight="1" x14ac:dyDescent="0.2">
      <c r="A8" s="540" t="s">
        <v>1417</v>
      </c>
      <c r="B8" s="541" t="s">
        <v>1254</v>
      </c>
      <c r="C8" s="541" t="s">
        <v>1255</v>
      </c>
      <c r="D8" s="541" t="s">
        <v>1260</v>
      </c>
      <c r="E8" s="541" t="s">
        <v>1261</v>
      </c>
      <c r="F8" s="567">
        <v>2</v>
      </c>
      <c r="G8" s="567">
        <v>264</v>
      </c>
      <c r="H8" s="567">
        <v>0.4</v>
      </c>
      <c r="I8" s="567">
        <v>132</v>
      </c>
      <c r="J8" s="567">
        <v>5</v>
      </c>
      <c r="K8" s="567">
        <v>660</v>
      </c>
      <c r="L8" s="567">
        <v>1</v>
      </c>
      <c r="M8" s="567">
        <v>132</v>
      </c>
      <c r="N8" s="567"/>
      <c r="O8" s="567"/>
      <c r="P8" s="546"/>
      <c r="Q8" s="568"/>
    </row>
    <row r="9" spans="1:17" ht="14.45" customHeight="1" x14ac:dyDescent="0.2">
      <c r="A9" s="540" t="s">
        <v>1417</v>
      </c>
      <c r="B9" s="541" t="s">
        <v>1254</v>
      </c>
      <c r="C9" s="541" t="s">
        <v>1255</v>
      </c>
      <c r="D9" s="541" t="s">
        <v>1266</v>
      </c>
      <c r="E9" s="541" t="s">
        <v>1267</v>
      </c>
      <c r="F9" s="567">
        <v>6</v>
      </c>
      <c r="G9" s="567">
        <v>1080</v>
      </c>
      <c r="H9" s="567">
        <v>0.45397225725094575</v>
      </c>
      <c r="I9" s="567">
        <v>180</v>
      </c>
      <c r="J9" s="567">
        <v>13</v>
      </c>
      <c r="K9" s="567">
        <v>2379</v>
      </c>
      <c r="L9" s="567">
        <v>1</v>
      </c>
      <c r="M9" s="567">
        <v>183</v>
      </c>
      <c r="N9" s="567">
        <v>2</v>
      </c>
      <c r="O9" s="567">
        <v>370</v>
      </c>
      <c r="P9" s="546">
        <v>0.1555275325767129</v>
      </c>
      <c r="Q9" s="568">
        <v>185</v>
      </c>
    </row>
    <row r="10" spans="1:17" ht="14.45" customHeight="1" x14ac:dyDescent="0.2">
      <c r="A10" s="540" t="s">
        <v>1417</v>
      </c>
      <c r="B10" s="541" t="s">
        <v>1254</v>
      </c>
      <c r="C10" s="541" t="s">
        <v>1255</v>
      </c>
      <c r="D10" s="541" t="s">
        <v>1270</v>
      </c>
      <c r="E10" s="541" t="s">
        <v>1271</v>
      </c>
      <c r="F10" s="567">
        <v>16</v>
      </c>
      <c r="G10" s="567">
        <v>5392</v>
      </c>
      <c r="H10" s="567">
        <v>2.6353861192570869</v>
      </c>
      <c r="I10" s="567">
        <v>337</v>
      </c>
      <c r="J10" s="567">
        <v>6</v>
      </c>
      <c r="K10" s="567">
        <v>2046</v>
      </c>
      <c r="L10" s="567">
        <v>1</v>
      </c>
      <c r="M10" s="567">
        <v>341</v>
      </c>
      <c r="N10" s="567">
        <v>5</v>
      </c>
      <c r="O10" s="567">
        <v>1720</v>
      </c>
      <c r="P10" s="546">
        <v>0.8406647116324536</v>
      </c>
      <c r="Q10" s="568">
        <v>344</v>
      </c>
    </row>
    <row r="11" spans="1:17" ht="14.45" customHeight="1" x14ac:dyDescent="0.2">
      <c r="A11" s="540" t="s">
        <v>1417</v>
      </c>
      <c r="B11" s="541" t="s">
        <v>1254</v>
      </c>
      <c r="C11" s="541" t="s">
        <v>1255</v>
      </c>
      <c r="D11" s="541" t="s">
        <v>1274</v>
      </c>
      <c r="E11" s="541" t="s">
        <v>1275</v>
      </c>
      <c r="F11" s="567">
        <v>91</v>
      </c>
      <c r="G11" s="567">
        <v>31850</v>
      </c>
      <c r="H11" s="567">
        <v>1.2098765432098766</v>
      </c>
      <c r="I11" s="567">
        <v>350</v>
      </c>
      <c r="J11" s="567">
        <v>75</v>
      </c>
      <c r="K11" s="567">
        <v>26325</v>
      </c>
      <c r="L11" s="567">
        <v>1</v>
      </c>
      <c r="M11" s="567">
        <v>351</v>
      </c>
      <c r="N11" s="567">
        <v>23</v>
      </c>
      <c r="O11" s="567">
        <v>8119</v>
      </c>
      <c r="P11" s="546">
        <v>0.30841405508072173</v>
      </c>
      <c r="Q11" s="568">
        <v>353</v>
      </c>
    </row>
    <row r="12" spans="1:17" ht="14.45" customHeight="1" x14ac:dyDescent="0.2">
      <c r="A12" s="540" t="s">
        <v>1417</v>
      </c>
      <c r="B12" s="541" t="s">
        <v>1254</v>
      </c>
      <c r="C12" s="541" t="s">
        <v>1255</v>
      </c>
      <c r="D12" s="541" t="s">
        <v>1278</v>
      </c>
      <c r="E12" s="541" t="s">
        <v>1279</v>
      </c>
      <c r="F12" s="567"/>
      <c r="G12" s="567"/>
      <c r="H12" s="567"/>
      <c r="I12" s="567"/>
      <c r="J12" s="567">
        <v>1</v>
      </c>
      <c r="K12" s="567">
        <v>6287</v>
      </c>
      <c r="L12" s="567">
        <v>1</v>
      </c>
      <c r="M12" s="567">
        <v>6287</v>
      </c>
      <c r="N12" s="567"/>
      <c r="O12" s="567"/>
      <c r="P12" s="546"/>
      <c r="Q12" s="568"/>
    </row>
    <row r="13" spans="1:17" ht="14.45" customHeight="1" x14ac:dyDescent="0.2">
      <c r="A13" s="540" t="s">
        <v>1417</v>
      </c>
      <c r="B13" s="541" t="s">
        <v>1254</v>
      </c>
      <c r="C13" s="541" t="s">
        <v>1255</v>
      </c>
      <c r="D13" s="541" t="s">
        <v>1286</v>
      </c>
      <c r="E13" s="541" t="s">
        <v>1287</v>
      </c>
      <c r="F13" s="567">
        <v>4</v>
      </c>
      <c r="G13" s="567">
        <v>1568</v>
      </c>
      <c r="H13" s="567"/>
      <c r="I13" s="567">
        <v>392</v>
      </c>
      <c r="J13" s="567"/>
      <c r="K13" s="567"/>
      <c r="L13" s="567"/>
      <c r="M13" s="567"/>
      <c r="N13" s="567">
        <v>3</v>
      </c>
      <c r="O13" s="567">
        <v>1215</v>
      </c>
      <c r="P13" s="546"/>
      <c r="Q13" s="568">
        <v>405</v>
      </c>
    </row>
    <row r="14" spans="1:17" ht="14.45" customHeight="1" x14ac:dyDescent="0.2">
      <c r="A14" s="540" t="s">
        <v>1417</v>
      </c>
      <c r="B14" s="541" t="s">
        <v>1254</v>
      </c>
      <c r="C14" s="541" t="s">
        <v>1255</v>
      </c>
      <c r="D14" s="541" t="s">
        <v>1292</v>
      </c>
      <c r="E14" s="541" t="s">
        <v>1293</v>
      </c>
      <c r="F14" s="567">
        <v>4</v>
      </c>
      <c r="G14" s="567">
        <v>2828</v>
      </c>
      <c r="H14" s="567"/>
      <c r="I14" s="567">
        <v>707</v>
      </c>
      <c r="J14" s="567"/>
      <c r="K14" s="567"/>
      <c r="L14" s="567"/>
      <c r="M14" s="567"/>
      <c r="N14" s="567">
        <v>3</v>
      </c>
      <c r="O14" s="567">
        <v>2157</v>
      </c>
      <c r="P14" s="546"/>
      <c r="Q14" s="568">
        <v>719</v>
      </c>
    </row>
    <row r="15" spans="1:17" ht="14.45" customHeight="1" x14ac:dyDescent="0.2">
      <c r="A15" s="540" t="s">
        <v>1417</v>
      </c>
      <c r="B15" s="541" t="s">
        <v>1254</v>
      </c>
      <c r="C15" s="541" t="s">
        <v>1255</v>
      </c>
      <c r="D15" s="541" t="s">
        <v>1294</v>
      </c>
      <c r="E15" s="541" t="s">
        <v>1295</v>
      </c>
      <c r="F15" s="567">
        <v>1</v>
      </c>
      <c r="G15" s="567">
        <v>148</v>
      </c>
      <c r="H15" s="567"/>
      <c r="I15" s="567">
        <v>148</v>
      </c>
      <c r="J15" s="567"/>
      <c r="K15" s="567"/>
      <c r="L15" s="567"/>
      <c r="M15" s="567"/>
      <c r="N15" s="567"/>
      <c r="O15" s="567"/>
      <c r="P15" s="546"/>
      <c r="Q15" s="568"/>
    </row>
    <row r="16" spans="1:17" ht="14.45" customHeight="1" x14ac:dyDescent="0.2">
      <c r="A16" s="540" t="s">
        <v>1417</v>
      </c>
      <c r="B16" s="541" t="s">
        <v>1254</v>
      </c>
      <c r="C16" s="541" t="s">
        <v>1255</v>
      </c>
      <c r="D16" s="541" t="s">
        <v>1296</v>
      </c>
      <c r="E16" s="541" t="s">
        <v>1297</v>
      </c>
      <c r="F16" s="567">
        <v>54</v>
      </c>
      <c r="G16" s="567">
        <v>16470</v>
      </c>
      <c r="H16" s="567">
        <v>5.3474025974025974</v>
      </c>
      <c r="I16" s="567">
        <v>305</v>
      </c>
      <c r="J16" s="567">
        <v>10</v>
      </c>
      <c r="K16" s="567">
        <v>3080</v>
      </c>
      <c r="L16" s="567">
        <v>1</v>
      </c>
      <c r="M16" s="567">
        <v>308</v>
      </c>
      <c r="N16" s="567">
        <v>1</v>
      </c>
      <c r="O16" s="567">
        <v>310</v>
      </c>
      <c r="P16" s="546">
        <v>0.10064935064935066</v>
      </c>
      <c r="Q16" s="568">
        <v>310</v>
      </c>
    </row>
    <row r="17" spans="1:17" ht="14.45" customHeight="1" x14ac:dyDescent="0.2">
      <c r="A17" s="540" t="s">
        <v>1417</v>
      </c>
      <c r="B17" s="541" t="s">
        <v>1254</v>
      </c>
      <c r="C17" s="541" t="s">
        <v>1255</v>
      </c>
      <c r="D17" s="541" t="s">
        <v>1298</v>
      </c>
      <c r="E17" s="541" t="s">
        <v>1299</v>
      </c>
      <c r="F17" s="567">
        <v>1</v>
      </c>
      <c r="G17" s="567">
        <v>3722</v>
      </c>
      <c r="H17" s="567"/>
      <c r="I17" s="567">
        <v>3722</v>
      </c>
      <c r="J17" s="567"/>
      <c r="K17" s="567"/>
      <c r="L17" s="567"/>
      <c r="M17" s="567"/>
      <c r="N17" s="567"/>
      <c r="O17" s="567"/>
      <c r="P17" s="546"/>
      <c r="Q17" s="568"/>
    </row>
    <row r="18" spans="1:17" ht="14.45" customHeight="1" x14ac:dyDescent="0.2">
      <c r="A18" s="540" t="s">
        <v>1417</v>
      </c>
      <c r="B18" s="541" t="s">
        <v>1254</v>
      </c>
      <c r="C18" s="541" t="s">
        <v>1255</v>
      </c>
      <c r="D18" s="541" t="s">
        <v>1300</v>
      </c>
      <c r="E18" s="541" t="s">
        <v>1301</v>
      </c>
      <c r="F18" s="567">
        <v>39</v>
      </c>
      <c r="G18" s="567">
        <v>19305</v>
      </c>
      <c r="H18" s="567">
        <v>0.75857597548037248</v>
      </c>
      <c r="I18" s="567">
        <v>495</v>
      </c>
      <c r="J18" s="567">
        <v>51</v>
      </c>
      <c r="K18" s="567">
        <v>25449</v>
      </c>
      <c r="L18" s="567">
        <v>1</v>
      </c>
      <c r="M18" s="567">
        <v>499</v>
      </c>
      <c r="N18" s="567">
        <v>21</v>
      </c>
      <c r="O18" s="567">
        <v>10563</v>
      </c>
      <c r="P18" s="546">
        <v>0.4150654249675822</v>
      </c>
      <c r="Q18" s="568">
        <v>503</v>
      </c>
    </row>
    <row r="19" spans="1:17" ht="14.45" customHeight="1" x14ac:dyDescent="0.2">
      <c r="A19" s="540" t="s">
        <v>1417</v>
      </c>
      <c r="B19" s="541" t="s">
        <v>1254</v>
      </c>
      <c r="C19" s="541" t="s">
        <v>1255</v>
      </c>
      <c r="D19" s="541" t="s">
        <v>1302</v>
      </c>
      <c r="E19" s="541" t="s">
        <v>1303</v>
      </c>
      <c r="F19" s="567"/>
      <c r="G19" s="567"/>
      <c r="H19" s="567"/>
      <c r="I19" s="567"/>
      <c r="J19" s="567"/>
      <c r="K19" s="567"/>
      <c r="L19" s="567"/>
      <c r="M19" s="567"/>
      <c r="N19" s="567">
        <v>1</v>
      </c>
      <c r="O19" s="567">
        <v>6732</v>
      </c>
      <c r="P19" s="546"/>
      <c r="Q19" s="568">
        <v>6732</v>
      </c>
    </row>
    <row r="20" spans="1:17" ht="14.45" customHeight="1" x14ac:dyDescent="0.2">
      <c r="A20" s="540" t="s">
        <v>1417</v>
      </c>
      <c r="B20" s="541" t="s">
        <v>1254</v>
      </c>
      <c r="C20" s="541" t="s">
        <v>1255</v>
      </c>
      <c r="D20" s="541" t="s">
        <v>1304</v>
      </c>
      <c r="E20" s="541" t="s">
        <v>1305</v>
      </c>
      <c r="F20" s="567">
        <v>26</v>
      </c>
      <c r="G20" s="567">
        <v>9646</v>
      </c>
      <c r="H20" s="567">
        <v>1.2216312056737588</v>
      </c>
      <c r="I20" s="567">
        <v>371</v>
      </c>
      <c r="J20" s="567">
        <v>21</v>
      </c>
      <c r="K20" s="567">
        <v>7896</v>
      </c>
      <c r="L20" s="567">
        <v>1</v>
      </c>
      <c r="M20" s="567">
        <v>376</v>
      </c>
      <c r="N20" s="567">
        <v>6</v>
      </c>
      <c r="O20" s="567">
        <v>2280</v>
      </c>
      <c r="P20" s="546">
        <v>0.28875379939209728</v>
      </c>
      <c r="Q20" s="568">
        <v>380</v>
      </c>
    </row>
    <row r="21" spans="1:17" ht="14.45" customHeight="1" x14ac:dyDescent="0.2">
      <c r="A21" s="540" t="s">
        <v>1417</v>
      </c>
      <c r="B21" s="541" t="s">
        <v>1254</v>
      </c>
      <c r="C21" s="541" t="s">
        <v>1255</v>
      </c>
      <c r="D21" s="541" t="s">
        <v>1312</v>
      </c>
      <c r="E21" s="541" t="s">
        <v>1313</v>
      </c>
      <c r="F21" s="567">
        <v>7</v>
      </c>
      <c r="G21" s="567">
        <v>784</v>
      </c>
      <c r="H21" s="567">
        <v>1.1563421828908556</v>
      </c>
      <c r="I21" s="567">
        <v>112</v>
      </c>
      <c r="J21" s="567">
        <v>6</v>
      </c>
      <c r="K21" s="567">
        <v>678</v>
      </c>
      <c r="L21" s="567">
        <v>1</v>
      </c>
      <c r="M21" s="567">
        <v>113</v>
      </c>
      <c r="N21" s="567">
        <v>4</v>
      </c>
      <c r="O21" s="567">
        <v>456</v>
      </c>
      <c r="P21" s="546">
        <v>0.67256637168141598</v>
      </c>
      <c r="Q21" s="568">
        <v>114</v>
      </c>
    </row>
    <row r="22" spans="1:17" ht="14.45" customHeight="1" x14ac:dyDescent="0.2">
      <c r="A22" s="540" t="s">
        <v>1417</v>
      </c>
      <c r="B22" s="541" t="s">
        <v>1254</v>
      </c>
      <c r="C22" s="541" t="s">
        <v>1255</v>
      </c>
      <c r="D22" s="541" t="s">
        <v>1318</v>
      </c>
      <c r="E22" s="541" t="s">
        <v>1319</v>
      </c>
      <c r="F22" s="567">
        <v>17</v>
      </c>
      <c r="G22" s="567">
        <v>7786</v>
      </c>
      <c r="H22" s="567">
        <v>0.52551295896328298</v>
      </c>
      <c r="I22" s="567">
        <v>458</v>
      </c>
      <c r="J22" s="567">
        <v>32</v>
      </c>
      <c r="K22" s="567">
        <v>14816</v>
      </c>
      <c r="L22" s="567">
        <v>1</v>
      </c>
      <c r="M22" s="567">
        <v>463</v>
      </c>
      <c r="N22" s="567">
        <v>21</v>
      </c>
      <c r="O22" s="567">
        <v>9807</v>
      </c>
      <c r="P22" s="546">
        <v>0.66191954643628514</v>
      </c>
      <c r="Q22" s="568">
        <v>467</v>
      </c>
    </row>
    <row r="23" spans="1:17" ht="14.45" customHeight="1" x14ac:dyDescent="0.2">
      <c r="A23" s="540" t="s">
        <v>1417</v>
      </c>
      <c r="B23" s="541" t="s">
        <v>1254</v>
      </c>
      <c r="C23" s="541" t="s">
        <v>1255</v>
      </c>
      <c r="D23" s="541" t="s">
        <v>1320</v>
      </c>
      <c r="E23" s="541" t="s">
        <v>1321</v>
      </c>
      <c r="F23" s="567">
        <v>71</v>
      </c>
      <c r="G23" s="567">
        <v>4118</v>
      </c>
      <c r="H23" s="567">
        <v>1.5510357815442561</v>
      </c>
      <c r="I23" s="567">
        <v>58</v>
      </c>
      <c r="J23" s="567">
        <v>45</v>
      </c>
      <c r="K23" s="567">
        <v>2655</v>
      </c>
      <c r="L23" s="567">
        <v>1</v>
      </c>
      <c r="M23" s="567">
        <v>59</v>
      </c>
      <c r="N23" s="567">
        <v>25</v>
      </c>
      <c r="O23" s="567">
        <v>1475</v>
      </c>
      <c r="P23" s="546">
        <v>0.55555555555555558</v>
      </c>
      <c r="Q23" s="568">
        <v>59</v>
      </c>
    </row>
    <row r="24" spans="1:17" ht="14.45" customHeight="1" x14ac:dyDescent="0.2">
      <c r="A24" s="540" t="s">
        <v>1417</v>
      </c>
      <c r="B24" s="541" t="s">
        <v>1254</v>
      </c>
      <c r="C24" s="541" t="s">
        <v>1255</v>
      </c>
      <c r="D24" s="541" t="s">
        <v>1322</v>
      </c>
      <c r="E24" s="541" t="s">
        <v>1323</v>
      </c>
      <c r="F24" s="567"/>
      <c r="G24" s="567"/>
      <c r="H24" s="567"/>
      <c r="I24" s="567"/>
      <c r="J24" s="567">
        <v>1</v>
      </c>
      <c r="K24" s="567">
        <v>2179</v>
      </c>
      <c r="L24" s="567">
        <v>1</v>
      </c>
      <c r="M24" s="567">
        <v>2179</v>
      </c>
      <c r="N24" s="567"/>
      <c r="O24" s="567"/>
      <c r="P24" s="546"/>
      <c r="Q24" s="568"/>
    </row>
    <row r="25" spans="1:17" ht="14.45" customHeight="1" x14ac:dyDescent="0.2">
      <c r="A25" s="540" t="s">
        <v>1417</v>
      </c>
      <c r="B25" s="541" t="s">
        <v>1254</v>
      </c>
      <c r="C25" s="541" t="s">
        <v>1255</v>
      </c>
      <c r="D25" s="541" t="s">
        <v>1328</v>
      </c>
      <c r="E25" s="541" t="s">
        <v>1329</v>
      </c>
      <c r="F25" s="567">
        <v>104</v>
      </c>
      <c r="G25" s="567">
        <v>18304</v>
      </c>
      <c r="H25" s="567">
        <v>1.3280127693535515</v>
      </c>
      <c r="I25" s="567">
        <v>176</v>
      </c>
      <c r="J25" s="567">
        <v>77</v>
      </c>
      <c r="K25" s="567">
        <v>13783</v>
      </c>
      <c r="L25" s="567">
        <v>1</v>
      </c>
      <c r="M25" s="567">
        <v>179</v>
      </c>
      <c r="N25" s="567">
        <v>36</v>
      </c>
      <c r="O25" s="567">
        <v>6516</v>
      </c>
      <c r="P25" s="546">
        <v>0.47275629398534424</v>
      </c>
      <c r="Q25" s="568">
        <v>181</v>
      </c>
    </row>
    <row r="26" spans="1:17" ht="14.45" customHeight="1" x14ac:dyDescent="0.2">
      <c r="A26" s="540" t="s">
        <v>1417</v>
      </c>
      <c r="B26" s="541" t="s">
        <v>1254</v>
      </c>
      <c r="C26" s="541" t="s">
        <v>1255</v>
      </c>
      <c r="D26" s="541" t="s">
        <v>1330</v>
      </c>
      <c r="E26" s="541" t="s">
        <v>1331</v>
      </c>
      <c r="F26" s="567">
        <v>8</v>
      </c>
      <c r="G26" s="567">
        <v>688</v>
      </c>
      <c r="H26" s="567"/>
      <c r="I26" s="567">
        <v>86</v>
      </c>
      <c r="J26" s="567"/>
      <c r="K26" s="567"/>
      <c r="L26" s="567"/>
      <c r="M26" s="567"/>
      <c r="N26" s="567">
        <v>5</v>
      </c>
      <c r="O26" s="567">
        <v>440</v>
      </c>
      <c r="P26" s="546"/>
      <c r="Q26" s="568">
        <v>88</v>
      </c>
    </row>
    <row r="27" spans="1:17" ht="14.45" customHeight="1" x14ac:dyDescent="0.2">
      <c r="A27" s="540" t="s">
        <v>1417</v>
      </c>
      <c r="B27" s="541" t="s">
        <v>1254</v>
      </c>
      <c r="C27" s="541" t="s">
        <v>1255</v>
      </c>
      <c r="D27" s="541" t="s">
        <v>1332</v>
      </c>
      <c r="E27" s="541" t="s">
        <v>1333</v>
      </c>
      <c r="F27" s="567">
        <v>1</v>
      </c>
      <c r="G27" s="567">
        <v>170</v>
      </c>
      <c r="H27" s="567">
        <v>0.32945736434108525</v>
      </c>
      <c r="I27" s="567">
        <v>170</v>
      </c>
      <c r="J27" s="567">
        <v>3</v>
      </c>
      <c r="K27" s="567">
        <v>516</v>
      </c>
      <c r="L27" s="567">
        <v>1</v>
      </c>
      <c r="M27" s="567">
        <v>172</v>
      </c>
      <c r="N27" s="567">
        <v>2</v>
      </c>
      <c r="O27" s="567">
        <v>348</v>
      </c>
      <c r="P27" s="546">
        <v>0.67441860465116277</v>
      </c>
      <c r="Q27" s="568">
        <v>174</v>
      </c>
    </row>
    <row r="28" spans="1:17" ht="14.45" customHeight="1" x14ac:dyDescent="0.2">
      <c r="A28" s="540" t="s">
        <v>1417</v>
      </c>
      <c r="B28" s="541" t="s">
        <v>1254</v>
      </c>
      <c r="C28" s="541" t="s">
        <v>1255</v>
      </c>
      <c r="D28" s="541" t="s">
        <v>1340</v>
      </c>
      <c r="E28" s="541" t="s">
        <v>1341</v>
      </c>
      <c r="F28" s="567">
        <v>4</v>
      </c>
      <c r="G28" s="567">
        <v>1056</v>
      </c>
      <c r="H28" s="567"/>
      <c r="I28" s="567">
        <v>264</v>
      </c>
      <c r="J28" s="567"/>
      <c r="K28" s="567"/>
      <c r="L28" s="567"/>
      <c r="M28" s="567"/>
      <c r="N28" s="567">
        <v>3</v>
      </c>
      <c r="O28" s="567">
        <v>807</v>
      </c>
      <c r="P28" s="546"/>
      <c r="Q28" s="568">
        <v>269</v>
      </c>
    </row>
    <row r="29" spans="1:17" ht="14.45" customHeight="1" x14ac:dyDescent="0.2">
      <c r="A29" s="540" t="s">
        <v>1417</v>
      </c>
      <c r="B29" s="541" t="s">
        <v>1254</v>
      </c>
      <c r="C29" s="541" t="s">
        <v>1255</v>
      </c>
      <c r="D29" s="541" t="s">
        <v>1342</v>
      </c>
      <c r="E29" s="541" t="s">
        <v>1343</v>
      </c>
      <c r="F29" s="567"/>
      <c r="G29" s="567"/>
      <c r="H29" s="567"/>
      <c r="I29" s="567"/>
      <c r="J29" s="567">
        <v>9</v>
      </c>
      <c r="K29" s="567">
        <v>19314</v>
      </c>
      <c r="L29" s="567">
        <v>1</v>
      </c>
      <c r="M29" s="567">
        <v>2146</v>
      </c>
      <c r="N29" s="567"/>
      <c r="O29" s="567"/>
      <c r="P29" s="546"/>
      <c r="Q29" s="568"/>
    </row>
    <row r="30" spans="1:17" ht="14.45" customHeight="1" x14ac:dyDescent="0.2">
      <c r="A30" s="540" t="s">
        <v>1417</v>
      </c>
      <c r="B30" s="541" t="s">
        <v>1254</v>
      </c>
      <c r="C30" s="541" t="s">
        <v>1255</v>
      </c>
      <c r="D30" s="541" t="s">
        <v>1346</v>
      </c>
      <c r="E30" s="541" t="s">
        <v>1347</v>
      </c>
      <c r="F30" s="567">
        <v>1</v>
      </c>
      <c r="G30" s="567">
        <v>426</v>
      </c>
      <c r="H30" s="567">
        <v>0.97931034482758617</v>
      </c>
      <c r="I30" s="567">
        <v>426</v>
      </c>
      <c r="J30" s="567">
        <v>1</v>
      </c>
      <c r="K30" s="567">
        <v>435</v>
      </c>
      <c r="L30" s="567">
        <v>1</v>
      </c>
      <c r="M30" s="567">
        <v>435</v>
      </c>
      <c r="N30" s="567">
        <v>1</v>
      </c>
      <c r="O30" s="567">
        <v>442</v>
      </c>
      <c r="P30" s="546">
        <v>1.0160919540229885</v>
      </c>
      <c r="Q30" s="568">
        <v>442</v>
      </c>
    </row>
    <row r="31" spans="1:17" ht="14.45" customHeight="1" x14ac:dyDescent="0.2">
      <c r="A31" s="540" t="s">
        <v>1417</v>
      </c>
      <c r="B31" s="541" t="s">
        <v>1254</v>
      </c>
      <c r="C31" s="541" t="s">
        <v>1255</v>
      </c>
      <c r="D31" s="541" t="s">
        <v>1418</v>
      </c>
      <c r="E31" s="541" t="s">
        <v>1419</v>
      </c>
      <c r="F31" s="567"/>
      <c r="G31" s="567"/>
      <c r="H31" s="567"/>
      <c r="I31" s="567"/>
      <c r="J31" s="567">
        <v>1</v>
      </c>
      <c r="K31" s="567">
        <v>865</v>
      </c>
      <c r="L31" s="567">
        <v>1</v>
      </c>
      <c r="M31" s="567">
        <v>865</v>
      </c>
      <c r="N31" s="567"/>
      <c r="O31" s="567"/>
      <c r="P31" s="546"/>
      <c r="Q31" s="568"/>
    </row>
    <row r="32" spans="1:17" ht="14.45" customHeight="1" x14ac:dyDescent="0.2">
      <c r="A32" s="540" t="s">
        <v>1417</v>
      </c>
      <c r="B32" s="541" t="s">
        <v>1254</v>
      </c>
      <c r="C32" s="541" t="s">
        <v>1255</v>
      </c>
      <c r="D32" s="541" t="s">
        <v>1349</v>
      </c>
      <c r="E32" s="541" t="s">
        <v>1350</v>
      </c>
      <c r="F32" s="567"/>
      <c r="G32" s="567"/>
      <c r="H32" s="567"/>
      <c r="I32" s="567"/>
      <c r="J32" s="567">
        <v>2</v>
      </c>
      <c r="K32" s="567">
        <v>10524</v>
      </c>
      <c r="L32" s="567">
        <v>1</v>
      </c>
      <c r="M32" s="567">
        <v>5262</v>
      </c>
      <c r="N32" s="567"/>
      <c r="O32" s="567"/>
      <c r="P32" s="546"/>
      <c r="Q32" s="568"/>
    </row>
    <row r="33" spans="1:17" ht="14.45" customHeight="1" x14ac:dyDescent="0.2">
      <c r="A33" s="540" t="s">
        <v>1417</v>
      </c>
      <c r="B33" s="541" t="s">
        <v>1254</v>
      </c>
      <c r="C33" s="541" t="s">
        <v>1255</v>
      </c>
      <c r="D33" s="541" t="s">
        <v>1351</v>
      </c>
      <c r="E33" s="541" t="s">
        <v>1352</v>
      </c>
      <c r="F33" s="567"/>
      <c r="G33" s="567"/>
      <c r="H33" s="567"/>
      <c r="I33" s="567"/>
      <c r="J33" s="567">
        <v>1</v>
      </c>
      <c r="K33" s="567">
        <v>291</v>
      </c>
      <c r="L33" s="567">
        <v>1</v>
      </c>
      <c r="M33" s="567">
        <v>291</v>
      </c>
      <c r="N33" s="567"/>
      <c r="O33" s="567"/>
      <c r="P33" s="546"/>
      <c r="Q33" s="568"/>
    </row>
    <row r="34" spans="1:17" ht="14.45" customHeight="1" x14ac:dyDescent="0.2">
      <c r="A34" s="540" t="s">
        <v>1417</v>
      </c>
      <c r="B34" s="541" t="s">
        <v>1254</v>
      </c>
      <c r="C34" s="541" t="s">
        <v>1255</v>
      </c>
      <c r="D34" s="541" t="s">
        <v>1353</v>
      </c>
      <c r="E34" s="541" t="s">
        <v>1354</v>
      </c>
      <c r="F34" s="567">
        <v>1</v>
      </c>
      <c r="G34" s="567">
        <v>1102</v>
      </c>
      <c r="H34" s="567">
        <v>0.9856887298747764</v>
      </c>
      <c r="I34" s="567">
        <v>1102</v>
      </c>
      <c r="J34" s="567">
        <v>1</v>
      </c>
      <c r="K34" s="567">
        <v>1118</v>
      </c>
      <c r="L34" s="567">
        <v>1</v>
      </c>
      <c r="M34" s="567">
        <v>1118</v>
      </c>
      <c r="N34" s="567"/>
      <c r="O34" s="567"/>
      <c r="P34" s="546"/>
      <c r="Q34" s="568"/>
    </row>
    <row r="35" spans="1:17" ht="14.45" customHeight="1" x14ac:dyDescent="0.2">
      <c r="A35" s="540" t="s">
        <v>1417</v>
      </c>
      <c r="B35" s="541" t="s">
        <v>1254</v>
      </c>
      <c r="C35" s="541" t="s">
        <v>1255</v>
      </c>
      <c r="D35" s="541" t="s">
        <v>1359</v>
      </c>
      <c r="E35" s="541" t="s">
        <v>1360</v>
      </c>
      <c r="F35" s="567"/>
      <c r="G35" s="567"/>
      <c r="H35" s="567"/>
      <c r="I35" s="567"/>
      <c r="J35" s="567">
        <v>1</v>
      </c>
      <c r="K35" s="567">
        <v>0</v>
      </c>
      <c r="L35" s="567"/>
      <c r="M35" s="567">
        <v>0</v>
      </c>
      <c r="N35" s="567"/>
      <c r="O35" s="567"/>
      <c r="P35" s="546"/>
      <c r="Q35" s="568"/>
    </row>
    <row r="36" spans="1:17" ht="14.45" customHeight="1" x14ac:dyDescent="0.2">
      <c r="A36" s="540" t="s">
        <v>1417</v>
      </c>
      <c r="B36" s="541" t="s">
        <v>1381</v>
      </c>
      <c r="C36" s="541" t="s">
        <v>1255</v>
      </c>
      <c r="D36" s="541" t="s">
        <v>1382</v>
      </c>
      <c r="E36" s="541" t="s">
        <v>1383</v>
      </c>
      <c r="F36" s="567"/>
      <c r="G36" s="567"/>
      <c r="H36" s="567"/>
      <c r="I36" s="567"/>
      <c r="J36" s="567"/>
      <c r="K36" s="567"/>
      <c r="L36" s="567"/>
      <c r="M36" s="567"/>
      <c r="N36" s="567">
        <v>3</v>
      </c>
      <c r="O36" s="567">
        <v>678</v>
      </c>
      <c r="P36" s="546"/>
      <c r="Q36" s="568">
        <v>226</v>
      </c>
    </row>
    <row r="37" spans="1:17" ht="14.45" customHeight="1" x14ac:dyDescent="0.2">
      <c r="A37" s="540" t="s">
        <v>1417</v>
      </c>
      <c r="B37" s="541" t="s">
        <v>1381</v>
      </c>
      <c r="C37" s="541" t="s">
        <v>1255</v>
      </c>
      <c r="D37" s="541" t="s">
        <v>1384</v>
      </c>
      <c r="E37" s="541" t="s">
        <v>1385</v>
      </c>
      <c r="F37" s="567"/>
      <c r="G37" s="567"/>
      <c r="H37" s="567"/>
      <c r="I37" s="567"/>
      <c r="J37" s="567"/>
      <c r="K37" s="567"/>
      <c r="L37" s="567"/>
      <c r="M37" s="567"/>
      <c r="N37" s="567">
        <v>2</v>
      </c>
      <c r="O37" s="567">
        <v>2228</v>
      </c>
      <c r="P37" s="546"/>
      <c r="Q37" s="568">
        <v>1114</v>
      </c>
    </row>
    <row r="38" spans="1:17" ht="14.45" customHeight="1" x14ac:dyDescent="0.2">
      <c r="A38" s="540" t="s">
        <v>1417</v>
      </c>
      <c r="B38" s="541" t="s">
        <v>1381</v>
      </c>
      <c r="C38" s="541" t="s">
        <v>1255</v>
      </c>
      <c r="D38" s="541" t="s">
        <v>1386</v>
      </c>
      <c r="E38" s="541" t="s">
        <v>1387</v>
      </c>
      <c r="F38" s="567"/>
      <c r="G38" s="567"/>
      <c r="H38" s="567"/>
      <c r="I38" s="567"/>
      <c r="J38" s="567"/>
      <c r="K38" s="567"/>
      <c r="L38" s="567"/>
      <c r="M38" s="567"/>
      <c r="N38" s="567">
        <v>18</v>
      </c>
      <c r="O38" s="567">
        <v>29448</v>
      </c>
      <c r="P38" s="546"/>
      <c r="Q38" s="568">
        <v>1636</v>
      </c>
    </row>
    <row r="39" spans="1:17" ht="14.45" customHeight="1" x14ac:dyDescent="0.2">
      <c r="A39" s="540" t="s">
        <v>1420</v>
      </c>
      <c r="B39" s="541" t="s">
        <v>1254</v>
      </c>
      <c r="C39" s="541" t="s">
        <v>1255</v>
      </c>
      <c r="D39" s="541" t="s">
        <v>1256</v>
      </c>
      <c r="E39" s="541" t="s">
        <v>1257</v>
      </c>
      <c r="F39" s="567"/>
      <c r="G39" s="567"/>
      <c r="H39" s="567"/>
      <c r="I39" s="567"/>
      <c r="J39" s="567">
        <v>2</v>
      </c>
      <c r="K39" s="567">
        <v>4518</v>
      </c>
      <c r="L39" s="567">
        <v>1</v>
      </c>
      <c r="M39" s="567">
        <v>2259</v>
      </c>
      <c r="N39" s="567"/>
      <c r="O39" s="567"/>
      <c r="P39" s="546"/>
      <c r="Q39" s="568"/>
    </row>
    <row r="40" spans="1:17" ht="14.45" customHeight="1" x14ac:dyDescent="0.2">
      <c r="A40" s="540" t="s">
        <v>1420</v>
      </c>
      <c r="B40" s="541" t="s">
        <v>1254</v>
      </c>
      <c r="C40" s="541" t="s">
        <v>1255</v>
      </c>
      <c r="D40" s="541" t="s">
        <v>1258</v>
      </c>
      <c r="E40" s="541" t="s">
        <v>1259</v>
      </c>
      <c r="F40" s="567">
        <v>10</v>
      </c>
      <c r="G40" s="567">
        <v>580</v>
      </c>
      <c r="H40" s="567">
        <v>0.4096045197740113</v>
      </c>
      <c r="I40" s="567">
        <v>58</v>
      </c>
      <c r="J40" s="567">
        <v>24</v>
      </c>
      <c r="K40" s="567">
        <v>1416</v>
      </c>
      <c r="L40" s="567">
        <v>1</v>
      </c>
      <c r="M40" s="567">
        <v>59</v>
      </c>
      <c r="N40" s="567">
        <v>40</v>
      </c>
      <c r="O40" s="567">
        <v>2360</v>
      </c>
      <c r="P40" s="546">
        <v>1.6666666666666667</v>
      </c>
      <c r="Q40" s="568">
        <v>59</v>
      </c>
    </row>
    <row r="41" spans="1:17" ht="14.45" customHeight="1" x14ac:dyDescent="0.2">
      <c r="A41" s="540" t="s">
        <v>1420</v>
      </c>
      <c r="B41" s="541" t="s">
        <v>1254</v>
      </c>
      <c r="C41" s="541" t="s">
        <v>1255</v>
      </c>
      <c r="D41" s="541" t="s">
        <v>1260</v>
      </c>
      <c r="E41" s="541" t="s">
        <v>1261</v>
      </c>
      <c r="F41" s="567"/>
      <c r="G41" s="567"/>
      <c r="H41" s="567"/>
      <c r="I41" s="567"/>
      <c r="J41" s="567">
        <v>1</v>
      </c>
      <c r="K41" s="567">
        <v>132</v>
      </c>
      <c r="L41" s="567">
        <v>1</v>
      </c>
      <c r="M41" s="567">
        <v>132</v>
      </c>
      <c r="N41" s="567">
        <v>6</v>
      </c>
      <c r="O41" s="567">
        <v>798</v>
      </c>
      <c r="P41" s="546">
        <v>6.0454545454545459</v>
      </c>
      <c r="Q41" s="568">
        <v>133</v>
      </c>
    </row>
    <row r="42" spans="1:17" ht="14.45" customHeight="1" x14ac:dyDescent="0.2">
      <c r="A42" s="540" t="s">
        <v>1420</v>
      </c>
      <c r="B42" s="541" t="s">
        <v>1254</v>
      </c>
      <c r="C42" s="541" t="s">
        <v>1255</v>
      </c>
      <c r="D42" s="541" t="s">
        <v>1266</v>
      </c>
      <c r="E42" s="541" t="s">
        <v>1267</v>
      </c>
      <c r="F42" s="567">
        <v>32</v>
      </c>
      <c r="G42" s="567">
        <v>5760</v>
      </c>
      <c r="H42" s="567">
        <v>0.52459016393442626</v>
      </c>
      <c r="I42" s="567">
        <v>180</v>
      </c>
      <c r="J42" s="567">
        <v>60</v>
      </c>
      <c r="K42" s="567">
        <v>10980</v>
      </c>
      <c r="L42" s="567">
        <v>1</v>
      </c>
      <c r="M42" s="567">
        <v>183</v>
      </c>
      <c r="N42" s="567">
        <v>105</v>
      </c>
      <c r="O42" s="567">
        <v>19425</v>
      </c>
      <c r="P42" s="546">
        <v>1.7691256830601092</v>
      </c>
      <c r="Q42" s="568">
        <v>185</v>
      </c>
    </row>
    <row r="43" spans="1:17" ht="14.45" customHeight="1" x14ac:dyDescent="0.2">
      <c r="A43" s="540" t="s">
        <v>1420</v>
      </c>
      <c r="B43" s="541" t="s">
        <v>1254</v>
      </c>
      <c r="C43" s="541" t="s">
        <v>1255</v>
      </c>
      <c r="D43" s="541" t="s">
        <v>1270</v>
      </c>
      <c r="E43" s="541" t="s">
        <v>1271</v>
      </c>
      <c r="F43" s="567">
        <v>27</v>
      </c>
      <c r="G43" s="567">
        <v>9099</v>
      </c>
      <c r="H43" s="567">
        <v>0.5232016560289805</v>
      </c>
      <c r="I43" s="567">
        <v>337</v>
      </c>
      <c r="J43" s="567">
        <v>51</v>
      </c>
      <c r="K43" s="567">
        <v>17391</v>
      </c>
      <c r="L43" s="567">
        <v>1</v>
      </c>
      <c r="M43" s="567">
        <v>341</v>
      </c>
      <c r="N43" s="567">
        <v>43</v>
      </c>
      <c r="O43" s="567">
        <v>14792</v>
      </c>
      <c r="P43" s="546">
        <v>0.85055488471048246</v>
      </c>
      <c r="Q43" s="568">
        <v>344</v>
      </c>
    </row>
    <row r="44" spans="1:17" ht="14.45" customHeight="1" x14ac:dyDescent="0.2">
      <c r="A44" s="540" t="s">
        <v>1420</v>
      </c>
      <c r="B44" s="541" t="s">
        <v>1254</v>
      </c>
      <c r="C44" s="541" t="s">
        <v>1255</v>
      </c>
      <c r="D44" s="541" t="s">
        <v>1274</v>
      </c>
      <c r="E44" s="541" t="s">
        <v>1275</v>
      </c>
      <c r="F44" s="567">
        <v>71</v>
      </c>
      <c r="G44" s="567">
        <v>24850</v>
      </c>
      <c r="H44" s="567">
        <v>0.51302696230232459</v>
      </c>
      <c r="I44" s="567">
        <v>350</v>
      </c>
      <c r="J44" s="567">
        <v>138</v>
      </c>
      <c r="K44" s="567">
        <v>48438</v>
      </c>
      <c r="L44" s="567">
        <v>1</v>
      </c>
      <c r="M44" s="567">
        <v>351</v>
      </c>
      <c r="N44" s="567">
        <v>179</v>
      </c>
      <c r="O44" s="567">
        <v>63187</v>
      </c>
      <c r="P44" s="546">
        <v>1.3044923407242248</v>
      </c>
      <c r="Q44" s="568">
        <v>353</v>
      </c>
    </row>
    <row r="45" spans="1:17" ht="14.45" customHeight="1" x14ac:dyDescent="0.2">
      <c r="A45" s="540" t="s">
        <v>1420</v>
      </c>
      <c r="B45" s="541" t="s">
        <v>1254</v>
      </c>
      <c r="C45" s="541" t="s">
        <v>1255</v>
      </c>
      <c r="D45" s="541" t="s">
        <v>1284</v>
      </c>
      <c r="E45" s="541" t="s">
        <v>1285</v>
      </c>
      <c r="F45" s="567"/>
      <c r="G45" s="567"/>
      <c r="H45" s="567"/>
      <c r="I45" s="567"/>
      <c r="J45" s="567">
        <v>9</v>
      </c>
      <c r="K45" s="567">
        <v>450</v>
      </c>
      <c r="L45" s="567">
        <v>1</v>
      </c>
      <c r="M45" s="567">
        <v>50</v>
      </c>
      <c r="N45" s="567">
        <v>12</v>
      </c>
      <c r="O45" s="567">
        <v>612</v>
      </c>
      <c r="P45" s="546">
        <v>1.36</v>
      </c>
      <c r="Q45" s="568">
        <v>51</v>
      </c>
    </row>
    <row r="46" spans="1:17" ht="14.45" customHeight="1" x14ac:dyDescent="0.2">
      <c r="A46" s="540" t="s">
        <v>1420</v>
      </c>
      <c r="B46" s="541" t="s">
        <v>1254</v>
      </c>
      <c r="C46" s="541" t="s">
        <v>1255</v>
      </c>
      <c r="D46" s="541" t="s">
        <v>1286</v>
      </c>
      <c r="E46" s="541" t="s">
        <v>1287</v>
      </c>
      <c r="F46" s="567">
        <v>24</v>
      </c>
      <c r="G46" s="567">
        <v>9408</v>
      </c>
      <c r="H46" s="567">
        <v>0.42105263157894735</v>
      </c>
      <c r="I46" s="567">
        <v>392</v>
      </c>
      <c r="J46" s="567">
        <v>56</v>
      </c>
      <c r="K46" s="567">
        <v>22344</v>
      </c>
      <c r="L46" s="567">
        <v>1</v>
      </c>
      <c r="M46" s="567">
        <v>399</v>
      </c>
      <c r="N46" s="567">
        <v>48</v>
      </c>
      <c r="O46" s="567">
        <v>19440</v>
      </c>
      <c r="P46" s="546">
        <v>0.87003222341568209</v>
      </c>
      <c r="Q46" s="568">
        <v>405</v>
      </c>
    </row>
    <row r="47" spans="1:17" ht="14.45" customHeight="1" x14ac:dyDescent="0.2">
      <c r="A47" s="540" t="s">
        <v>1420</v>
      </c>
      <c r="B47" s="541" t="s">
        <v>1254</v>
      </c>
      <c r="C47" s="541" t="s">
        <v>1255</v>
      </c>
      <c r="D47" s="541" t="s">
        <v>1288</v>
      </c>
      <c r="E47" s="541" t="s">
        <v>1289</v>
      </c>
      <c r="F47" s="567">
        <v>7</v>
      </c>
      <c r="G47" s="567">
        <v>266</v>
      </c>
      <c r="H47" s="567">
        <v>0.77777777777777779</v>
      </c>
      <c r="I47" s="567">
        <v>38</v>
      </c>
      <c r="J47" s="567">
        <v>9</v>
      </c>
      <c r="K47" s="567">
        <v>342</v>
      </c>
      <c r="L47" s="567">
        <v>1</v>
      </c>
      <c r="M47" s="567">
        <v>38</v>
      </c>
      <c r="N47" s="567">
        <v>19</v>
      </c>
      <c r="O47" s="567">
        <v>741</v>
      </c>
      <c r="P47" s="546">
        <v>2.1666666666666665</v>
      </c>
      <c r="Q47" s="568">
        <v>39</v>
      </c>
    </row>
    <row r="48" spans="1:17" ht="14.45" customHeight="1" x14ac:dyDescent="0.2">
      <c r="A48" s="540" t="s">
        <v>1420</v>
      </c>
      <c r="B48" s="541" t="s">
        <v>1254</v>
      </c>
      <c r="C48" s="541" t="s">
        <v>1255</v>
      </c>
      <c r="D48" s="541" t="s">
        <v>1290</v>
      </c>
      <c r="E48" s="541" t="s">
        <v>1291</v>
      </c>
      <c r="F48" s="567"/>
      <c r="G48" s="567"/>
      <c r="H48" s="567"/>
      <c r="I48" s="567"/>
      <c r="J48" s="567"/>
      <c r="K48" s="567"/>
      <c r="L48" s="567"/>
      <c r="M48" s="567"/>
      <c r="N48" s="567">
        <v>1</v>
      </c>
      <c r="O48" s="567">
        <v>270</v>
      </c>
      <c r="P48" s="546"/>
      <c r="Q48" s="568">
        <v>270</v>
      </c>
    </row>
    <row r="49" spans="1:17" ht="14.45" customHeight="1" x14ac:dyDescent="0.2">
      <c r="A49" s="540" t="s">
        <v>1420</v>
      </c>
      <c r="B49" s="541" t="s">
        <v>1254</v>
      </c>
      <c r="C49" s="541" t="s">
        <v>1255</v>
      </c>
      <c r="D49" s="541" t="s">
        <v>1292</v>
      </c>
      <c r="E49" s="541" t="s">
        <v>1293</v>
      </c>
      <c r="F49" s="567">
        <v>26</v>
      </c>
      <c r="G49" s="567">
        <v>18382</v>
      </c>
      <c r="H49" s="567">
        <v>0.56046100371973906</v>
      </c>
      <c r="I49" s="567">
        <v>707</v>
      </c>
      <c r="J49" s="567">
        <v>46</v>
      </c>
      <c r="K49" s="567">
        <v>32798</v>
      </c>
      <c r="L49" s="567">
        <v>1</v>
      </c>
      <c r="M49" s="567">
        <v>713</v>
      </c>
      <c r="N49" s="567">
        <v>25</v>
      </c>
      <c r="O49" s="567">
        <v>17975</v>
      </c>
      <c r="P49" s="546">
        <v>0.54805171047015067</v>
      </c>
      <c r="Q49" s="568">
        <v>719</v>
      </c>
    </row>
    <row r="50" spans="1:17" ht="14.45" customHeight="1" x14ac:dyDescent="0.2">
      <c r="A50" s="540" t="s">
        <v>1420</v>
      </c>
      <c r="B50" s="541" t="s">
        <v>1254</v>
      </c>
      <c r="C50" s="541" t="s">
        <v>1255</v>
      </c>
      <c r="D50" s="541" t="s">
        <v>1294</v>
      </c>
      <c r="E50" s="541" t="s">
        <v>1295</v>
      </c>
      <c r="F50" s="567"/>
      <c r="G50" s="567"/>
      <c r="H50" s="567"/>
      <c r="I50" s="567"/>
      <c r="J50" s="567">
        <v>4</v>
      </c>
      <c r="K50" s="567">
        <v>600</v>
      </c>
      <c r="L50" s="567">
        <v>1</v>
      </c>
      <c r="M50" s="567">
        <v>150</v>
      </c>
      <c r="N50" s="567">
        <v>1</v>
      </c>
      <c r="O50" s="567">
        <v>151</v>
      </c>
      <c r="P50" s="546">
        <v>0.25166666666666665</v>
      </c>
      <c r="Q50" s="568">
        <v>151</v>
      </c>
    </row>
    <row r="51" spans="1:17" ht="14.45" customHeight="1" x14ac:dyDescent="0.2">
      <c r="A51" s="540" t="s">
        <v>1420</v>
      </c>
      <c r="B51" s="541" t="s">
        <v>1254</v>
      </c>
      <c r="C51" s="541" t="s">
        <v>1255</v>
      </c>
      <c r="D51" s="541" t="s">
        <v>1296</v>
      </c>
      <c r="E51" s="541" t="s">
        <v>1297</v>
      </c>
      <c r="F51" s="567">
        <v>1</v>
      </c>
      <c r="G51" s="567">
        <v>305</v>
      </c>
      <c r="H51" s="567">
        <v>0.16504329004329005</v>
      </c>
      <c r="I51" s="567">
        <v>305</v>
      </c>
      <c r="J51" s="567">
        <v>6</v>
      </c>
      <c r="K51" s="567">
        <v>1848</v>
      </c>
      <c r="L51" s="567">
        <v>1</v>
      </c>
      <c r="M51" s="567">
        <v>308</v>
      </c>
      <c r="N51" s="567">
        <v>8</v>
      </c>
      <c r="O51" s="567">
        <v>2480</v>
      </c>
      <c r="P51" s="546">
        <v>1.3419913419913421</v>
      </c>
      <c r="Q51" s="568">
        <v>310</v>
      </c>
    </row>
    <row r="52" spans="1:17" ht="14.45" customHeight="1" x14ac:dyDescent="0.2">
      <c r="A52" s="540" t="s">
        <v>1420</v>
      </c>
      <c r="B52" s="541" t="s">
        <v>1254</v>
      </c>
      <c r="C52" s="541" t="s">
        <v>1255</v>
      </c>
      <c r="D52" s="541" t="s">
        <v>1298</v>
      </c>
      <c r="E52" s="541" t="s">
        <v>1299</v>
      </c>
      <c r="F52" s="567"/>
      <c r="G52" s="567"/>
      <c r="H52" s="567"/>
      <c r="I52" s="567"/>
      <c r="J52" s="567">
        <v>2</v>
      </c>
      <c r="K52" s="567">
        <v>7526</v>
      </c>
      <c r="L52" s="567">
        <v>1</v>
      </c>
      <c r="M52" s="567">
        <v>3763</v>
      </c>
      <c r="N52" s="567">
        <v>1</v>
      </c>
      <c r="O52" s="567">
        <v>3799</v>
      </c>
      <c r="P52" s="546">
        <v>0.50478341748604838</v>
      </c>
      <c r="Q52" s="568">
        <v>3799</v>
      </c>
    </row>
    <row r="53" spans="1:17" ht="14.45" customHeight="1" x14ac:dyDescent="0.2">
      <c r="A53" s="540" t="s">
        <v>1420</v>
      </c>
      <c r="B53" s="541" t="s">
        <v>1254</v>
      </c>
      <c r="C53" s="541" t="s">
        <v>1255</v>
      </c>
      <c r="D53" s="541" t="s">
        <v>1300</v>
      </c>
      <c r="E53" s="541" t="s">
        <v>1301</v>
      </c>
      <c r="F53" s="567">
        <v>117</v>
      </c>
      <c r="G53" s="567">
        <v>57915</v>
      </c>
      <c r="H53" s="567">
        <v>0.62736283377565938</v>
      </c>
      <c r="I53" s="567">
        <v>495</v>
      </c>
      <c r="J53" s="567">
        <v>185</v>
      </c>
      <c r="K53" s="567">
        <v>92315</v>
      </c>
      <c r="L53" s="567">
        <v>1</v>
      </c>
      <c r="M53" s="567">
        <v>499</v>
      </c>
      <c r="N53" s="567">
        <v>223</v>
      </c>
      <c r="O53" s="567">
        <v>112169</v>
      </c>
      <c r="P53" s="546">
        <v>1.2150679737854087</v>
      </c>
      <c r="Q53" s="568">
        <v>503</v>
      </c>
    </row>
    <row r="54" spans="1:17" ht="14.45" customHeight="1" x14ac:dyDescent="0.2">
      <c r="A54" s="540" t="s">
        <v>1420</v>
      </c>
      <c r="B54" s="541" t="s">
        <v>1254</v>
      </c>
      <c r="C54" s="541" t="s">
        <v>1255</v>
      </c>
      <c r="D54" s="541" t="s">
        <v>1302</v>
      </c>
      <c r="E54" s="541" t="s">
        <v>1303</v>
      </c>
      <c r="F54" s="567">
        <v>1</v>
      </c>
      <c r="G54" s="567">
        <v>6598</v>
      </c>
      <c r="H54" s="567">
        <v>0.49467686309791575</v>
      </c>
      <c r="I54" s="567">
        <v>6598</v>
      </c>
      <c r="J54" s="567">
        <v>2</v>
      </c>
      <c r="K54" s="567">
        <v>13338</v>
      </c>
      <c r="L54" s="567">
        <v>1</v>
      </c>
      <c r="M54" s="567">
        <v>6669</v>
      </c>
      <c r="N54" s="567"/>
      <c r="O54" s="567"/>
      <c r="P54" s="546"/>
      <c r="Q54" s="568"/>
    </row>
    <row r="55" spans="1:17" ht="14.45" customHeight="1" x14ac:dyDescent="0.2">
      <c r="A55" s="540" t="s">
        <v>1420</v>
      </c>
      <c r="B55" s="541" t="s">
        <v>1254</v>
      </c>
      <c r="C55" s="541" t="s">
        <v>1255</v>
      </c>
      <c r="D55" s="541" t="s">
        <v>1304</v>
      </c>
      <c r="E55" s="541" t="s">
        <v>1305</v>
      </c>
      <c r="F55" s="567">
        <v>84</v>
      </c>
      <c r="G55" s="567">
        <v>31164</v>
      </c>
      <c r="H55" s="567">
        <v>0.63269449407178824</v>
      </c>
      <c r="I55" s="567">
        <v>371</v>
      </c>
      <c r="J55" s="567">
        <v>131</v>
      </c>
      <c r="K55" s="567">
        <v>49256</v>
      </c>
      <c r="L55" s="567">
        <v>1</v>
      </c>
      <c r="M55" s="567">
        <v>376</v>
      </c>
      <c r="N55" s="567">
        <v>153</v>
      </c>
      <c r="O55" s="567">
        <v>58140</v>
      </c>
      <c r="P55" s="546">
        <v>1.1803638135455579</v>
      </c>
      <c r="Q55" s="568">
        <v>380</v>
      </c>
    </row>
    <row r="56" spans="1:17" ht="14.45" customHeight="1" x14ac:dyDescent="0.2">
      <c r="A56" s="540" t="s">
        <v>1420</v>
      </c>
      <c r="B56" s="541" t="s">
        <v>1254</v>
      </c>
      <c r="C56" s="541" t="s">
        <v>1255</v>
      </c>
      <c r="D56" s="541" t="s">
        <v>1306</v>
      </c>
      <c r="E56" s="541" t="s">
        <v>1307</v>
      </c>
      <c r="F56" s="567"/>
      <c r="G56" s="567"/>
      <c r="H56" s="567"/>
      <c r="I56" s="567"/>
      <c r="J56" s="567"/>
      <c r="K56" s="567"/>
      <c r="L56" s="567"/>
      <c r="M56" s="567"/>
      <c r="N56" s="567">
        <v>1</v>
      </c>
      <c r="O56" s="567">
        <v>3149</v>
      </c>
      <c r="P56" s="546"/>
      <c r="Q56" s="568">
        <v>3149</v>
      </c>
    </row>
    <row r="57" spans="1:17" ht="14.45" customHeight="1" x14ac:dyDescent="0.2">
      <c r="A57" s="540" t="s">
        <v>1420</v>
      </c>
      <c r="B57" s="541" t="s">
        <v>1254</v>
      </c>
      <c r="C57" s="541" t="s">
        <v>1255</v>
      </c>
      <c r="D57" s="541" t="s">
        <v>1308</v>
      </c>
      <c r="E57" s="541" t="s">
        <v>1309</v>
      </c>
      <c r="F57" s="567">
        <v>1</v>
      </c>
      <c r="G57" s="567">
        <v>12</v>
      </c>
      <c r="H57" s="567"/>
      <c r="I57" s="567">
        <v>12</v>
      </c>
      <c r="J57" s="567"/>
      <c r="K57" s="567"/>
      <c r="L57" s="567"/>
      <c r="M57" s="567"/>
      <c r="N57" s="567">
        <v>1</v>
      </c>
      <c r="O57" s="567">
        <v>12</v>
      </c>
      <c r="P57" s="546"/>
      <c r="Q57" s="568">
        <v>12</v>
      </c>
    </row>
    <row r="58" spans="1:17" ht="14.45" customHeight="1" x14ac:dyDescent="0.2">
      <c r="A58" s="540" t="s">
        <v>1420</v>
      </c>
      <c r="B58" s="541" t="s">
        <v>1254</v>
      </c>
      <c r="C58" s="541" t="s">
        <v>1255</v>
      </c>
      <c r="D58" s="541" t="s">
        <v>1310</v>
      </c>
      <c r="E58" s="541" t="s">
        <v>1311</v>
      </c>
      <c r="F58" s="567"/>
      <c r="G58" s="567"/>
      <c r="H58" s="567"/>
      <c r="I58" s="567"/>
      <c r="J58" s="567">
        <v>1</v>
      </c>
      <c r="K58" s="567">
        <v>12804</v>
      </c>
      <c r="L58" s="567">
        <v>1</v>
      </c>
      <c r="M58" s="567">
        <v>12804</v>
      </c>
      <c r="N58" s="567"/>
      <c r="O58" s="567"/>
      <c r="P58" s="546"/>
      <c r="Q58" s="568"/>
    </row>
    <row r="59" spans="1:17" ht="14.45" customHeight="1" x14ac:dyDescent="0.2">
      <c r="A59" s="540" t="s">
        <v>1420</v>
      </c>
      <c r="B59" s="541" t="s">
        <v>1254</v>
      </c>
      <c r="C59" s="541" t="s">
        <v>1255</v>
      </c>
      <c r="D59" s="541" t="s">
        <v>1312</v>
      </c>
      <c r="E59" s="541" t="s">
        <v>1313</v>
      </c>
      <c r="F59" s="567">
        <v>40</v>
      </c>
      <c r="G59" s="567">
        <v>4480</v>
      </c>
      <c r="H59" s="567">
        <v>0.74803806979462351</v>
      </c>
      <c r="I59" s="567">
        <v>112</v>
      </c>
      <c r="J59" s="567">
        <v>53</v>
      </c>
      <c r="K59" s="567">
        <v>5989</v>
      </c>
      <c r="L59" s="567">
        <v>1</v>
      </c>
      <c r="M59" s="567">
        <v>113</v>
      </c>
      <c r="N59" s="567">
        <v>49</v>
      </c>
      <c r="O59" s="567">
        <v>5586</v>
      </c>
      <c r="P59" s="546">
        <v>0.93270996827517116</v>
      </c>
      <c r="Q59" s="568">
        <v>114</v>
      </c>
    </row>
    <row r="60" spans="1:17" ht="14.45" customHeight="1" x14ac:dyDescent="0.2">
      <c r="A60" s="540" t="s">
        <v>1420</v>
      </c>
      <c r="B60" s="541" t="s">
        <v>1254</v>
      </c>
      <c r="C60" s="541" t="s">
        <v>1255</v>
      </c>
      <c r="D60" s="541" t="s">
        <v>1314</v>
      </c>
      <c r="E60" s="541" t="s">
        <v>1315</v>
      </c>
      <c r="F60" s="567"/>
      <c r="G60" s="567"/>
      <c r="H60" s="567"/>
      <c r="I60" s="567"/>
      <c r="J60" s="567">
        <v>1</v>
      </c>
      <c r="K60" s="567">
        <v>126</v>
      </c>
      <c r="L60" s="567">
        <v>1</v>
      </c>
      <c r="M60" s="567">
        <v>126</v>
      </c>
      <c r="N60" s="567"/>
      <c r="O60" s="567"/>
      <c r="P60" s="546"/>
      <c r="Q60" s="568"/>
    </row>
    <row r="61" spans="1:17" ht="14.45" customHeight="1" x14ac:dyDescent="0.2">
      <c r="A61" s="540" t="s">
        <v>1420</v>
      </c>
      <c r="B61" s="541" t="s">
        <v>1254</v>
      </c>
      <c r="C61" s="541" t="s">
        <v>1255</v>
      </c>
      <c r="D61" s="541" t="s">
        <v>1316</v>
      </c>
      <c r="E61" s="541" t="s">
        <v>1317</v>
      </c>
      <c r="F61" s="567">
        <v>7</v>
      </c>
      <c r="G61" s="567">
        <v>3472</v>
      </c>
      <c r="H61" s="567">
        <v>0.36547368421052634</v>
      </c>
      <c r="I61" s="567">
        <v>496</v>
      </c>
      <c r="J61" s="567">
        <v>19</v>
      </c>
      <c r="K61" s="567">
        <v>9500</v>
      </c>
      <c r="L61" s="567">
        <v>1</v>
      </c>
      <c r="M61" s="567">
        <v>500</v>
      </c>
      <c r="N61" s="567">
        <v>16</v>
      </c>
      <c r="O61" s="567">
        <v>8064</v>
      </c>
      <c r="P61" s="546">
        <v>0.84884210526315784</v>
      </c>
      <c r="Q61" s="568">
        <v>504</v>
      </c>
    </row>
    <row r="62" spans="1:17" ht="14.45" customHeight="1" x14ac:dyDescent="0.2">
      <c r="A62" s="540" t="s">
        <v>1420</v>
      </c>
      <c r="B62" s="541" t="s">
        <v>1254</v>
      </c>
      <c r="C62" s="541" t="s">
        <v>1255</v>
      </c>
      <c r="D62" s="541" t="s">
        <v>1318</v>
      </c>
      <c r="E62" s="541" t="s">
        <v>1319</v>
      </c>
      <c r="F62" s="567">
        <v>42</v>
      </c>
      <c r="G62" s="567">
        <v>19236</v>
      </c>
      <c r="H62" s="567">
        <v>0.71631786698443434</v>
      </c>
      <c r="I62" s="567">
        <v>458</v>
      </c>
      <c r="J62" s="567">
        <v>58</v>
      </c>
      <c r="K62" s="567">
        <v>26854</v>
      </c>
      <c r="L62" s="567">
        <v>1</v>
      </c>
      <c r="M62" s="567">
        <v>463</v>
      </c>
      <c r="N62" s="567">
        <v>55</v>
      </c>
      <c r="O62" s="567">
        <v>25685</v>
      </c>
      <c r="P62" s="546">
        <v>0.95646831012139721</v>
      </c>
      <c r="Q62" s="568">
        <v>467</v>
      </c>
    </row>
    <row r="63" spans="1:17" ht="14.45" customHeight="1" x14ac:dyDescent="0.2">
      <c r="A63" s="540" t="s">
        <v>1420</v>
      </c>
      <c r="B63" s="541" t="s">
        <v>1254</v>
      </c>
      <c r="C63" s="541" t="s">
        <v>1255</v>
      </c>
      <c r="D63" s="541" t="s">
        <v>1320</v>
      </c>
      <c r="E63" s="541" t="s">
        <v>1321</v>
      </c>
      <c r="F63" s="567">
        <v>165</v>
      </c>
      <c r="G63" s="567">
        <v>9570</v>
      </c>
      <c r="H63" s="567">
        <v>0.64366424535916056</v>
      </c>
      <c r="I63" s="567">
        <v>58</v>
      </c>
      <c r="J63" s="567">
        <v>252</v>
      </c>
      <c r="K63" s="567">
        <v>14868</v>
      </c>
      <c r="L63" s="567">
        <v>1</v>
      </c>
      <c r="M63" s="567">
        <v>59</v>
      </c>
      <c r="N63" s="567">
        <v>287</v>
      </c>
      <c r="O63" s="567">
        <v>16933</v>
      </c>
      <c r="P63" s="546">
        <v>1.1388888888888888</v>
      </c>
      <c r="Q63" s="568">
        <v>59</v>
      </c>
    </row>
    <row r="64" spans="1:17" ht="14.45" customHeight="1" x14ac:dyDescent="0.2">
      <c r="A64" s="540" t="s">
        <v>1420</v>
      </c>
      <c r="B64" s="541" t="s">
        <v>1254</v>
      </c>
      <c r="C64" s="541" t="s">
        <v>1255</v>
      </c>
      <c r="D64" s="541" t="s">
        <v>1322</v>
      </c>
      <c r="E64" s="541" t="s">
        <v>1323</v>
      </c>
      <c r="F64" s="567"/>
      <c r="G64" s="567"/>
      <c r="H64" s="567"/>
      <c r="I64" s="567"/>
      <c r="J64" s="567"/>
      <c r="K64" s="567"/>
      <c r="L64" s="567"/>
      <c r="M64" s="567"/>
      <c r="N64" s="567">
        <v>1</v>
      </c>
      <c r="O64" s="567">
        <v>2183</v>
      </c>
      <c r="P64" s="546"/>
      <c r="Q64" s="568">
        <v>2183</v>
      </c>
    </row>
    <row r="65" spans="1:17" ht="14.45" customHeight="1" x14ac:dyDescent="0.2">
      <c r="A65" s="540" t="s">
        <v>1420</v>
      </c>
      <c r="B65" s="541" t="s">
        <v>1254</v>
      </c>
      <c r="C65" s="541" t="s">
        <v>1255</v>
      </c>
      <c r="D65" s="541" t="s">
        <v>1324</v>
      </c>
      <c r="E65" s="541" t="s">
        <v>1325</v>
      </c>
      <c r="F65" s="567"/>
      <c r="G65" s="567"/>
      <c r="H65" s="567"/>
      <c r="I65" s="567"/>
      <c r="J65" s="567">
        <v>16</v>
      </c>
      <c r="K65" s="567">
        <v>168000</v>
      </c>
      <c r="L65" s="567">
        <v>1</v>
      </c>
      <c r="M65" s="567">
        <v>10500</v>
      </c>
      <c r="N65" s="567">
        <v>16</v>
      </c>
      <c r="O65" s="567">
        <v>168480</v>
      </c>
      <c r="P65" s="546">
        <v>1.0028571428571429</v>
      </c>
      <c r="Q65" s="568">
        <v>10530</v>
      </c>
    </row>
    <row r="66" spans="1:17" ht="14.45" customHeight="1" x14ac:dyDescent="0.2">
      <c r="A66" s="540" t="s">
        <v>1420</v>
      </c>
      <c r="B66" s="541" t="s">
        <v>1254</v>
      </c>
      <c r="C66" s="541" t="s">
        <v>1255</v>
      </c>
      <c r="D66" s="541" t="s">
        <v>1328</v>
      </c>
      <c r="E66" s="541" t="s">
        <v>1329</v>
      </c>
      <c r="F66" s="567">
        <v>97</v>
      </c>
      <c r="G66" s="567">
        <v>17072</v>
      </c>
      <c r="H66" s="567">
        <v>0.3784694510951494</v>
      </c>
      <c r="I66" s="567">
        <v>176</v>
      </c>
      <c r="J66" s="567">
        <v>252</v>
      </c>
      <c r="K66" s="567">
        <v>45108</v>
      </c>
      <c r="L66" s="567">
        <v>1</v>
      </c>
      <c r="M66" s="567">
        <v>179</v>
      </c>
      <c r="N66" s="567">
        <v>306</v>
      </c>
      <c r="O66" s="567">
        <v>55386</v>
      </c>
      <c r="P66" s="546">
        <v>1.227853152434158</v>
      </c>
      <c r="Q66" s="568">
        <v>181</v>
      </c>
    </row>
    <row r="67" spans="1:17" ht="14.45" customHeight="1" x14ac:dyDescent="0.2">
      <c r="A67" s="540" t="s">
        <v>1420</v>
      </c>
      <c r="B67" s="541" t="s">
        <v>1254</v>
      </c>
      <c r="C67" s="541" t="s">
        <v>1255</v>
      </c>
      <c r="D67" s="541" t="s">
        <v>1330</v>
      </c>
      <c r="E67" s="541" t="s">
        <v>1331</v>
      </c>
      <c r="F67" s="567">
        <v>103</v>
      </c>
      <c r="G67" s="567">
        <v>8858</v>
      </c>
      <c r="H67" s="567">
        <v>0.70705619412515963</v>
      </c>
      <c r="I67" s="567">
        <v>86</v>
      </c>
      <c r="J67" s="567">
        <v>144</v>
      </c>
      <c r="K67" s="567">
        <v>12528</v>
      </c>
      <c r="L67" s="567">
        <v>1</v>
      </c>
      <c r="M67" s="567">
        <v>87</v>
      </c>
      <c r="N67" s="567">
        <v>134</v>
      </c>
      <c r="O67" s="567">
        <v>11792</v>
      </c>
      <c r="P67" s="546">
        <v>0.94125159642401024</v>
      </c>
      <c r="Q67" s="568">
        <v>88</v>
      </c>
    </row>
    <row r="68" spans="1:17" ht="14.45" customHeight="1" x14ac:dyDescent="0.2">
      <c r="A68" s="540" t="s">
        <v>1420</v>
      </c>
      <c r="B68" s="541" t="s">
        <v>1254</v>
      </c>
      <c r="C68" s="541" t="s">
        <v>1255</v>
      </c>
      <c r="D68" s="541" t="s">
        <v>1332</v>
      </c>
      <c r="E68" s="541" t="s">
        <v>1333</v>
      </c>
      <c r="F68" s="567">
        <v>1</v>
      </c>
      <c r="G68" s="567">
        <v>170</v>
      </c>
      <c r="H68" s="567">
        <v>0.24709302325581395</v>
      </c>
      <c r="I68" s="567">
        <v>170</v>
      </c>
      <c r="J68" s="567">
        <v>4</v>
      </c>
      <c r="K68" s="567">
        <v>688</v>
      </c>
      <c r="L68" s="567">
        <v>1</v>
      </c>
      <c r="M68" s="567">
        <v>172</v>
      </c>
      <c r="N68" s="567">
        <v>1</v>
      </c>
      <c r="O68" s="567">
        <v>174</v>
      </c>
      <c r="P68" s="546">
        <v>0.25290697674418605</v>
      </c>
      <c r="Q68" s="568">
        <v>174</v>
      </c>
    </row>
    <row r="69" spans="1:17" ht="14.45" customHeight="1" x14ac:dyDescent="0.2">
      <c r="A69" s="540" t="s">
        <v>1420</v>
      </c>
      <c r="B69" s="541" t="s">
        <v>1254</v>
      </c>
      <c r="C69" s="541" t="s">
        <v>1255</v>
      </c>
      <c r="D69" s="541" t="s">
        <v>1334</v>
      </c>
      <c r="E69" s="541" t="s">
        <v>1335</v>
      </c>
      <c r="F69" s="567">
        <v>8</v>
      </c>
      <c r="G69" s="567">
        <v>232</v>
      </c>
      <c r="H69" s="567">
        <v>0.8315412186379928</v>
      </c>
      <c r="I69" s="567">
        <v>29</v>
      </c>
      <c r="J69" s="567">
        <v>9</v>
      </c>
      <c r="K69" s="567">
        <v>279</v>
      </c>
      <c r="L69" s="567">
        <v>1</v>
      </c>
      <c r="M69" s="567">
        <v>31</v>
      </c>
      <c r="N69" s="567">
        <v>16</v>
      </c>
      <c r="O69" s="567">
        <v>496</v>
      </c>
      <c r="P69" s="546">
        <v>1.7777777777777777</v>
      </c>
      <c r="Q69" s="568">
        <v>31</v>
      </c>
    </row>
    <row r="70" spans="1:17" ht="14.45" customHeight="1" x14ac:dyDescent="0.2">
      <c r="A70" s="540" t="s">
        <v>1420</v>
      </c>
      <c r="B70" s="541" t="s">
        <v>1254</v>
      </c>
      <c r="C70" s="541" t="s">
        <v>1255</v>
      </c>
      <c r="D70" s="541" t="s">
        <v>1336</v>
      </c>
      <c r="E70" s="541" t="s">
        <v>1337</v>
      </c>
      <c r="F70" s="567">
        <v>3</v>
      </c>
      <c r="G70" s="567">
        <v>531</v>
      </c>
      <c r="H70" s="567">
        <v>0.3728932584269663</v>
      </c>
      <c r="I70" s="567">
        <v>177</v>
      </c>
      <c r="J70" s="567">
        <v>8</v>
      </c>
      <c r="K70" s="567">
        <v>1424</v>
      </c>
      <c r="L70" s="567">
        <v>1</v>
      </c>
      <c r="M70" s="567">
        <v>178</v>
      </c>
      <c r="N70" s="567">
        <v>3</v>
      </c>
      <c r="O70" s="567">
        <v>540</v>
      </c>
      <c r="P70" s="546">
        <v>0.3792134831460674</v>
      </c>
      <c r="Q70" s="568">
        <v>180</v>
      </c>
    </row>
    <row r="71" spans="1:17" ht="14.45" customHeight="1" x14ac:dyDescent="0.2">
      <c r="A71" s="540" t="s">
        <v>1420</v>
      </c>
      <c r="B71" s="541" t="s">
        <v>1254</v>
      </c>
      <c r="C71" s="541" t="s">
        <v>1255</v>
      </c>
      <c r="D71" s="541" t="s">
        <v>1340</v>
      </c>
      <c r="E71" s="541" t="s">
        <v>1341</v>
      </c>
      <c r="F71" s="567">
        <v>32</v>
      </c>
      <c r="G71" s="567">
        <v>8448</v>
      </c>
      <c r="H71" s="567">
        <v>0.93060145406477202</v>
      </c>
      <c r="I71" s="567">
        <v>264</v>
      </c>
      <c r="J71" s="567">
        <v>34</v>
      </c>
      <c r="K71" s="567">
        <v>9078</v>
      </c>
      <c r="L71" s="567">
        <v>1</v>
      </c>
      <c r="M71" s="567">
        <v>267</v>
      </c>
      <c r="N71" s="567">
        <v>35</v>
      </c>
      <c r="O71" s="567">
        <v>9415</v>
      </c>
      <c r="P71" s="546">
        <v>1.037122714254241</v>
      </c>
      <c r="Q71" s="568">
        <v>269</v>
      </c>
    </row>
    <row r="72" spans="1:17" ht="14.45" customHeight="1" x14ac:dyDescent="0.2">
      <c r="A72" s="540" t="s">
        <v>1420</v>
      </c>
      <c r="B72" s="541" t="s">
        <v>1254</v>
      </c>
      <c r="C72" s="541" t="s">
        <v>1255</v>
      </c>
      <c r="D72" s="541" t="s">
        <v>1342</v>
      </c>
      <c r="E72" s="541" t="s">
        <v>1343</v>
      </c>
      <c r="F72" s="567"/>
      <c r="G72" s="567"/>
      <c r="H72" s="567"/>
      <c r="I72" s="567"/>
      <c r="J72" s="567">
        <v>3</v>
      </c>
      <c r="K72" s="567">
        <v>6438</v>
      </c>
      <c r="L72" s="567">
        <v>1</v>
      </c>
      <c r="M72" s="567">
        <v>2146</v>
      </c>
      <c r="N72" s="567">
        <v>5</v>
      </c>
      <c r="O72" s="567">
        <v>10785</v>
      </c>
      <c r="P72" s="546">
        <v>1.6752096924510718</v>
      </c>
      <c r="Q72" s="568">
        <v>2157</v>
      </c>
    </row>
    <row r="73" spans="1:17" ht="14.45" customHeight="1" x14ac:dyDescent="0.2">
      <c r="A73" s="540" t="s">
        <v>1420</v>
      </c>
      <c r="B73" s="541" t="s">
        <v>1254</v>
      </c>
      <c r="C73" s="541" t="s">
        <v>1255</v>
      </c>
      <c r="D73" s="541" t="s">
        <v>1346</v>
      </c>
      <c r="E73" s="541" t="s">
        <v>1347</v>
      </c>
      <c r="F73" s="567">
        <v>1</v>
      </c>
      <c r="G73" s="567">
        <v>426</v>
      </c>
      <c r="H73" s="567">
        <v>0.24482758620689654</v>
      </c>
      <c r="I73" s="567">
        <v>426</v>
      </c>
      <c r="J73" s="567">
        <v>4</v>
      </c>
      <c r="K73" s="567">
        <v>1740</v>
      </c>
      <c r="L73" s="567">
        <v>1</v>
      </c>
      <c r="M73" s="567">
        <v>435</v>
      </c>
      <c r="N73" s="567">
        <v>1</v>
      </c>
      <c r="O73" s="567">
        <v>442</v>
      </c>
      <c r="P73" s="546">
        <v>0.25402298850574712</v>
      </c>
      <c r="Q73" s="568">
        <v>442</v>
      </c>
    </row>
    <row r="74" spans="1:17" ht="14.45" customHeight="1" x14ac:dyDescent="0.2">
      <c r="A74" s="540" t="s">
        <v>1420</v>
      </c>
      <c r="B74" s="541" t="s">
        <v>1254</v>
      </c>
      <c r="C74" s="541" t="s">
        <v>1255</v>
      </c>
      <c r="D74" s="541" t="s">
        <v>1421</v>
      </c>
      <c r="E74" s="541" t="s">
        <v>1422</v>
      </c>
      <c r="F74" s="567"/>
      <c r="G74" s="567"/>
      <c r="H74" s="567"/>
      <c r="I74" s="567"/>
      <c r="J74" s="567"/>
      <c r="K74" s="567"/>
      <c r="L74" s="567"/>
      <c r="M74" s="567"/>
      <c r="N74" s="567">
        <v>19</v>
      </c>
      <c r="O74" s="567">
        <v>20653</v>
      </c>
      <c r="P74" s="546"/>
      <c r="Q74" s="568">
        <v>1087</v>
      </c>
    </row>
    <row r="75" spans="1:17" ht="14.45" customHeight="1" x14ac:dyDescent="0.2">
      <c r="A75" s="540" t="s">
        <v>1420</v>
      </c>
      <c r="B75" s="541" t="s">
        <v>1254</v>
      </c>
      <c r="C75" s="541" t="s">
        <v>1255</v>
      </c>
      <c r="D75" s="541" t="s">
        <v>1351</v>
      </c>
      <c r="E75" s="541" t="s">
        <v>1352</v>
      </c>
      <c r="F75" s="567"/>
      <c r="G75" s="567"/>
      <c r="H75" s="567"/>
      <c r="I75" s="567"/>
      <c r="J75" s="567">
        <v>6</v>
      </c>
      <c r="K75" s="567">
        <v>1746</v>
      </c>
      <c r="L75" s="567">
        <v>1</v>
      </c>
      <c r="M75" s="567">
        <v>291</v>
      </c>
      <c r="N75" s="567">
        <v>4</v>
      </c>
      <c r="O75" s="567">
        <v>1172</v>
      </c>
      <c r="P75" s="546">
        <v>0.6712485681557846</v>
      </c>
      <c r="Q75" s="568">
        <v>293</v>
      </c>
    </row>
    <row r="76" spans="1:17" ht="14.45" customHeight="1" x14ac:dyDescent="0.2">
      <c r="A76" s="540" t="s">
        <v>1420</v>
      </c>
      <c r="B76" s="541" t="s">
        <v>1254</v>
      </c>
      <c r="C76" s="541" t="s">
        <v>1255</v>
      </c>
      <c r="D76" s="541" t="s">
        <v>1353</v>
      </c>
      <c r="E76" s="541" t="s">
        <v>1354</v>
      </c>
      <c r="F76" s="567">
        <v>1</v>
      </c>
      <c r="G76" s="567">
        <v>1102</v>
      </c>
      <c r="H76" s="567">
        <v>0.4928443649373882</v>
      </c>
      <c r="I76" s="567">
        <v>1102</v>
      </c>
      <c r="J76" s="567">
        <v>2</v>
      </c>
      <c r="K76" s="567">
        <v>2236</v>
      </c>
      <c r="L76" s="567">
        <v>1</v>
      </c>
      <c r="M76" s="567">
        <v>1118</v>
      </c>
      <c r="N76" s="567">
        <v>1</v>
      </c>
      <c r="O76" s="567">
        <v>1132</v>
      </c>
      <c r="P76" s="546">
        <v>0.50626118067978532</v>
      </c>
      <c r="Q76" s="568">
        <v>1132</v>
      </c>
    </row>
    <row r="77" spans="1:17" ht="14.45" customHeight="1" x14ac:dyDescent="0.2">
      <c r="A77" s="540" t="s">
        <v>1420</v>
      </c>
      <c r="B77" s="541" t="s">
        <v>1254</v>
      </c>
      <c r="C77" s="541" t="s">
        <v>1255</v>
      </c>
      <c r="D77" s="541" t="s">
        <v>1355</v>
      </c>
      <c r="E77" s="541" t="s">
        <v>1356</v>
      </c>
      <c r="F77" s="567">
        <v>2</v>
      </c>
      <c r="G77" s="567">
        <v>216</v>
      </c>
      <c r="H77" s="567">
        <v>0.99082568807339455</v>
      </c>
      <c r="I77" s="567">
        <v>108</v>
      </c>
      <c r="J77" s="567">
        <v>2</v>
      </c>
      <c r="K77" s="567">
        <v>218</v>
      </c>
      <c r="L77" s="567">
        <v>1</v>
      </c>
      <c r="M77" s="567">
        <v>109</v>
      </c>
      <c r="N77" s="567">
        <v>1</v>
      </c>
      <c r="O77" s="567">
        <v>110</v>
      </c>
      <c r="P77" s="546">
        <v>0.50458715596330272</v>
      </c>
      <c r="Q77" s="568">
        <v>110</v>
      </c>
    </row>
    <row r="78" spans="1:17" ht="14.45" customHeight="1" x14ac:dyDescent="0.2">
      <c r="A78" s="540" t="s">
        <v>1420</v>
      </c>
      <c r="B78" s="541" t="s">
        <v>1254</v>
      </c>
      <c r="C78" s="541" t="s">
        <v>1255</v>
      </c>
      <c r="D78" s="541" t="s">
        <v>1357</v>
      </c>
      <c r="E78" s="541" t="s">
        <v>1358</v>
      </c>
      <c r="F78" s="567"/>
      <c r="G78" s="567"/>
      <c r="H78" s="567"/>
      <c r="I78" s="567"/>
      <c r="J78" s="567"/>
      <c r="K78" s="567"/>
      <c r="L78" s="567"/>
      <c r="M78" s="567"/>
      <c r="N78" s="567">
        <v>1</v>
      </c>
      <c r="O78" s="567">
        <v>318</v>
      </c>
      <c r="P78" s="546"/>
      <c r="Q78" s="568">
        <v>318</v>
      </c>
    </row>
    <row r="79" spans="1:17" ht="14.45" customHeight="1" x14ac:dyDescent="0.2">
      <c r="A79" s="540" t="s">
        <v>1420</v>
      </c>
      <c r="B79" s="541" t="s">
        <v>1254</v>
      </c>
      <c r="C79" s="541" t="s">
        <v>1255</v>
      </c>
      <c r="D79" s="541" t="s">
        <v>1359</v>
      </c>
      <c r="E79" s="541" t="s">
        <v>1360</v>
      </c>
      <c r="F79" s="567"/>
      <c r="G79" s="567"/>
      <c r="H79" s="567"/>
      <c r="I79" s="567"/>
      <c r="J79" s="567">
        <v>2</v>
      </c>
      <c r="K79" s="567">
        <v>0</v>
      </c>
      <c r="L79" s="567"/>
      <c r="M79" s="567">
        <v>0</v>
      </c>
      <c r="N79" s="567">
        <v>1</v>
      </c>
      <c r="O79" s="567">
        <v>0</v>
      </c>
      <c r="P79" s="546"/>
      <c r="Q79" s="568">
        <v>0</v>
      </c>
    </row>
    <row r="80" spans="1:17" ht="14.45" customHeight="1" x14ac:dyDescent="0.2">
      <c r="A80" s="540" t="s">
        <v>1420</v>
      </c>
      <c r="B80" s="541" t="s">
        <v>1254</v>
      </c>
      <c r="C80" s="541" t="s">
        <v>1255</v>
      </c>
      <c r="D80" s="541" t="s">
        <v>1361</v>
      </c>
      <c r="E80" s="541" t="s">
        <v>1362</v>
      </c>
      <c r="F80" s="567"/>
      <c r="G80" s="567"/>
      <c r="H80" s="567"/>
      <c r="I80" s="567"/>
      <c r="J80" s="567"/>
      <c r="K80" s="567"/>
      <c r="L80" s="567"/>
      <c r="M80" s="567"/>
      <c r="N80" s="567">
        <v>1</v>
      </c>
      <c r="O80" s="567">
        <v>0</v>
      </c>
      <c r="P80" s="546"/>
      <c r="Q80" s="568">
        <v>0</v>
      </c>
    </row>
    <row r="81" spans="1:17" ht="14.45" customHeight="1" x14ac:dyDescent="0.2">
      <c r="A81" s="540" t="s">
        <v>1420</v>
      </c>
      <c r="B81" s="541" t="s">
        <v>1254</v>
      </c>
      <c r="C81" s="541" t="s">
        <v>1255</v>
      </c>
      <c r="D81" s="541" t="s">
        <v>1363</v>
      </c>
      <c r="E81" s="541" t="s">
        <v>1364</v>
      </c>
      <c r="F81" s="567">
        <v>4</v>
      </c>
      <c r="G81" s="567">
        <v>19116</v>
      </c>
      <c r="H81" s="567"/>
      <c r="I81" s="567">
        <v>4779</v>
      </c>
      <c r="J81" s="567"/>
      <c r="K81" s="567"/>
      <c r="L81" s="567"/>
      <c r="M81" s="567"/>
      <c r="N81" s="567">
        <v>4</v>
      </c>
      <c r="O81" s="567">
        <v>19296</v>
      </c>
      <c r="P81" s="546"/>
      <c r="Q81" s="568">
        <v>4824</v>
      </c>
    </row>
    <row r="82" spans="1:17" ht="14.45" customHeight="1" x14ac:dyDescent="0.2">
      <c r="A82" s="540" t="s">
        <v>1420</v>
      </c>
      <c r="B82" s="541" t="s">
        <v>1254</v>
      </c>
      <c r="C82" s="541" t="s">
        <v>1255</v>
      </c>
      <c r="D82" s="541" t="s">
        <v>1365</v>
      </c>
      <c r="E82" s="541" t="s">
        <v>1366</v>
      </c>
      <c r="F82" s="567">
        <v>1</v>
      </c>
      <c r="G82" s="567">
        <v>609</v>
      </c>
      <c r="H82" s="567"/>
      <c r="I82" s="567">
        <v>609</v>
      </c>
      <c r="J82" s="567"/>
      <c r="K82" s="567"/>
      <c r="L82" s="567"/>
      <c r="M82" s="567"/>
      <c r="N82" s="567">
        <v>4</v>
      </c>
      <c r="O82" s="567">
        <v>2460</v>
      </c>
      <c r="P82" s="546"/>
      <c r="Q82" s="568">
        <v>615</v>
      </c>
    </row>
    <row r="83" spans="1:17" ht="14.45" customHeight="1" x14ac:dyDescent="0.2">
      <c r="A83" s="540" t="s">
        <v>1420</v>
      </c>
      <c r="B83" s="541" t="s">
        <v>1254</v>
      </c>
      <c r="C83" s="541" t="s">
        <v>1255</v>
      </c>
      <c r="D83" s="541" t="s">
        <v>1367</v>
      </c>
      <c r="E83" s="541" t="s">
        <v>1368</v>
      </c>
      <c r="F83" s="567"/>
      <c r="G83" s="567"/>
      <c r="H83" s="567"/>
      <c r="I83" s="567"/>
      <c r="J83" s="567">
        <v>2</v>
      </c>
      <c r="K83" s="567">
        <v>5690</v>
      </c>
      <c r="L83" s="567">
        <v>1</v>
      </c>
      <c r="M83" s="567">
        <v>2845</v>
      </c>
      <c r="N83" s="567">
        <v>1</v>
      </c>
      <c r="O83" s="567">
        <v>2849</v>
      </c>
      <c r="P83" s="546">
        <v>0.50070298769771526</v>
      </c>
      <c r="Q83" s="568">
        <v>2849</v>
      </c>
    </row>
    <row r="84" spans="1:17" ht="14.45" customHeight="1" x14ac:dyDescent="0.2">
      <c r="A84" s="540" t="s">
        <v>1420</v>
      </c>
      <c r="B84" s="541" t="s">
        <v>1254</v>
      </c>
      <c r="C84" s="541" t="s">
        <v>1255</v>
      </c>
      <c r="D84" s="541" t="s">
        <v>1369</v>
      </c>
      <c r="E84" s="541" t="s">
        <v>1370</v>
      </c>
      <c r="F84" s="567"/>
      <c r="G84" s="567"/>
      <c r="H84" s="567"/>
      <c r="I84" s="567"/>
      <c r="J84" s="567"/>
      <c r="K84" s="567"/>
      <c r="L84" s="567"/>
      <c r="M84" s="567"/>
      <c r="N84" s="567">
        <v>32</v>
      </c>
      <c r="O84" s="567">
        <v>243104</v>
      </c>
      <c r="P84" s="546"/>
      <c r="Q84" s="568">
        <v>7597</v>
      </c>
    </row>
    <row r="85" spans="1:17" ht="14.45" customHeight="1" x14ac:dyDescent="0.2">
      <c r="A85" s="540" t="s">
        <v>1420</v>
      </c>
      <c r="B85" s="541" t="s">
        <v>1254</v>
      </c>
      <c r="C85" s="541" t="s">
        <v>1255</v>
      </c>
      <c r="D85" s="541" t="s">
        <v>1371</v>
      </c>
      <c r="E85" s="541" t="s">
        <v>1372</v>
      </c>
      <c r="F85" s="567"/>
      <c r="G85" s="567"/>
      <c r="H85" s="567"/>
      <c r="I85" s="567"/>
      <c r="J85" s="567">
        <v>2</v>
      </c>
      <c r="K85" s="567">
        <v>32024</v>
      </c>
      <c r="L85" s="567">
        <v>1</v>
      </c>
      <c r="M85" s="567">
        <v>16012</v>
      </c>
      <c r="N85" s="567"/>
      <c r="O85" s="567"/>
      <c r="P85" s="546"/>
      <c r="Q85" s="568"/>
    </row>
    <row r="86" spans="1:17" ht="14.45" customHeight="1" x14ac:dyDescent="0.2">
      <c r="A86" s="540" t="s">
        <v>1420</v>
      </c>
      <c r="B86" s="541" t="s">
        <v>1254</v>
      </c>
      <c r="C86" s="541" t="s">
        <v>1255</v>
      </c>
      <c r="D86" s="541" t="s">
        <v>1373</v>
      </c>
      <c r="E86" s="541" t="s">
        <v>1374</v>
      </c>
      <c r="F86" s="567"/>
      <c r="G86" s="567"/>
      <c r="H86" s="567"/>
      <c r="I86" s="567"/>
      <c r="J86" s="567"/>
      <c r="K86" s="567"/>
      <c r="L86" s="567"/>
      <c r="M86" s="567"/>
      <c r="N86" s="567">
        <v>2</v>
      </c>
      <c r="O86" s="567">
        <v>7686</v>
      </c>
      <c r="P86" s="546"/>
      <c r="Q86" s="568">
        <v>3843</v>
      </c>
    </row>
    <row r="87" spans="1:17" ht="14.45" customHeight="1" x14ac:dyDescent="0.2">
      <c r="A87" s="540" t="s">
        <v>1423</v>
      </c>
      <c r="B87" s="541" t="s">
        <v>1254</v>
      </c>
      <c r="C87" s="541" t="s">
        <v>1255</v>
      </c>
      <c r="D87" s="541" t="s">
        <v>1258</v>
      </c>
      <c r="E87" s="541" t="s">
        <v>1259</v>
      </c>
      <c r="F87" s="567">
        <v>63</v>
      </c>
      <c r="G87" s="567">
        <v>3654</v>
      </c>
      <c r="H87" s="567">
        <v>1.0677966101694916</v>
      </c>
      <c r="I87" s="567">
        <v>58</v>
      </c>
      <c r="J87" s="567">
        <v>58</v>
      </c>
      <c r="K87" s="567">
        <v>3422</v>
      </c>
      <c r="L87" s="567">
        <v>1</v>
      </c>
      <c r="M87" s="567">
        <v>59</v>
      </c>
      <c r="N87" s="567">
        <v>32</v>
      </c>
      <c r="O87" s="567">
        <v>1888</v>
      </c>
      <c r="P87" s="546">
        <v>0.55172413793103448</v>
      </c>
      <c r="Q87" s="568">
        <v>59</v>
      </c>
    </row>
    <row r="88" spans="1:17" ht="14.45" customHeight="1" x14ac:dyDescent="0.2">
      <c r="A88" s="540" t="s">
        <v>1423</v>
      </c>
      <c r="B88" s="541" t="s">
        <v>1254</v>
      </c>
      <c r="C88" s="541" t="s">
        <v>1255</v>
      </c>
      <c r="D88" s="541" t="s">
        <v>1260</v>
      </c>
      <c r="E88" s="541" t="s">
        <v>1261</v>
      </c>
      <c r="F88" s="567"/>
      <c r="G88" s="567"/>
      <c r="H88" s="567"/>
      <c r="I88" s="567"/>
      <c r="J88" s="567">
        <v>1</v>
      </c>
      <c r="K88" s="567">
        <v>132</v>
      </c>
      <c r="L88" s="567">
        <v>1</v>
      </c>
      <c r="M88" s="567">
        <v>132</v>
      </c>
      <c r="N88" s="567">
        <v>4</v>
      </c>
      <c r="O88" s="567">
        <v>532</v>
      </c>
      <c r="P88" s="546">
        <v>4.0303030303030303</v>
      </c>
      <c r="Q88" s="568">
        <v>133</v>
      </c>
    </row>
    <row r="89" spans="1:17" ht="14.45" customHeight="1" x14ac:dyDescent="0.2">
      <c r="A89" s="540" t="s">
        <v>1423</v>
      </c>
      <c r="B89" s="541" t="s">
        <v>1254</v>
      </c>
      <c r="C89" s="541" t="s">
        <v>1255</v>
      </c>
      <c r="D89" s="541" t="s">
        <v>1262</v>
      </c>
      <c r="E89" s="541" t="s">
        <v>1263</v>
      </c>
      <c r="F89" s="567">
        <v>1</v>
      </c>
      <c r="G89" s="567">
        <v>190</v>
      </c>
      <c r="H89" s="567">
        <v>0.5</v>
      </c>
      <c r="I89" s="567">
        <v>190</v>
      </c>
      <c r="J89" s="567">
        <v>2</v>
      </c>
      <c r="K89" s="567">
        <v>380</v>
      </c>
      <c r="L89" s="567">
        <v>1</v>
      </c>
      <c r="M89" s="567">
        <v>190</v>
      </c>
      <c r="N89" s="567"/>
      <c r="O89" s="567"/>
      <c r="P89" s="546"/>
      <c r="Q89" s="568"/>
    </row>
    <row r="90" spans="1:17" ht="14.45" customHeight="1" x14ac:dyDescent="0.2">
      <c r="A90" s="540" t="s">
        <v>1423</v>
      </c>
      <c r="B90" s="541" t="s">
        <v>1254</v>
      </c>
      <c r="C90" s="541" t="s">
        <v>1255</v>
      </c>
      <c r="D90" s="541" t="s">
        <v>1266</v>
      </c>
      <c r="E90" s="541" t="s">
        <v>1267</v>
      </c>
      <c r="F90" s="567">
        <v>87</v>
      </c>
      <c r="G90" s="567">
        <v>15660</v>
      </c>
      <c r="H90" s="567">
        <v>1.069672131147541</v>
      </c>
      <c r="I90" s="567">
        <v>180</v>
      </c>
      <c r="J90" s="567">
        <v>80</v>
      </c>
      <c r="K90" s="567">
        <v>14640</v>
      </c>
      <c r="L90" s="567">
        <v>1</v>
      </c>
      <c r="M90" s="567">
        <v>183</v>
      </c>
      <c r="N90" s="567">
        <v>54</v>
      </c>
      <c r="O90" s="567">
        <v>9990</v>
      </c>
      <c r="P90" s="546">
        <v>0.68237704918032782</v>
      </c>
      <c r="Q90" s="568">
        <v>185</v>
      </c>
    </row>
    <row r="91" spans="1:17" ht="14.45" customHeight="1" x14ac:dyDescent="0.2">
      <c r="A91" s="540" t="s">
        <v>1423</v>
      </c>
      <c r="B91" s="541" t="s">
        <v>1254</v>
      </c>
      <c r="C91" s="541" t="s">
        <v>1255</v>
      </c>
      <c r="D91" s="541" t="s">
        <v>1268</v>
      </c>
      <c r="E91" s="541" t="s">
        <v>1269</v>
      </c>
      <c r="F91" s="567">
        <v>41</v>
      </c>
      <c r="G91" s="567">
        <v>23370</v>
      </c>
      <c r="H91" s="567">
        <v>0.99130434782608701</v>
      </c>
      <c r="I91" s="567">
        <v>570</v>
      </c>
      <c r="J91" s="567">
        <v>41</v>
      </c>
      <c r="K91" s="567">
        <v>23575</v>
      </c>
      <c r="L91" s="567">
        <v>1</v>
      </c>
      <c r="M91" s="567">
        <v>575</v>
      </c>
      <c r="N91" s="567">
        <v>20</v>
      </c>
      <c r="O91" s="567">
        <v>11580</v>
      </c>
      <c r="P91" s="546">
        <v>0.49119830328738068</v>
      </c>
      <c r="Q91" s="568">
        <v>579</v>
      </c>
    </row>
    <row r="92" spans="1:17" ht="14.45" customHeight="1" x14ac:dyDescent="0.2">
      <c r="A92" s="540" t="s">
        <v>1423</v>
      </c>
      <c r="B92" s="541" t="s">
        <v>1254</v>
      </c>
      <c r="C92" s="541" t="s">
        <v>1255</v>
      </c>
      <c r="D92" s="541" t="s">
        <v>1270</v>
      </c>
      <c r="E92" s="541" t="s">
        <v>1271</v>
      </c>
      <c r="F92" s="567">
        <v>143</v>
      </c>
      <c r="G92" s="567">
        <v>48191</v>
      </c>
      <c r="H92" s="567">
        <v>0.96796288113124174</v>
      </c>
      <c r="I92" s="567">
        <v>337</v>
      </c>
      <c r="J92" s="567">
        <v>146</v>
      </c>
      <c r="K92" s="567">
        <v>49786</v>
      </c>
      <c r="L92" s="567">
        <v>1</v>
      </c>
      <c r="M92" s="567">
        <v>341</v>
      </c>
      <c r="N92" s="567">
        <v>100</v>
      </c>
      <c r="O92" s="567">
        <v>34400</v>
      </c>
      <c r="P92" s="546">
        <v>0.6909572972321536</v>
      </c>
      <c r="Q92" s="568">
        <v>344</v>
      </c>
    </row>
    <row r="93" spans="1:17" ht="14.45" customHeight="1" x14ac:dyDescent="0.2">
      <c r="A93" s="540" t="s">
        <v>1423</v>
      </c>
      <c r="B93" s="541" t="s">
        <v>1254</v>
      </c>
      <c r="C93" s="541" t="s">
        <v>1255</v>
      </c>
      <c r="D93" s="541" t="s">
        <v>1272</v>
      </c>
      <c r="E93" s="541" t="s">
        <v>1273</v>
      </c>
      <c r="F93" s="567">
        <v>2</v>
      </c>
      <c r="G93" s="567">
        <v>918</v>
      </c>
      <c r="H93" s="567">
        <v>0.39740259740259742</v>
      </c>
      <c r="I93" s="567">
        <v>459</v>
      </c>
      <c r="J93" s="567">
        <v>5</v>
      </c>
      <c r="K93" s="567">
        <v>2310</v>
      </c>
      <c r="L93" s="567">
        <v>1</v>
      </c>
      <c r="M93" s="567">
        <v>462</v>
      </c>
      <c r="N93" s="567">
        <v>2</v>
      </c>
      <c r="O93" s="567">
        <v>928</v>
      </c>
      <c r="P93" s="546">
        <v>0.40173160173160172</v>
      </c>
      <c r="Q93" s="568">
        <v>464</v>
      </c>
    </row>
    <row r="94" spans="1:17" ht="14.45" customHeight="1" x14ac:dyDescent="0.2">
      <c r="A94" s="540" t="s">
        <v>1423</v>
      </c>
      <c r="B94" s="541" t="s">
        <v>1254</v>
      </c>
      <c r="C94" s="541" t="s">
        <v>1255</v>
      </c>
      <c r="D94" s="541" t="s">
        <v>1274</v>
      </c>
      <c r="E94" s="541" t="s">
        <v>1275</v>
      </c>
      <c r="F94" s="567">
        <v>261</v>
      </c>
      <c r="G94" s="567">
        <v>91350</v>
      </c>
      <c r="H94" s="567">
        <v>0.60384317924921171</v>
      </c>
      <c r="I94" s="567">
        <v>350</v>
      </c>
      <c r="J94" s="567">
        <v>431</v>
      </c>
      <c r="K94" s="567">
        <v>151281</v>
      </c>
      <c r="L94" s="567">
        <v>1</v>
      </c>
      <c r="M94" s="567">
        <v>351</v>
      </c>
      <c r="N94" s="567">
        <v>236</v>
      </c>
      <c r="O94" s="567">
        <v>83308</v>
      </c>
      <c r="P94" s="546">
        <v>0.55068382678591499</v>
      </c>
      <c r="Q94" s="568">
        <v>353</v>
      </c>
    </row>
    <row r="95" spans="1:17" ht="14.45" customHeight="1" x14ac:dyDescent="0.2">
      <c r="A95" s="540" t="s">
        <v>1423</v>
      </c>
      <c r="B95" s="541" t="s">
        <v>1254</v>
      </c>
      <c r="C95" s="541" t="s">
        <v>1255</v>
      </c>
      <c r="D95" s="541" t="s">
        <v>1276</v>
      </c>
      <c r="E95" s="541" t="s">
        <v>1277</v>
      </c>
      <c r="F95" s="567">
        <v>20</v>
      </c>
      <c r="G95" s="567">
        <v>33100</v>
      </c>
      <c r="H95" s="567">
        <v>0.83082329317269077</v>
      </c>
      <c r="I95" s="567">
        <v>1655</v>
      </c>
      <c r="J95" s="567">
        <v>24</v>
      </c>
      <c r="K95" s="567">
        <v>39840</v>
      </c>
      <c r="L95" s="567">
        <v>1</v>
      </c>
      <c r="M95" s="567">
        <v>1660</v>
      </c>
      <c r="N95" s="567">
        <v>17</v>
      </c>
      <c r="O95" s="567">
        <v>28305</v>
      </c>
      <c r="P95" s="546">
        <v>0.71046686746987953</v>
      </c>
      <c r="Q95" s="568">
        <v>1665</v>
      </c>
    </row>
    <row r="96" spans="1:17" ht="14.45" customHeight="1" x14ac:dyDescent="0.2">
      <c r="A96" s="540" t="s">
        <v>1423</v>
      </c>
      <c r="B96" s="541" t="s">
        <v>1254</v>
      </c>
      <c r="C96" s="541" t="s">
        <v>1255</v>
      </c>
      <c r="D96" s="541" t="s">
        <v>1278</v>
      </c>
      <c r="E96" s="541" t="s">
        <v>1279</v>
      </c>
      <c r="F96" s="567">
        <v>4</v>
      </c>
      <c r="G96" s="567">
        <v>24968</v>
      </c>
      <c r="H96" s="567">
        <v>0.49642118657547318</v>
      </c>
      <c r="I96" s="567">
        <v>6242</v>
      </c>
      <c r="J96" s="567">
        <v>8</v>
      </c>
      <c r="K96" s="567">
        <v>50296</v>
      </c>
      <c r="L96" s="567">
        <v>1</v>
      </c>
      <c r="M96" s="567">
        <v>6287</v>
      </c>
      <c r="N96" s="567">
        <v>1</v>
      </c>
      <c r="O96" s="567">
        <v>6326</v>
      </c>
      <c r="P96" s="546">
        <v>0.12577540957531413</v>
      </c>
      <c r="Q96" s="568">
        <v>6326</v>
      </c>
    </row>
    <row r="97" spans="1:17" ht="14.45" customHeight="1" x14ac:dyDescent="0.2">
      <c r="A97" s="540" t="s">
        <v>1423</v>
      </c>
      <c r="B97" s="541" t="s">
        <v>1254</v>
      </c>
      <c r="C97" s="541" t="s">
        <v>1255</v>
      </c>
      <c r="D97" s="541" t="s">
        <v>1424</v>
      </c>
      <c r="E97" s="541" t="s">
        <v>1425</v>
      </c>
      <c r="F97" s="567"/>
      <c r="G97" s="567"/>
      <c r="H97" s="567"/>
      <c r="I97" s="567"/>
      <c r="J97" s="567">
        <v>1</v>
      </c>
      <c r="K97" s="567">
        <v>139</v>
      </c>
      <c r="L97" s="567">
        <v>1</v>
      </c>
      <c r="M97" s="567">
        <v>139</v>
      </c>
      <c r="N97" s="567"/>
      <c r="O97" s="567"/>
      <c r="P97" s="546"/>
      <c r="Q97" s="568"/>
    </row>
    <row r="98" spans="1:17" ht="14.45" customHeight="1" x14ac:dyDescent="0.2">
      <c r="A98" s="540" t="s">
        <v>1423</v>
      </c>
      <c r="B98" s="541" t="s">
        <v>1254</v>
      </c>
      <c r="C98" s="541" t="s">
        <v>1255</v>
      </c>
      <c r="D98" s="541" t="s">
        <v>1284</v>
      </c>
      <c r="E98" s="541" t="s">
        <v>1285</v>
      </c>
      <c r="F98" s="567">
        <v>4</v>
      </c>
      <c r="G98" s="567">
        <v>196</v>
      </c>
      <c r="H98" s="567">
        <v>1.3066666666666666</v>
      </c>
      <c r="I98" s="567">
        <v>49</v>
      </c>
      <c r="J98" s="567">
        <v>3</v>
      </c>
      <c r="K98" s="567">
        <v>150</v>
      </c>
      <c r="L98" s="567">
        <v>1</v>
      </c>
      <c r="M98" s="567">
        <v>50</v>
      </c>
      <c r="N98" s="567">
        <v>1</v>
      </c>
      <c r="O98" s="567">
        <v>51</v>
      </c>
      <c r="P98" s="546">
        <v>0.34</v>
      </c>
      <c r="Q98" s="568">
        <v>51</v>
      </c>
    </row>
    <row r="99" spans="1:17" ht="14.45" customHeight="1" x14ac:dyDescent="0.2">
      <c r="A99" s="540" t="s">
        <v>1423</v>
      </c>
      <c r="B99" s="541" t="s">
        <v>1254</v>
      </c>
      <c r="C99" s="541" t="s">
        <v>1255</v>
      </c>
      <c r="D99" s="541" t="s">
        <v>1286</v>
      </c>
      <c r="E99" s="541" t="s">
        <v>1287</v>
      </c>
      <c r="F99" s="567">
        <v>20</v>
      </c>
      <c r="G99" s="567">
        <v>7840</v>
      </c>
      <c r="H99" s="567">
        <v>0.72774528914879788</v>
      </c>
      <c r="I99" s="567">
        <v>392</v>
      </c>
      <c r="J99" s="567">
        <v>27</v>
      </c>
      <c r="K99" s="567">
        <v>10773</v>
      </c>
      <c r="L99" s="567">
        <v>1</v>
      </c>
      <c r="M99" s="567">
        <v>399</v>
      </c>
      <c r="N99" s="567">
        <v>8</v>
      </c>
      <c r="O99" s="567">
        <v>3240</v>
      </c>
      <c r="P99" s="546">
        <v>0.3007518796992481</v>
      </c>
      <c r="Q99" s="568">
        <v>405</v>
      </c>
    </row>
    <row r="100" spans="1:17" ht="14.45" customHeight="1" x14ac:dyDescent="0.2">
      <c r="A100" s="540" t="s">
        <v>1423</v>
      </c>
      <c r="B100" s="541" t="s">
        <v>1254</v>
      </c>
      <c r="C100" s="541" t="s">
        <v>1255</v>
      </c>
      <c r="D100" s="541" t="s">
        <v>1288</v>
      </c>
      <c r="E100" s="541" t="s">
        <v>1289</v>
      </c>
      <c r="F100" s="567">
        <v>3</v>
      </c>
      <c r="G100" s="567">
        <v>114</v>
      </c>
      <c r="H100" s="567">
        <v>1.5</v>
      </c>
      <c r="I100" s="567">
        <v>38</v>
      </c>
      <c r="J100" s="567">
        <v>2</v>
      </c>
      <c r="K100" s="567">
        <v>76</v>
      </c>
      <c r="L100" s="567">
        <v>1</v>
      </c>
      <c r="M100" s="567">
        <v>38</v>
      </c>
      <c r="N100" s="567">
        <v>1</v>
      </c>
      <c r="O100" s="567">
        <v>39</v>
      </c>
      <c r="P100" s="546">
        <v>0.51315789473684215</v>
      </c>
      <c r="Q100" s="568">
        <v>39</v>
      </c>
    </row>
    <row r="101" spans="1:17" ht="14.45" customHeight="1" x14ac:dyDescent="0.2">
      <c r="A101" s="540" t="s">
        <v>1423</v>
      </c>
      <c r="B101" s="541" t="s">
        <v>1254</v>
      </c>
      <c r="C101" s="541" t="s">
        <v>1255</v>
      </c>
      <c r="D101" s="541" t="s">
        <v>1290</v>
      </c>
      <c r="E101" s="541" t="s">
        <v>1291</v>
      </c>
      <c r="F101" s="567"/>
      <c r="G101" s="567"/>
      <c r="H101" s="567"/>
      <c r="I101" s="567"/>
      <c r="J101" s="567">
        <v>2</v>
      </c>
      <c r="K101" s="567">
        <v>536</v>
      </c>
      <c r="L101" s="567">
        <v>1</v>
      </c>
      <c r="M101" s="567">
        <v>268</v>
      </c>
      <c r="N101" s="567"/>
      <c r="O101" s="567"/>
      <c r="P101" s="546"/>
      <c r="Q101" s="568"/>
    </row>
    <row r="102" spans="1:17" ht="14.45" customHeight="1" x14ac:dyDescent="0.2">
      <c r="A102" s="540" t="s">
        <v>1423</v>
      </c>
      <c r="B102" s="541" t="s">
        <v>1254</v>
      </c>
      <c r="C102" s="541" t="s">
        <v>1255</v>
      </c>
      <c r="D102" s="541" t="s">
        <v>1292</v>
      </c>
      <c r="E102" s="541" t="s">
        <v>1293</v>
      </c>
      <c r="F102" s="567">
        <v>15</v>
      </c>
      <c r="G102" s="567">
        <v>10605</v>
      </c>
      <c r="H102" s="567">
        <v>0.67608058141017469</v>
      </c>
      <c r="I102" s="567">
        <v>707</v>
      </c>
      <c r="J102" s="567">
        <v>22</v>
      </c>
      <c r="K102" s="567">
        <v>15686</v>
      </c>
      <c r="L102" s="567">
        <v>1</v>
      </c>
      <c r="M102" s="567">
        <v>713</v>
      </c>
      <c r="N102" s="567">
        <v>7</v>
      </c>
      <c r="O102" s="567">
        <v>5033</v>
      </c>
      <c r="P102" s="546">
        <v>0.32085936503888818</v>
      </c>
      <c r="Q102" s="568">
        <v>719</v>
      </c>
    </row>
    <row r="103" spans="1:17" ht="14.45" customHeight="1" x14ac:dyDescent="0.2">
      <c r="A103" s="540" t="s">
        <v>1423</v>
      </c>
      <c r="B103" s="541" t="s">
        <v>1254</v>
      </c>
      <c r="C103" s="541" t="s">
        <v>1255</v>
      </c>
      <c r="D103" s="541" t="s">
        <v>1294</v>
      </c>
      <c r="E103" s="541" t="s">
        <v>1295</v>
      </c>
      <c r="F103" s="567"/>
      <c r="G103" s="567"/>
      <c r="H103" s="567"/>
      <c r="I103" s="567"/>
      <c r="J103" s="567">
        <v>1</v>
      </c>
      <c r="K103" s="567">
        <v>150</v>
      </c>
      <c r="L103" s="567">
        <v>1</v>
      </c>
      <c r="M103" s="567">
        <v>150</v>
      </c>
      <c r="N103" s="567"/>
      <c r="O103" s="567"/>
      <c r="P103" s="546"/>
      <c r="Q103" s="568"/>
    </row>
    <row r="104" spans="1:17" ht="14.45" customHeight="1" x14ac:dyDescent="0.2">
      <c r="A104" s="540" t="s">
        <v>1423</v>
      </c>
      <c r="B104" s="541" t="s">
        <v>1254</v>
      </c>
      <c r="C104" s="541" t="s">
        <v>1255</v>
      </c>
      <c r="D104" s="541" t="s">
        <v>1296</v>
      </c>
      <c r="E104" s="541" t="s">
        <v>1297</v>
      </c>
      <c r="F104" s="567">
        <v>10</v>
      </c>
      <c r="G104" s="567">
        <v>3050</v>
      </c>
      <c r="H104" s="567">
        <v>0.76173826173826176</v>
      </c>
      <c r="I104" s="567">
        <v>305</v>
      </c>
      <c r="J104" s="567">
        <v>13</v>
      </c>
      <c r="K104" s="567">
        <v>4004</v>
      </c>
      <c r="L104" s="567">
        <v>1</v>
      </c>
      <c r="M104" s="567">
        <v>308</v>
      </c>
      <c r="N104" s="567">
        <v>9</v>
      </c>
      <c r="O104" s="567">
        <v>2790</v>
      </c>
      <c r="P104" s="546">
        <v>0.6968031968031968</v>
      </c>
      <c r="Q104" s="568">
        <v>310</v>
      </c>
    </row>
    <row r="105" spans="1:17" ht="14.45" customHeight="1" x14ac:dyDescent="0.2">
      <c r="A105" s="540" t="s">
        <v>1423</v>
      </c>
      <c r="B105" s="541" t="s">
        <v>1254</v>
      </c>
      <c r="C105" s="541" t="s">
        <v>1255</v>
      </c>
      <c r="D105" s="541" t="s">
        <v>1300</v>
      </c>
      <c r="E105" s="541" t="s">
        <v>1301</v>
      </c>
      <c r="F105" s="567">
        <v>135</v>
      </c>
      <c r="G105" s="567">
        <v>66825</v>
      </c>
      <c r="H105" s="567">
        <v>1.1445968860798521</v>
      </c>
      <c r="I105" s="567">
        <v>495</v>
      </c>
      <c r="J105" s="567">
        <v>117</v>
      </c>
      <c r="K105" s="567">
        <v>58383</v>
      </c>
      <c r="L105" s="567">
        <v>1</v>
      </c>
      <c r="M105" s="567">
        <v>499</v>
      </c>
      <c r="N105" s="567">
        <v>64</v>
      </c>
      <c r="O105" s="567">
        <v>32192</v>
      </c>
      <c r="P105" s="546">
        <v>0.55139338506071978</v>
      </c>
      <c r="Q105" s="568">
        <v>503</v>
      </c>
    </row>
    <row r="106" spans="1:17" ht="14.45" customHeight="1" x14ac:dyDescent="0.2">
      <c r="A106" s="540" t="s">
        <v>1423</v>
      </c>
      <c r="B106" s="541" t="s">
        <v>1254</v>
      </c>
      <c r="C106" s="541" t="s">
        <v>1255</v>
      </c>
      <c r="D106" s="541" t="s">
        <v>1302</v>
      </c>
      <c r="E106" s="541" t="s">
        <v>1303</v>
      </c>
      <c r="F106" s="567">
        <v>1</v>
      </c>
      <c r="G106" s="567">
        <v>6598</v>
      </c>
      <c r="H106" s="567"/>
      <c r="I106" s="567">
        <v>6598</v>
      </c>
      <c r="J106" s="567"/>
      <c r="K106" s="567"/>
      <c r="L106" s="567"/>
      <c r="M106" s="567"/>
      <c r="N106" s="567"/>
      <c r="O106" s="567"/>
      <c r="P106" s="546"/>
      <c r="Q106" s="568"/>
    </row>
    <row r="107" spans="1:17" ht="14.45" customHeight="1" x14ac:dyDescent="0.2">
      <c r="A107" s="540" t="s">
        <v>1423</v>
      </c>
      <c r="B107" s="541" t="s">
        <v>1254</v>
      </c>
      <c r="C107" s="541" t="s">
        <v>1255</v>
      </c>
      <c r="D107" s="541" t="s">
        <v>1304</v>
      </c>
      <c r="E107" s="541" t="s">
        <v>1305</v>
      </c>
      <c r="F107" s="567">
        <v>103</v>
      </c>
      <c r="G107" s="567">
        <v>38213</v>
      </c>
      <c r="H107" s="567">
        <v>0.98670212765957444</v>
      </c>
      <c r="I107" s="567">
        <v>371</v>
      </c>
      <c r="J107" s="567">
        <v>103</v>
      </c>
      <c r="K107" s="567">
        <v>38728</v>
      </c>
      <c r="L107" s="567">
        <v>1</v>
      </c>
      <c r="M107" s="567">
        <v>376</v>
      </c>
      <c r="N107" s="567">
        <v>69</v>
      </c>
      <c r="O107" s="567">
        <v>26220</v>
      </c>
      <c r="P107" s="546">
        <v>0.67702953935137367</v>
      </c>
      <c r="Q107" s="568">
        <v>380</v>
      </c>
    </row>
    <row r="108" spans="1:17" ht="14.45" customHeight="1" x14ac:dyDescent="0.2">
      <c r="A108" s="540" t="s">
        <v>1423</v>
      </c>
      <c r="B108" s="541" t="s">
        <v>1254</v>
      </c>
      <c r="C108" s="541" t="s">
        <v>1255</v>
      </c>
      <c r="D108" s="541" t="s">
        <v>1308</v>
      </c>
      <c r="E108" s="541" t="s">
        <v>1309</v>
      </c>
      <c r="F108" s="567">
        <v>1</v>
      </c>
      <c r="G108" s="567">
        <v>12</v>
      </c>
      <c r="H108" s="567">
        <v>1</v>
      </c>
      <c r="I108" s="567">
        <v>12</v>
      </c>
      <c r="J108" s="567">
        <v>1</v>
      </c>
      <c r="K108" s="567">
        <v>12</v>
      </c>
      <c r="L108" s="567">
        <v>1</v>
      </c>
      <c r="M108" s="567">
        <v>12</v>
      </c>
      <c r="N108" s="567"/>
      <c r="O108" s="567"/>
      <c r="P108" s="546"/>
      <c r="Q108" s="568"/>
    </row>
    <row r="109" spans="1:17" ht="14.45" customHeight="1" x14ac:dyDescent="0.2">
      <c r="A109" s="540" t="s">
        <v>1423</v>
      </c>
      <c r="B109" s="541" t="s">
        <v>1254</v>
      </c>
      <c r="C109" s="541" t="s">
        <v>1255</v>
      </c>
      <c r="D109" s="541" t="s">
        <v>1312</v>
      </c>
      <c r="E109" s="541" t="s">
        <v>1313</v>
      </c>
      <c r="F109" s="567">
        <v>28</v>
      </c>
      <c r="G109" s="567">
        <v>3136</v>
      </c>
      <c r="H109" s="567">
        <v>1.1100884955752213</v>
      </c>
      <c r="I109" s="567">
        <v>112</v>
      </c>
      <c r="J109" s="567">
        <v>25</v>
      </c>
      <c r="K109" s="567">
        <v>2825</v>
      </c>
      <c r="L109" s="567">
        <v>1</v>
      </c>
      <c r="M109" s="567">
        <v>113</v>
      </c>
      <c r="N109" s="567">
        <v>22</v>
      </c>
      <c r="O109" s="567">
        <v>2508</v>
      </c>
      <c r="P109" s="546">
        <v>0.88778761061946898</v>
      </c>
      <c r="Q109" s="568">
        <v>114</v>
      </c>
    </row>
    <row r="110" spans="1:17" ht="14.45" customHeight="1" x14ac:dyDescent="0.2">
      <c r="A110" s="540" t="s">
        <v>1423</v>
      </c>
      <c r="B110" s="541" t="s">
        <v>1254</v>
      </c>
      <c r="C110" s="541" t="s">
        <v>1255</v>
      </c>
      <c r="D110" s="541" t="s">
        <v>1314</v>
      </c>
      <c r="E110" s="541" t="s">
        <v>1315</v>
      </c>
      <c r="F110" s="567">
        <v>1</v>
      </c>
      <c r="G110" s="567">
        <v>126</v>
      </c>
      <c r="H110" s="567"/>
      <c r="I110" s="567">
        <v>126</v>
      </c>
      <c r="J110" s="567"/>
      <c r="K110" s="567"/>
      <c r="L110" s="567"/>
      <c r="M110" s="567"/>
      <c r="N110" s="567">
        <v>1</v>
      </c>
      <c r="O110" s="567">
        <v>126</v>
      </c>
      <c r="P110" s="546"/>
      <c r="Q110" s="568">
        <v>126</v>
      </c>
    </row>
    <row r="111" spans="1:17" ht="14.45" customHeight="1" x14ac:dyDescent="0.2">
      <c r="A111" s="540" t="s">
        <v>1423</v>
      </c>
      <c r="B111" s="541" t="s">
        <v>1254</v>
      </c>
      <c r="C111" s="541" t="s">
        <v>1255</v>
      </c>
      <c r="D111" s="541" t="s">
        <v>1316</v>
      </c>
      <c r="E111" s="541" t="s">
        <v>1317</v>
      </c>
      <c r="F111" s="567">
        <v>3</v>
      </c>
      <c r="G111" s="567">
        <v>1488</v>
      </c>
      <c r="H111" s="567">
        <v>0.59519999999999995</v>
      </c>
      <c r="I111" s="567">
        <v>496</v>
      </c>
      <c r="J111" s="567">
        <v>5</v>
      </c>
      <c r="K111" s="567">
        <v>2500</v>
      </c>
      <c r="L111" s="567">
        <v>1</v>
      </c>
      <c r="M111" s="567">
        <v>500</v>
      </c>
      <c r="N111" s="567">
        <v>1</v>
      </c>
      <c r="O111" s="567">
        <v>504</v>
      </c>
      <c r="P111" s="546">
        <v>0.2016</v>
      </c>
      <c r="Q111" s="568">
        <v>504</v>
      </c>
    </row>
    <row r="112" spans="1:17" ht="14.45" customHeight="1" x14ac:dyDescent="0.2">
      <c r="A112" s="540" t="s">
        <v>1423</v>
      </c>
      <c r="B112" s="541" t="s">
        <v>1254</v>
      </c>
      <c r="C112" s="541" t="s">
        <v>1255</v>
      </c>
      <c r="D112" s="541" t="s">
        <v>1318</v>
      </c>
      <c r="E112" s="541" t="s">
        <v>1319</v>
      </c>
      <c r="F112" s="567">
        <v>132</v>
      </c>
      <c r="G112" s="567">
        <v>60456</v>
      </c>
      <c r="H112" s="567">
        <v>0.96010672087409477</v>
      </c>
      <c r="I112" s="567">
        <v>458</v>
      </c>
      <c r="J112" s="567">
        <v>136</v>
      </c>
      <c r="K112" s="567">
        <v>62968</v>
      </c>
      <c r="L112" s="567">
        <v>1</v>
      </c>
      <c r="M112" s="567">
        <v>463</v>
      </c>
      <c r="N112" s="567">
        <v>77</v>
      </c>
      <c r="O112" s="567">
        <v>35959</v>
      </c>
      <c r="P112" s="546">
        <v>0.57106784398424593</v>
      </c>
      <c r="Q112" s="568">
        <v>467</v>
      </c>
    </row>
    <row r="113" spans="1:17" ht="14.45" customHeight="1" x14ac:dyDescent="0.2">
      <c r="A113" s="540" t="s">
        <v>1423</v>
      </c>
      <c r="B113" s="541" t="s">
        <v>1254</v>
      </c>
      <c r="C113" s="541" t="s">
        <v>1255</v>
      </c>
      <c r="D113" s="541" t="s">
        <v>1320</v>
      </c>
      <c r="E113" s="541" t="s">
        <v>1321</v>
      </c>
      <c r="F113" s="567">
        <v>95</v>
      </c>
      <c r="G113" s="567">
        <v>5510</v>
      </c>
      <c r="H113" s="567">
        <v>1.1117836965294592</v>
      </c>
      <c r="I113" s="567">
        <v>58</v>
      </c>
      <c r="J113" s="567">
        <v>84</v>
      </c>
      <c r="K113" s="567">
        <v>4956</v>
      </c>
      <c r="L113" s="567">
        <v>1</v>
      </c>
      <c r="M113" s="567">
        <v>59</v>
      </c>
      <c r="N113" s="567">
        <v>57</v>
      </c>
      <c r="O113" s="567">
        <v>3363</v>
      </c>
      <c r="P113" s="546">
        <v>0.6785714285714286</v>
      </c>
      <c r="Q113" s="568">
        <v>59</v>
      </c>
    </row>
    <row r="114" spans="1:17" ht="14.45" customHeight="1" x14ac:dyDescent="0.2">
      <c r="A114" s="540" t="s">
        <v>1423</v>
      </c>
      <c r="B114" s="541" t="s">
        <v>1254</v>
      </c>
      <c r="C114" s="541" t="s">
        <v>1255</v>
      </c>
      <c r="D114" s="541" t="s">
        <v>1326</v>
      </c>
      <c r="E114" s="541" t="s">
        <v>1327</v>
      </c>
      <c r="F114" s="567"/>
      <c r="G114" s="567"/>
      <c r="H114" s="567"/>
      <c r="I114" s="567"/>
      <c r="J114" s="567">
        <v>1</v>
      </c>
      <c r="K114" s="567">
        <v>257</v>
      </c>
      <c r="L114" s="567">
        <v>1</v>
      </c>
      <c r="M114" s="567">
        <v>257</v>
      </c>
      <c r="N114" s="567"/>
      <c r="O114" s="567"/>
      <c r="P114" s="546"/>
      <c r="Q114" s="568"/>
    </row>
    <row r="115" spans="1:17" ht="14.45" customHeight="1" x14ac:dyDescent="0.2">
      <c r="A115" s="540" t="s">
        <v>1423</v>
      </c>
      <c r="B115" s="541" t="s">
        <v>1254</v>
      </c>
      <c r="C115" s="541" t="s">
        <v>1255</v>
      </c>
      <c r="D115" s="541" t="s">
        <v>1328</v>
      </c>
      <c r="E115" s="541" t="s">
        <v>1329</v>
      </c>
      <c r="F115" s="567">
        <v>61</v>
      </c>
      <c r="G115" s="567">
        <v>10736</v>
      </c>
      <c r="H115" s="567">
        <v>1.3948291542159283</v>
      </c>
      <c r="I115" s="567">
        <v>176</v>
      </c>
      <c r="J115" s="567">
        <v>43</v>
      </c>
      <c r="K115" s="567">
        <v>7697</v>
      </c>
      <c r="L115" s="567">
        <v>1</v>
      </c>
      <c r="M115" s="567">
        <v>179</v>
      </c>
      <c r="N115" s="567">
        <v>21</v>
      </c>
      <c r="O115" s="567">
        <v>3801</v>
      </c>
      <c r="P115" s="546">
        <v>0.49382876445368323</v>
      </c>
      <c r="Q115" s="568">
        <v>181</v>
      </c>
    </row>
    <row r="116" spans="1:17" ht="14.45" customHeight="1" x14ac:dyDescent="0.2">
      <c r="A116" s="540" t="s">
        <v>1423</v>
      </c>
      <c r="B116" s="541" t="s">
        <v>1254</v>
      </c>
      <c r="C116" s="541" t="s">
        <v>1255</v>
      </c>
      <c r="D116" s="541" t="s">
        <v>1330</v>
      </c>
      <c r="E116" s="541" t="s">
        <v>1331</v>
      </c>
      <c r="F116" s="567">
        <v>51</v>
      </c>
      <c r="G116" s="567">
        <v>4386</v>
      </c>
      <c r="H116" s="567">
        <v>0.61480235492010094</v>
      </c>
      <c r="I116" s="567">
        <v>86</v>
      </c>
      <c r="J116" s="567">
        <v>82</v>
      </c>
      <c r="K116" s="567">
        <v>7134</v>
      </c>
      <c r="L116" s="567">
        <v>1</v>
      </c>
      <c r="M116" s="567">
        <v>87</v>
      </c>
      <c r="N116" s="567">
        <v>22</v>
      </c>
      <c r="O116" s="567">
        <v>1936</v>
      </c>
      <c r="P116" s="546">
        <v>0.27137650686851694</v>
      </c>
      <c r="Q116" s="568">
        <v>88</v>
      </c>
    </row>
    <row r="117" spans="1:17" ht="14.45" customHeight="1" x14ac:dyDescent="0.2">
      <c r="A117" s="540" t="s">
        <v>1423</v>
      </c>
      <c r="B117" s="541" t="s">
        <v>1254</v>
      </c>
      <c r="C117" s="541" t="s">
        <v>1255</v>
      </c>
      <c r="D117" s="541" t="s">
        <v>1332</v>
      </c>
      <c r="E117" s="541" t="s">
        <v>1333</v>
      </c>
      <c r="F117" s="567">
        <v>8</v>
      </c>
      <c r="G117" s="567">
        <v>1360</v>
      </c>
      <c r="H117" s="567">
        <v>0.98837209302325579</v>
      </c>
      <c r="I117" s="567">
        <v>170</v>
      </c>
      <c r="J117" s="567">
        <v>8</v>
      </c>
      <c r="K117" s="567">
        <v>1376</v>
      </c>
      <c r="L117" s="567">
        <v>1</v>
      </c>
      <c r="M117" s="567">
        <v>172</v>
      </c>
      <c r="N117" s="567">
        <v>5</v>
      </c>
      <c r="O117" s="567">
        <v>870</v>
      </c>
      <c r="P117" s="546">
        <v>0.63226744186046513</v>
      </c>
      <c r="Q117" s="568">
        <v>174</v>
      </c>
    </row>
    <row r="118" spans="1:17" ht="14.45" customHeight="1" x14ac:dyDescent="0.2">
      <c r="A118" s="540" t="s">
        <v>1423</v>
      </c>
      <c r="B118" s="541" t="s">
        <v>1254</v>
      </c>
      <c r="C118" s="541" t="s">
        <v>1255</v>
      </c>
      <c r="D118" s="541" t="s">
        <v>1334</v>
      </c>
      <c r="E118" s="541" t="s">
        <v>1335</v>
      </c>
      <c r="F118" s="567">
        <v>2</v>
      </c>
      <c r="G118" s="567">
        <v>58</v>
      </c>
      <c r="H118" s="567">
        <v>1.8709677419354838</v>
      </c>
      <c r="I118" s="567">
        <v>29</v>
      </c>
      <c r="J118" s="567">
        <v>1</v>
      </c>
      <c r="K118" s="567">
        <v>31</v>
      </c>
      <c r="L118" s="567">
        <v>1</v>
      </c>
      <c r="M118" s="567">
        <v>31</v>
      </c>
      <c r="N118" s="567"/>
      <c r="O118" s="567"/>
      <c r="P118" s="546"/>
      <c r="Q118" s="568"/>
    </row>
    <row r="119" spans="1:17" ht="14.45" customHeight="1" x14ac:dyDescent="0.2">
      <c r="A119" s="540" t="s">
        <v>1423</v>
      </c>
      <c r="B119" s="541" t="s">
        <v>1254</v>
      </c>
      <c r="C119" s="541" t="s">
        <v>1255</v>
      </c>
      <c r="D119" s="541" t="s">
        <v>1336</v>
      </c>
      <c r="E119" s="541" t="s">
        <v>1337</v>
      </c>
      <c r="F119" s="567">
        <v>4</v>
      </c>
      <c r="G119" s="567">
        <v>708</v>
      </c>
      <c r="H119" s="567">
        <v>1.3258426966292134</v>
      </c>
      <c r="I119" s="567">
        <v>177</v>
      </c>
      <c r="J119" s="567">
        <v>3</v>
      </c>
      <c r="K119" s="567">
        <v>534</v>
      </c>
      <c r="L119" s="567">
        <v>1</v>
      </c>
      <c r="M119" s="567">
        <v>178</v>
      </c>
      <c r="N119" s="567">
        <v>1</v>
      </c>
      <c r="O119" s="567">
        <v>180</v>
      </c>
      <c r="P119" s="546">
        <v>0.33707865168539325</v>
      </c>
      <c r="Q119" s="568">
        <v>180</v>
      </c>
    </row>
    <row r="120" spans="1:17" ht="14.45" customHeight="1" x14ac:dyDescent="0.2">
      <c r="A120" s="540" t="s">
        <v>1423</v>
      </c>
      <c r="B120" s="541" t="s">
        <v>1254</v>
      </c>
      <c r="C120" s="541" t="s">
        <v>1255</v>
      </c>
      <c r="D120" s="541" t="s">
        <v>1340</v>
      </c>
      <c r="E120" s="541" t="s">
        <v>1341</v>
      </c>
      <c r="F120" s="567">
        <v>26</v>
      </c>
      <c r="G120" s="567">
        <v>6864</v>
      </c>
      <c r="H120" s="567">
        <v>1.2241840556447299</v>
      </c>
      <c r="I120" s="567">
        <v>264</v>
      </c>
      <c r="J120" s="567">
        <v>21</v>
      </c>
      <c r="K120" s="567">
        <v>5607</v>
      </c>
      <c r="L120" s="567">
        <v>1</v>
      </c>
      <c r="M120" s="567">
        <v>267</v>
      </c>
      <c r="N120" s="567">
        <v>9</v>
      </c>
      <c r="O120" s="567">
        <v>2421</v>
      </c>
      <c r="P120" s="546">
        <v>0.4317817014446228</v>
      </c>
      <c r="Q120" s="568">
        <v>269</v>
      </c>
    </row>
    <row r="121" spans="1:17" ht="14.45" customHeight="1" x14ac:dyDescent="0.2">
      <c r="A121" s="540" t="s">
        <v>1423</v>
      </c>
      <c r="B121" s="541" t="s">
        <v>1254</v>
      </c>
      <c r="C121" s="541" t="s">
        <v>1255</v>
      </c>
      <c r="D121" s="541" t="s">
        <v>1342</v>
      </c>
      <c r="E121" s="541" t="s">
        <v>1343</v>
      </c>
      <c r="F121" s="567">
        <v>2</v>
      </c>
      <c r="G121" s="567">
        <v>4268</v>
      </c>
      <c r="H121" s="567">
        <v>0.33146940043491768</v>
      </c>
      <c r="I121" s="567">
        <v>2134</v>
      </c>
      <c r="J121" s="567">
        <v>6</v>
      </c>
      <c r="K121" s="567">
        <v>12876</v>
      </c>
      <c r="L121" s="567">
        <v>1</v>
      </c>
      <c r="M121" s="567">
        <v>2146</v>
      </c>
      <c r="N121" s="567">
        <v>3</v>
      </c>
      <c r="O121" s="567">
        <v>6471</v>
      </c>
      <c r="P121" s="546">
        <v>0.50256290773532153</v>
      </c>
      <c r="Q121" s="568">
        <v>2157</v>
      </c>
    </row>
    <row r="122" spans="1:17" ht="14.45" customHeight="1" x14ac:dyDescent="0.2">
      <c r="A122" s="540" t="s">
        <v>1423</v>
      </c>
      <c r="B122" s="541" t="s">
        <v>1254</v>
      </c>
      <c r="C122" s="541" t="s">
        <v>1255</v>
      </c>
      <c r="D122" s="541" t="s">
        <v>1346</v>
      </c>
      <c r="E122" s="541" t="s">
        <v>1347</v>
      </c>
      <c r="F122" s="567">
        <v>1</v>
      </c>
      <c r="G122" s="567">
        <v>426</v>
      </c>
      <c r="H122" s="567"/>
      <c r="I122" s="567">
        <v>426</v>
      </c>
      <c r="J122" s="567"/>
      <c r="K122" s="567"/>
      <c r="L122" s="567"/>
      <c r="M122" s="567"/>
      <c r="N122" s="567"/>
      <c r="O122" s="567"/>
      <c r="P122" s="546"/>
      <c r="Q122" s="568"/>
    </row>
    <row r="123" spans="1:17" ht="14.45" customHeight="1" x14ac:dyDescent="0.2">
      <c r="A123" s="540" t="s">
        <v>1423</v>
      </c>
      <c r="B123" s="541" t="s">
        <v>1254</v>
      </c>
      <c r="C123" s="541" t="s">
        <v>1255</v>
      </c>
      <c r="D123" s="541" t="s">
        <v>1349</v>
      </c>
      <c r="E123" s="541" t="s">
        <v>1350</v>
      </c>
      <c r="F123" s="567">
        <v>5</v>
      </c>
      <c r="G123" s="567">
        <v>26145</v>
      </c>
      <c r="H123" s="567">
        <v>0.55207145572025851</v>
      </c>
      <c r="I123" s="567">
        <v>5229</v>
      </c>
      <c r="J123" s="567">
        <v>9</v>
      </c>
      <c r="K123" s="567">
        <v>47358</v>
      </c>
      <c r="L123" s="567">
        <v>1</v>
      </c>
      <c r="M123" s="567">
        <v>5262</v>
      </c>
      <c r="N123" s="567">
        <v>1</v>
      </c>
      <c r="O123" s="567">
        <v>5291</v>
      </c>
      <c r="P123" s="546">
        <v>0.1117234680518603</v>
      </c>
      <c r="Q123" s="568">
        <v>5291</v>
      </c>
    </row>
    <row r="124" spans="1:17" ht="14.45" customHeight="1" x14ac:dyDescent="0.2">
      <c r="A124" s="540" t="s">
        <v>1423</v>
      </c>
      <c r="B124" s="541" t="s">
        <v>1254</v>
      </c>
      <c r="C124" s="541" t="s">
        <v>1255</v>
      </c>
      <c r="D124" s="541" t="s">
        <v>1351</v>
      </c>
      <c r="E124" s="541" t="s">
        <v>1352</v>
      </c>
      <c r="F124" s="567"/>
      <c r="G124" s="567"/>
      <c r="H124" s="567"/>
      <c r="I124" s="567"/>
      <c r="J124" s="567">
        <v>2</v>
      </c>
      <c r="K124" s="567">
        <v>582</v>
      </c>
      <c r="L124" s="567">
        <v>1</v>
      </c>
      <c r="M124" s="567">
        <v>291</v>
      </c>
      <c r="N124" s="567"/>
      <c r="O124" s="567"/>
      <c r="P124" s="546"/>
      <c r="Q124" s="568"/>
    </row>
    <row r="125" spans="1:17" ht="14.45" customHeight="1" x14ac:dyDescent="0.2">
      <c r="A125" s="540" t="s">
        <v>1423</v>
      </c>
      <c r="B125" s="541" t="s">
        <v>1254</v>
      </c>
      <c r="C125" s="541" t="s">
        <v>1255</v>
      </c>
      <c r="D125" s="541" t="s">
        <v>1353</v>
      </c>
      <c r="E125" s="541" t="s">
        <v>1354</v>
      </c>
      <c r="F125" s="567">
        <v>1</v>
      </c>
      <c r="G125" s="567">
        <v>1102</v>
      </c>
      <c r="H125" s="567"/>
      <c r="I125" s="567">
        <v>1102</v>
      </c>
      <c r="J125" s="567"/>
      <c r="K125" s="567"/>
      <c r="L125" s="567"/>
      <c r="M125" s="567"/>
      <c r="N125" s="567"/>
      <c r="O125" s="567"/>
      <c r="P125" s="546"/>
      <c r="Q125" s="568"/>
    </row>
    <row r="126" spans="1:17" ht="14.45" customHeight="1" x14ac:dyDescent="0.2">
      <c r="A126" s="540" t="s">
        <v>1423</v>
      </c>
      <c r="B126" s="541" t="s">
        <v>1254</v>
      </c>
      <c r="C126" s="541" t="s">
        <v>1255</v>
      </c>
      <c r="D126" s="541" t="s">
        <v>1355</v>
      </c>
      <c r="E126" s="541" t="s">
        <v>1356</v>
      </c>
      <c r="F126" s="567">
        <v>1</v>
      </c>
      <c r="G126" s="567">
        <v>108</v>
      </c>
      <c r="H126" s="567">
        <v>0.33027522935779818</v>
      </c>
      <c r="I126" s="567">
        <v>108</v>
      </c>
      <c r="J126" s="567">
        <v>3</v>
      </c>
      <c r="K126" s="567">
        <v>327</v>
      </c>
      <c r="L126" s="567">
        <v>1</v>
      </c>
      <c r="M126" s="567">
        <v>109</v>
      </c>
      <c r="N126" s="567">
        <v>1</v>
      </c>
      <c r="O126" s="567">
        <v>110</v>
      </c>
      <c r="P126" s="546">
        <v>0.3363914373088685</v>
      </c>
      <c r="Q126" s="568">
        <v>110</v>
      </c>
    </row>
    <row r="127" spans="1:17" ht="14.45" customHeight="1" x14ac:dyDescent="0.2">
      <c r="A127" s="540" t="s">
        <v>1423</v>
      </c>
      <c r="B127" s="541" t="s">
        <v>1254</v>
      </c>
      <c r="C127" s="541" t="s">
        <v>1255</v>
      </c>
      <c r="D127" s="541" t="s">
        <v>1359</v>
      </c>
      <c r="E127" s="541" t="s">
        <v>1360</v>
      </c>
      <c r="F127" s="567"/>
      <c r="G127" s="567"/>
      <c r="H127" s="567"/>
      <c r="I127" s="567"/>
      <c r="J127" s="567">
        <v>1</v>
      </c>
      <c r="K127" s="567">
        <v>0</v>
      </c>
      <c r="L127" s="567"/>
      <c r="M127" s="567">
        <v>0</v>
      </c>
      <c r="N127" s="567"/>
      <c r="O127" s="567"/>
      <c r="P127" s="546"/>
      <c r="Q127" s="568"/>
    </row>
    <row r="128" spans="1:17" ht="14.45" customHeight="1" x14ac:dyDescent="0.2">
      <c r="A128" s="540" t="s">
        <v>1423</v>
      </c>
      <c r="B128" s="541" t="s">
        <v>1254</v>
      </c>
      <c r="C128" s="541" t="s">
        <v>1255</v>
      </c>
      <c r="D128" s="541" t="s">
        <v>1363</v>
      </c>
      <c r="E128" s="541" t="s">
        <v>1364</v>
      </c>
      <c r="F128" s="567">
        <v>4</v>
      </c>
      <c r="G128" s="567">
        <v>19116</v>
      </c>
      <c r="H128" s="567">
        <v>0.99500312304809491</v>
      </c>
      <c r="I128" s="567">
        <v>4779</v>
      </c>
      <c r="J128" s="567">
        <v>4</v>
      </c>
      <c r="K128" s="567">
        <v>19212</v>
      </c>
      <c r="L128" s="567">
        <v>1</v>
      </c>
      <c r="M128" s="567">
        <v>4803</v>
      </c>
      <c r="N128" s="567"/>
      <c r="O128" s="567"/>
      <c r="P128" s="546"/>
      <c r="Q128" s="568"/>
    </row>
    <row r="129" spans="1:17" ht="14.45" customHeight="1" x14ac:dyDescent="0.2">
      <c r="A129" s="540" t="s">
        <v>1423</v>
      </c>
      <c r="B129" s="541" t="s">
        <v>1254</v>
      </c>
      <c r="C129" s="541" t="s">
        <v>1255</v>
      </c>
      <c r="D129" s="541" t="s">
        <v>1365</v>
      </c>
      <c r="E129" s="541" t="s">
        <v>1366</v>
      </c>
      <c r="F129" s="567">
        <v>1</v>
      </c>
      <c r="G129" s="567">
        <v>609</v>
      </c>
      <c r="H129" s="567">
        <v>0.99509803921568629</v>
      </c>
      <c r="I129" s="567">
        <v>609</v>
      </c>
      <c r="J129" s="567">
        <v>1</v>
      </c>
      <c r="K129" s="567">
        <v>612</v>
      </c>
      <c r="L129" s="567">
        <v>1</v>
      </c>
      <c r="M129" s="567">
        <v>612</v>
      </c>
      <c r="N129" s="567"/>
      <c r="O129" s="567"/>
      <c r="P129" s="546"/>
      <c r="Q129" s="568"/>
    </row>
    <row r="130" spans="1:17" ht="14.45" customHeight="1" x14ac:dyDescent="0.2">
      <c r="A130" s="540" t="s">
        <v>1423</v>
      </c>
      <c r="B130" s="541" t="s">
        <v>1254</v>
      </c>
      <c r="C130" s="541" t="s">
        <v>1255</v>
      </c>
      <c r="D130" s="541" t="s">
        <v>1367</v>
      </c>
      <c r="E130" s="541" t="s">
        <v>1368</v>
      </c>
      <c r="F130" s="567"/>
      <c r="G130" s="567"/>
      <c r="H130" s="567"/>
      <c r="I130" s="567"/>
      <c r="J130" s="567">
        <v>1</v>
      </c>
      <c r="K130" s="567">
        <v>2845</v>
      </c>
      <c r="L130" s="567">
        <v>1</v>
      </c>
      <c r="M130" s="567">
        <v>2845</v>
      </c>
      <c r="N130" s="567"/>
      <c r="O130" s="567"/>
      <c r="P130" s="546"/>
      <c r="Q130" s="568"/>
    </row>
    <row r="131" spans="1:17" ht="14.45" customHeight="1" x14ac:dyDescent="0.2">
      <c r="A131" s="540" t="s">
        <v>1426</v>
      </c>
      <c r="B131" s="541" t="s">
        <v>1254</v>
      </c>
      <c r="C131" s="541" t="s">
        <v>1255</v>
      </c>
      <c r="D131" s="541" t="s">
        <v>1256</v>
      </c>
      <c r="E131" s="541" t="s">
        <v>1257</v>
      </c>
      <c r="F131" s="567">
        <v>1</v>
      </c>
      <c r="G131" s="567">
        <v>2235</v>
      </c>
      <c r="H131" s="567"/>
      <c r="I131" s="567">
        <v>2235</v>
      </c>
      <c r="J131" s="567"/>
      <c r="K131" s="567"/>
      <c r="L131" s="567"/>
      <c r="M131" s="567"/>
      <c r="N131" s="567"/>
      <c r="O131" s="567"/>
      <c r="P131" s="546"/>
      <c r="Q131" s="568"/>
    </row>
    <row r="132" spans="1:17" ht="14.45" customHeight="1" x14ac:dyDescent="0.2">
      <c r="A132" s="540" t="s">
        <v>1426</v>
      </c>
      <c r="B132" s="541" t="s">
        <v>1254</v>
      </c>
      <c r="C132" s="541" t="s">
        <v>1255</v>
      </c>
      <c r="D132" s="541" t="s">
        <v>1258</v>
      </c>
      <c r="E132" s="541" t="s">
        <v>1259</v>
      </c>
      <c r="F132" s="567">
        <v>837</v>
      </c>
      <c r="G132" s="567">
        <v>48546</v>
      </c>
      <c r="H132" s="567">
        <v>1.0441796438096878</v>
      </c>
      <c r="I132" s="567">
        <v>58</v>
      </c>
      <c r="J132" s="567">
        <v>788</v>
      </c>
      <c r="K132" s="567">
        <v>46492</v>
      </c>
      <c r="L132" s="567">
        <v>1</v>
      </c>
      <c r="M132" s="567">
        <v>59</v>
      </c>
      <c r="N132" s="567">
        <v>720</v>
      </c>
      <c r="O132" s="567">
        <v>42480</v>
      </c>
      <c r="P132" s="546">
        <v>0.91370558375634514</v>
      </c>
      <c r="Q132" s="568">
        <v>59</v>
      </c>
    </row>
    <row r="133" spans="1:17" ht="14.45" customHeight="1" x14ac:dyDescent="0.2">
      <c r="A133" s="540" t="s">
        <v>1426</v>
      </c>
      <c r="B133" s="541" t="s">
        <v>1254</v>
      </c>
      <c r="C133" s="541" t="s">
        <v>1255</v>
      </c>
      <c r="D133" s="541" t="s">
        <v>1260</v>
      </c>
      <c r="E133" s="541" t="s">
        <v>1261</v>
      </c>
      <c r="F133" s="567">
        <v>1070</v>
      </c>
      <c r="G133" s="567">
        <v>141240</v>
      </c>
      <c r="H133" s="567">
        <v>0.96920289855072461</v>
      </c>
      <c r="I133" s="567">
        <v>132</v>
      </c>
      <c r="J133" s="567">
        <v>1104</v>
      </c>
      <c r="K133" s="567">
        <v>145728</v>
      </c>
      <c r="L133" s="567">
        <v>1</v>
      </c>
      <c r="M133" s="567">
        <v>132</v>
      </c>
      <c r="N133" s="567">
        <v>907</v>
      </c>
      <c r="O133" s="567">
        <v>120631</v>
      </c>
      <c r="P133" s="546">
        <v>0.8277818950373298</v>
      </c>
      <c r="Q133" s="568">
        <v>133</v>
      </c>
    </row>
    <row r="134" spans="1:17" ht="14.45" customHeight="1" x14ac:dyDescent="0.2">
      <c r="A134" s="540" t="s">
        <v>1426</v>
      </c>
      <c r="B134" s="541" t="s">
        <v>1254</v>
      </c>
      <c r="C134" s="541" t="s">
        <v>1255</v>
      </c>
      <c r="D134" s="541" t="s">
        <v>1262</v>
      </c>
      <c r="E134" s="541" t="s">
        <v>1263</v>
      </c>
      <c r="F134" s="567">
        <v>48</v>
      </c>
      <c r="G134" s="567">
        <v>9120</v>
      </c>
      <c r="H134" s="567">
        <v>0.55813953488372092</v>
      </c>
      <c r="I134" s="567">
        <v>190</v>
      </c>
      <c r="J134" s="567">
        <v>86</v>
      </c>
      <c r="K134" s="567">
        <v>16340</v>
      </c>
      <c r="L134" s="567">
        <v>1</v>
      </c>
      <c r="M134" s="567">
        <v>190</v>
      </c>
      <c r="N134" s="567">
        <v>35</v>
      </c>
      <c r="O134" s="567">
        <v>6720</v>
      </c>
      <c r="P134" s="546">
        <v>0.41126070991432068</v>
      </c>
      <c r="Q134" s="568">
        <v>192</v>
      </c>
    </row>
    <row r="135" spans="1:17" ht="14.45" customHeight="1" x14ac:dyDescent="0.2">
      <c r="A135" s="540" t="s">
        <v>1426</v>
      </c>
      <c r="B135" s="541" t="s">
        <v>1254</v>
      </c>
      <c r="C135" s="541" t="s">
        <v>1255</v>
      </c>
      <c r="D135" s="541" t="s">
        <v>1264</v>
      </c>
      <c r="E135" s="541" t="s">
        <v>1265</v>
      </c>
      <c r="F135" s="567">
        <v>112</v>
      </c>
      <c r="G135" s="567">
        <v>45696</v>
      </c>
      <c r="H135" s="567">
        <v>1.1827923590619662</v>
      </c>
      <c r="I135" s="567">
        <v>408</v>
      </c>
      <c r="J135" s="567">
        <v>94</v>
      </c>
      <c r="K135" s="567">
        <v>38634</v>
      </c>
      <c r="L135" s="567">
        <v>1</v>
      </c>
      <c r="M135" s="567">
        <v>411</v>
      </c>
      <c r="N135" s="567">
        <v>93</v>
      </c>
      <c r="O135" s="567">
        <v>38409</v>
      </c>
      <c r="P135" s="546">
        <v>0.99417611430346331</v>
      </c>
      <c r="Q135" s="568">
        <v>413</v>
      </c>
    </row>
    <row r="136" spans="1:17" ht="14.45" customHeight="1" x14ac:dyDescent="0.2">
      <c r="A136" s="540" t="s">
        <v>1426</v>
      </c>
      <c r="B136" s="541" t="s">
        <v>1254</v>
      </c>
      <c r="C136" s="541" t="s">
        <v>1255</v>
      </c>
      <c r="D136" s="541" t="s">
        <v>1266</v>
      </c>
      <c r="E136" s="541" t="s">
        <v>1267</v>
      </c>
      <c r="F136" s="567">
        <v>435</v>
      </c>
      <c r="G136" s="567">
        <v>78300</v>
      </c>
      <c r="H136" s="567">
        <v>0.7967762615624141</v>
      </c>
      <c r="I136" s="567">
        <v>180</v>
      </c>
      <c r="J136" s="567">
        <v>537</v>
      </c>
      <c r="K136" s="567">
        <v>98271</v>
      </c>
      <c r="L136" s="567">
        <v>1</v>
      </c>
      <c r="M136" s="567">
        <v>183</v>
      </c>
      <c r="N136" s="567">
        <v>524</v>
      </c>
      <c r="O136" s="567">
        <v>96940</v>
      </c>
      <c r="P136" s="546">
        <v>0.98645582114764274</v>
      </c>
      <c r="Q136" s="568">
        <v>185</v>
      </c>
    </row>
    <row r="137" spans="1:17" ht="14.45" customHeight="1" x14ac:dyDescent="0.2">
      <c r="A137" s="540" t="s">
        <v>1426</v>
      </c>
      <c r="B137" s="541" t="s">
        <v>1254</v>
      </c>
      <c r="C137" s="541" t="s">
        <v>1255</v>
      </c>
      <c r="D137" s="541" t="s">
        <v>1270</v>
      </c>
      <c r="E137" s="541" t="s">
        <v>1271</v>
      </c>
      <c r="F137" s="567">
        <v>102</v>
      </c>
      <c r="G137" s="567">
        <v>34374</v>
      </c>
      <c r="H137" s="567">
        <v>1.6525167059275996</v>
      </c>
      <c r="I137" s="567">
        <v>337</v>
      </c>
      <c r="J137" s="567">
        <v>61</v>
      </c>
      <c r="K137" s="567">
        <v>20801</v>
      </c>
      <c r="L137" s="567">
        <v>1</v>
      </c>
      <c r="M137" s="567">
        <v>341</v>
      </c>
      <c r="N137" s="567">
        <v>71</v>
      </c>
      <c r="O137" s="567">
        <v>24424</v>
      </c>
      <c r="P137" s="546">
        <v>1.1741743185423779</v>
      </c>
      <c r="Q137" s="568">
        <v>344</v>
      </c>
    </row>
    <row r="138" spans="1:17" ht="14.45" customHeight="1" x14ac:dyDescent="0.2">
      <c r="A138" s="540" t="s">
        <v>1426</v>
      </c>
      <c r="B138" s="541" t="s">
        <v>1254</v>
      </c>
      <c r="C138" s="541" t="s">
        <v>1255</v>
      </c>
      <c r="D138" s="541" t="s">
        <v>1274</v>
      </c>
      <c r="E138" s="541" t="s">
        <v>1275</v>
      </c>
      <c r="F138" s="567">
        <v>1883</v>
      </c>
      <c r="G138" s="567">
        <v>659050</v>
      </c>
      <c r="H138" s="567">
        <v>0.80897687532758622</v>
      </c>
      <c r="I138" s="567">
        <v>350</v>
      </c>
      <c r="J138" s="567">
        <v>2321</v>
      </c>
      <c r="K138" s="567">
        <v>814671</v>
      </c>
      <c r="L138" s="567">
        <v>1</v>
      </c>
      <c r="M138" s="567">
        <v>351</v>
      </c>
      <c r="N138" s="567">
        <v>2408</v>
      </c>
      <c r="O138" s="567">
        <v>850024</v>
      </c>
      <c r="P138" s="546">
        <v>1.0433954320210244</v>
      </c>
      <c r="Q138" s="568">
        <v>353</v>
      </c>
    </row>
    <row r="139" spans="1:17" ht="14.45" customHeight="1" x14ac:dyDescent="0.2">
      <c r="A139" s="540" t="s">
        <v>1426</v>
      </c>
      <c r="B139" s="541" t="s">
        <v>1254</v>
      </c>
      <c r="C139" s="541" t="s">
        <v>1255</v>
      </c>
      <c r="D139" s="541" t="s">
        <v>1280</v>
      </c>
      <c r="E139" s="541" t="s">
        <v>1281</v>
      </c>
      <c r="F139" s="567">
        <v>78</v>
      </c>
      <c r="G139" s="567">
        <v>9126</v>
      </c>
      <c r="H139" s="567">
        <v>1.4872881355932204</v>
      </c>
      <c r="I139" s="567">
        <v>117</v>
      </c>
      <c r="J139" s="567">
        <v>52</v>
      </c>
      <c r="K139" s="567">
        <v>6136</v>
      </c>
      <c r="L139" s="567">
        <v>1</v>
      </c>
      <c r="M139" s="567">
        <v>118</v>
      </c>
      <c r="N139" s="567">
        <v>39</v>
      </c>
      <c r="O139" s="567">
        <v>4641</v>
      </c>
      <c r="P139" s="546">
        <v>0.75635593220338981</v>
      </c>
      <c r="Q139" s="568">
        <v>119</v>
      </c>
    </row>
    <row r="140" spans="1:17" ht="14.45" customHeight="1" x14ac:dyDescent="0.2">
      <c r="A140" s="540" t="s">
        <v>1426</v>
      </c>
      <c r="B140" s="541" t="s">
        <v>1254</v>
      </c>
      <c r="C140" s="541" t="s">
        <v>1255</v>
      </c>
      <c r="D140" s="541" t="s">
        <v>1284</v>
      </c>
      <c r="E140" s="541" t="s">
        <v>1285</v>
      </c>
      <c r="F140" s="567">
        <v>1</v>
      </c>
      <c r="G140" s="567">
        <v>49</v>
      </c>
      <c r="H140" s="567"/>
      <c r="I140" s="567">
        <v>49</v>
      </c>
      <c r="J140" s="567"/>
      <c r="K140" s="567"/>
      <c r="L140" s="567"/>
      <c r="M140" s="567"/>
      <c r="N140" s="567"/>
      <c r="O140" s="567"/>
      <c r="P140" s="546"/>
      <c r="Q140" s="568"/>
    </row>
    <row r="141" spans="1:17" ht="14.45" customHeight="1" x14ac:dyDescent="0.2">
      <c r="A141" s="540" t="s">
        <v>1426</v>
      </c>
      <c r="B141" s="541" t="s">
        <v>1254</v>
      </c>
      <c r="C141" s="541" t="s">
        <v>1255</v>
      </c>
      <c r="D141" s="541" t="s">
        <v>1286</v>
      </c>
      <c r="E141" s="541" t="s">
        <v>1287</v>
      </c>
      <c r="F141" s="567">
        <v>7</v>
      </c>
      <c r="G141" s="567">
        <v>2744</v>
      </c>
      <c r="H141" s="567">
        <v>1.3754385964912281</v>
      </c>
      <c r="I141" s="567">
        <v>392</v>
      </c>
      <c r="J141" s="567">
        <v>5</v>
      </c>
      <c r="K141" s="567">
        <v>1995</v>
      </c>
      <c r="L141" s="567">
        <v>1</v>
      </c>
      <c r="M141" s="567">
        <v>399</v>
      </c>
      <c r="N141" s="567">
        <v>5</v>
      </c>
      <c r="O141" s="567">
        <v>2025</v>
      </c>
      <c r="P141" s="546">
        <v>1.0150375939849625</v>
      </c>
      <c r="Q141" s="568">
        <v>405</v>
      </c>
    </row>
    <row r="142" spans="1:17" ht="14.45" customHeight="1" x14ac:dyDescent="0.2">
      <c r="A142" s="540" t="s">
        <v>1426</v>
      </c>
      <c r="B142" s="541" t="s">
        <v>1254</v>
      </c>
      <c r="C142" s="541" t="s">
        <v>1255</v>
      </c>
      <c r="D142" s="541" t="s">
        <v>1288</v>
      </c>
      <c r="E142" s="541" t="s">
        <v>1289</v>
      </c>
      <c r="F142" s="567">
        <v>72</v>
      </c>
      <c r="G142" s="567">
        <v>2736</v>
      </c>
      <c r="H142" s="567">
        <v>1.6363636363636365</v>
      </c>
      <c r="I142" s="567">
        <v>38</v>
      </c>
      <c r="J142" s="567">
        <v>44</v>
      </c>
      <c r="K142" s="567">
        <v>1672</v>
      </c>
      <c r="L142" s="567">
        <v>1</v>
      </c>
      <c r="M142" s="567">
        <v>38</v>
      </c>
      <c r="N142" s="567">
        <v>36</v>
      </c>
      <c r="O142" s="567">
        <v>1404</v>
      </c>
      <c r="P142" s="546">
        <v>0.83971291866028708</v>
      </c>
      <c r="Q142" s="568">
        <v>39</v>
      </c>
    </row>
    <row r="143" spans="1:17" ht="14.45" customHeight="1" x14ac:dyDescent="0.2">
      <c r="A143" s="540" t="s">
        <v>1426</v>
      </c>
      <c r="B143" s="541" t="s">
        <v>1254</v>
      </c>
      <c r="C143" s="541" t="s">
        <v>1255</v>
      </c>
      <c r="D143" s="541" t="s">
        <v>1292</v>
      </c>
      <c r="E143" s="541" t="s">
        <v>1293</v>
      </c>
      <c r="F143" s="567">
        <v>7</v>
      </c>
      <c r="G143" s="567">
        <v>4949</v>
      </c>
      <c r="H143" s="567">
        <v>1.3882187938288919</v>
      </c>
      <c r="I143" s="567">
        <v>707</v>
      </c>
      <c r="J143" s="567">
        <v>5</v>
      </c>
      <c r="K143" s="567">
        <v>3565</v>
      </c>
      <c r="L143" s="567">
        <v>1</v>
      </c>
      <c r="M143" s="567">
        <v>713</v>
      </c>
      <c r="N143" s="567">
        <v>5</v>
      </c>
      <c r="O143" s="567">
        <v>3595</v>
      </c>
      <c r="P143" s="546">
        <v>1.0084151472650771</v>
      </c>
      <c r="Q143" s="568">
        <v>719</v>
      </c>
    </row>
    <row r="144" spans="1:17" ht="14.45" customHeight="1" x14ac:dyDescent="0.2">
      <c r="A144" s="540" t="s">
        <v>1426</v>
      </c>
      <c r="B144" s="541" t="s">
        <v>1254</v>
      </c>
      <c r="C144" s="541" t="s">
        <v>1255</v>
      </c>
      <c r="D144" s="541" t="s">
        <v>1294</v>
      </c>
      <c r="E144" s="541" t="s">
        <v>1295</v>
      </c>
      <c r="F144" s="567">
        <v>1</v>
      </c>
      <c r="G144" s="567">
        <v>148</v>
      </c>
      <c r="H144" s="567"/>
      <c r="I144" s="567">
        <v>148</v>
      </c>
      <c r="J144" s="567"/>
      <c r="K144" s="567"/>
      <c r="L144" s="567"/>
      <c r="M144" s="567"/>
      <c r="N144" s="567"/>
      <c r="O144" s="567"/>
      <c r="P144" s="546"/>
      <c r="Q144" s="568"/>
    </row>
    <row r="145" spans="1:17" ht="14.45" customHeight="1" x14ac:dyDescent="0.2">
      <c r="A145" s="540" t="s">
        <v>1426</v>
      </c>
      <c r="B145" s="541" t="s">
        <v>1254</v>
      </c>
      <c r="C145" s="541" t="s">
        <v>1255</v>
      </c>
      <c r="D145" s="541" t="s">
        <v>1296</v>
      </c>
      <c r="E145" s="541" t="s">
        <v>1297</v>
      </c>
      <c r="F145" s="567">
        <v>1085</v>
      </c>
      <c r="G145" s="567">
        <v>330925</v>
      </c>
      <c r="H145" s="567">
        <v>0.95251047711154091</v>
      </c>
      <c r="I145" s="567">
        <v>305</v>
      </c>
      <c r="J145" s="567">
        <v>1128</v>
      </c>
      <c r="K145" s="567">
        <v>347424</v>
      </c>
      <c r="L145" s="567">
        <v>1</v>
      </c>
      <c r="M145" s="567">
        <v>308</v>
      </c>
      <c r="N145" s="567">
        <v>962</v>
      </c>
      <c r="O145" s="567">
        <v>298220</v>
      </c>
      <c r="P145" s="546">
        <v>0.85837478124712163</v>
      </c>
      <c r="Q145" s="568">
        <v>310</v>
      </c>
    </row>
    <row r="146" spans="1:17" ht="14.45" customHeight="1" x14ac:dyDescent="0.2">
      <c r="A146" s="540" t="s">
        <v>1426</v>
      </c>
      <c r="B146" s="541" t="s">
        <v>1254</v>
      </c>
      <c r="C146" s="541" t="s">
        <v>1255</v>
      </c>
      <c r="D146" s="541" t="s">
        <v>1298</v>
      </c>
      <c r="E146" s="541" t="s">
        <v>1299</v>
      </c>
      <c r="F146" s="567">
        <v>2</v>
      </c>
      <c r="G146" s="567">
        <v>7444</v>
      </c>
      <c r="H146" s="567"/>
      <c r="I146" s="567">
        <v>3722</v>
      </c>
      <c r="J146" s="567"/>
      <c r="K146" s="567"/>
      <c r="L146" s="567"/>
      <c r="M146" s="567"/>
      <c r="N146" s="567"/>
      <c r="O146" s="567"/>
      <c r="P146" s="546"/>
      <c r="Q146" s="568"/>
    </row>
    <row r="147" spans="1:17" ht="14.45" customHeight="1" x14ac:dyDescent="0.2">
      <c r="A147" s="540" t="s">
        <v>1426</v>
      </c>
      <c r="B147" s="541" t="s">
        <v>1254</v>
      </c>
      <c r="C147" s="541" t="s">
        <v>1255</v>
      </c>
      <c r="D147" s="541" t="s">
        <v>1300</v>
      </c>
      <c r="E147" s="541" t="s">
        <v>1301</v>
      </c>
      <c r="F147" s="567">
        <v>929</v>
      </c>
      <c r="G147" s="567">
        <v>459855</v>
      </c>
      <c r="H147" s="567">
        <v>1.0060623430266646</v>
      </c>
      <c r="I147" s="567">
        <v>495</v>
      </c>
      <c r="J147" s="567">
        <v>916</v>
      </c>
      <c r="K147" s="567">
        <v>457084</v>
      </c>
      <c r="L147" s="567">
        <v>1</v>
      </c>
      <c r="M147" s="567">
        <v>499</v>
      </c>
      <c r="N147" s="567">
        <v>778</v>
      </c>
      <c r="O147" s="567">
        <v>391334</v>
      </c>
      <c r="P147" s="546">
        <v>0.85615335474442333</v>
      </c>
      <c r="Q147" s="568">
        <v>503</v>
      </c>
    </row>
    <row r="148" spans="1:17" ht="14.45" customHeight="1" x14ac:dyDescent="0.2">
      <c r="A148" s="540" t="s">
        <v>1426</v>
      </c>
      <c r="B148" s="541" t="s">
        <v>1254</v>
      </c>
      <c r="C148" s="541" t="s">
        <v>1255</v>
      </c>
      <c r="D148" s="541" t="s">
        <v>1304</v>
      </c>
      <c r="E148" s="541" t="s">
        <v>1305</v>
      </c>
      <c r="F148" s="567">
        <v>1738</v>
      </c>
      <c r="G148" s="567">
        <v>644798</v>
      </c>
      <c r="H148" s="567">
        <v>0.98556798728295425</v>
      </c>
      <c r="I148" s="567">
        <v>371</v>
      </c>
      <c r="J148" s="567">
        <v>1740</v>
      </c>
      <c r="K148" s="567">
        <v>654240</v>
      </c>
      <c r="L148" s="567">
        <v>1</v>
      </c>
      <c r="M148" s="567">
        <v>376</v>
      </c>
      <c r="N148" s="567">
        <v>1573</v>
      </c>
      <c r="O148" s="567">
        <v>597740</v>
      </c>
      <c r="P148" s="546">
        <v>0.91364025434091467</v>
      </c>
      <c r="Q148" s="568">
        <v>380</v>
      </c>
    </row>
    <row r="149" spans="1:17" ht="14.45" customHeight="1" x14ac:dyDescent="0.2">
      <c r="A149" s="540" t="s">
        <v>1426</v>
      </c>
      <c r="B149" s="541" t="s">
        <v>1254</v>
      </c>
      <c r="C149" s="541" t="s">
        <v>1255</v>
      </c>
      <c r="D149" s="541" t="s">
        <v>1306</v>
      </c>
      <c r="E149" s="541" t="s">
        <v>1307</v>
      </c>
      <c r="F149" s="567">
        <v>2</v>
      </c>
      <c r="G149" s="567">
        <v>6226</v>
      </c>
      <c r="H149" s="567">
        <v>0.99393358876117499</v>
      </c>
      <c r="I149" s="567">
        <v>3113</v>
      </c>
      <c r="J149" s="567">
        <v>2</v>
      </c>
      <c r="K149" s="567">
        <v>6264</v>
      </c>
      <c r="L149" s="567">
        <v>1</v>
      </c>
      <c r="M149" s="567">
        <v>3132</v>
      </c>
      <c r="N149" s="567">
        <v>5</v>
      </c>
      <c r="O149" s="567">
        <v>15745</v>
      </c>
      <c r="P149" s="546">
        <v>2.5135696040868454</v>
      </c>
      <c r="Q149" s="568">
        <v>3149</v>
      </c>
    </row>
    <row r="150" spans="1:17" ht="14.45" customHeight="1" x14ac:dyDescent="0.2">
      <c r="A150" s="540" t="s">
        <v>1426</v>
      </c>
      <c r="B150" s="541" t="s">
        <v>1254</v>
      </c>
      <c r="C150" s="541" t="s">
        <v>1255</v>
      </c>
      <c r="D150" s="541" t="s">
        <v>1308</v>
      </c>
      <c r="E150" s="541" t="s">
        <v>1309</v>
      </c>
      <c r="F150" s="567">
        <v>4</v>
      </c>
      <c r="G150" s="567">
        <v>48</v>
      </c>
      <c r="H150" s="567">
        <v>4</v>
      </c>
      <c r="I150" s="567">
        <v>12</v>
      </c>
      <c r="J150" s="567">
        <v>1</v>
      </c>
      <c r="K150" s="567">
        <v>12</v>
      </c>
      <c r="L150" s="567">
        <v>1</v>
      </c>
      <c r="M150" s="567">
        <v>12</v>
      </c>
      <c r="N150" s="567">
        <v>6</v>
      </c>
      <c r="O150" s="567">
        <v>72</v>
      </c>
      <c r="P150" s="546">
        <v>6</v>
      </c>
      <c r="Q150" s="568">
        <v>12</v>
      </c>
    </row>
    <row r="151" spans="1:17" ht="14.45" customHeight="1" x14ac:dyDescent="0.2">
      <c r="A151" s="540" t="s">
        <v>1426</v>
      </c>
      <c r="B151" s="541" t="s">
        <v>1254</v>
      </c>
      <c r="C151" s="541" t="s">
        <v>1255</v>
      </c>
      <c r="D151" s="541" t="s">
        <v>1310</v>
      </c>
      <c r="E151" s="541" t="s">
        <v>1311</v>
      </c>
      <c r="F151" s="567">
        <v>1</v>
      </c>
      <c r="G151" s="567">
        <v>12796</v>
      </c>
      <c r="H151" s="567">
        <v>0.99937519525148388</v>
      </c>
      <c r="I151" s="567">
        <v>12796</v>
      </c>
      <c r="J151" s="567">
        <v>1</v>
      </c>
      <c r="K151" s="567">
        <v>12804</v>
      </c>
      <c r="L151" s="567">
        <v>1</v>
      </c>
      <c r="M151" s="567">
        <v>12804</v>
      </c>
      <c r="N151" s="567"/>
      <c r="O151" s="567"/>
      <c r="P151" s="546"/>
      <c r="Q151" s="568"/>
    </row>
    <row r="152" spans="1:17" ht="14.45" customHeight="1" x14ac:dyDescent="0.2">
      <c r="A152" s="540" t="s">
        <v>1426</v>
      </c>
      <c r="B152" s="541" t="s">
        <v>1254</v>
      </c>
      <c r="C152" s="541" t="s">
        <v>1255</v>
      </c>
      <c r="D152" s="541" t="s">
        <v>1312</v>
      </c>
      <c r="E152" s="541" t="s">
        <v>1313</v>
      </c>
      <c r="F152" s="567">
        <v>34</v>
      </c>
      <c r="G152" s="567">
        <v>3808</v>
      </c>
      <c r="H152" s="567">
        <v>4.2123893805309738</v>
      </c>
      <c r="I152" s="567">
        <v>112</v>
      </c>
      <c r="J152" s="567">
        <v>8</v>
      </c>
      <c r="K152" s="567">
        <v>904</v>
      </c>
      <c r="L152" s="567">
        <v>1</v>
      </c>
      <c r="M152" s="567">
        <v>113</v>
      </c>
      <c r="N152" s="567">
        <v>40</v>
      </c>
      <c r="O152" s="567">
        <v>4560</v>
      </c>
      <c r="P152" s="546">
        <v>5.0442477876106198</v>
      </c>
      <c r="Q152" s="568">
        <v>114</v>
      </c>
    </row>
    <row r="153" spans="1:17" ht="14.45" customHeight="1" x14ac:dyDescent="0.2">
      <c r="A153" s="540" t="s">
        <v>1426</v>
      </c>
      <c r="B153" s="541" t="s">
        <v>1254</v>
      </c>
      <c r="C153" s="541" t="s">
        <v>1255</v>
      </c>
      <c r="D153" s="541" t="s">
        <v>1314</v>
      </c>
      <c r="E153" s="541" t="s">
        <v>1315</v>
      </c>
      <c r="F153" s="567">
        <v>28</v>
      </c>
      <c r="G153" s="567">
        <v>3528</v>
      </c>
      <c r="H153" s="567">
        <v>1.75</v>
      </c>
      <c r="I153" s="567">
        <v>126</v>
      </c>
      <c r="J153" s="567">
        <v>16</v>
      </c>
      <c r="K153" s="567">
        <v>2016</v>
      </c>
      <c r="L153" s="567">
        <v>1</v>
      </c>
      <c r="M153" s="567">
        <v>126</v>
      </c>
      <c r="N153" s="567">
        <v>19</v>
      </c>
      <c r="O153" s="567">
        <v>2394</v>
      </c>
      <c r="P153" s="546">
        <v>1.1875</v>
      </c>
      <c r="Q153" s="568">
        <v>126</v>
      </c>
    </row>
    <row r="154" spans="1:17" ht="14.45" customHeight="1" x14ac:dyDescent="0.2">
      <c r="A154" s="540" t="s">
        <v>1426</v>
      </c>
      <c r="B154" s="541" t="s">
        <v>1254</v>
      </c>
      <c r="C154" s="541" t="s">
        <v>1255</v>
      </c>
      <c r="D154" s="541" t="s">
        <v>1316</v>
      </c>
      <c r="E154" s="541" t="s">
        <v>1317</v>
      </c>
      <c r="F154" s="567">
        <v>95</v>
      </c>
      <c r="G154" s="567">
        <v>47120</v>
      </c>
      <c r="H154" s="567">
        <v>1.6533333333333333</v>
      </c>
      <c r="I154" s="567">
        <v>496</v>
      </c>
      <c r="J154" s="567">
        <v>57</v>
      </c>
      <c r="K154" s="567">
        <v>28500</v>
      </c>
      <c r="L154" s="567">
        <v>1</v>
      </c>
      <c r="M154" s="567">
        <v>500</v>
      </c>
      <c r="N154" s="567">
        <v>53</v>
      </c>
      <c r="O154" s="567">
        <v>26712</v>
      </c>
      <c r="P154" s="546">
        <v>0.9372631578947368</v>
      </c>
      <c r="Q154" s="568">
        <v>504</v>
      </c>
    </row>
    <row r="155" spans="1:17" ht="14.45" customHeight="1" x14ac:dyDescent="0.2">
      <c r="A155" s="540" t="s">
        <v>1426</v>
      </c>
      <c r="B155" s="541" t="s">
        <v>1254</v>
      </c>
      <c r="C155" s="541" t="s">
        <v>1255</v>
      </c>
      <c r="D155" s="541" t="s">
        <v>1318</v>
      </c>
      <c r="E155" s="541" t="s">
        <v>1319</v>
      </c>
      <c r="F155" s="567">
        <v>38</v>
      </c>
      <c r="G155" s="567">
        <v>17404</v>
      </c>
      <c r="H155" s="567">
        <v>2.5059755219582431</v>
      </c>
      <c r="I155" s="567">
        <v>458</v>
      </c>
      <c r="J155" s="567">
        <v>15</v>
      </c>
      <c r="K155" s="567">
        <v>6945</v>
      </c>
      <c r="L155" s="567">
        <v>1</v>
      </c>
      <c r="M155" s="567">
        <v>463</v>
      </c>
      <c r="N155" s="567">
        <v>43</v>
      </c>
      <c r="O155" s="567">
        <v>20081</v>
      </c>
      <c r="P155" s="546">
        <v>2.8914326853851691</v>
      </c>
      <c r="Q155" s="568">
        <v>467</v>
      </c>
    </row>
    <row r="156" spans="1:17" ht="14.45" customHeight="1" x14ac:dyDescent="0.2">
      <c r="A156" s="540" t="s">
        <v>1426</v>
      </c>
      <c r="B156" s="541" t="s">
        <v>1254</v>
      </c>
      <c r="C156" s="541" t="s">
        <v>1255</v>
      </c>
      <c r="D156" s="541" t="s">
        <v>1320</v>
      </c>
      <c r="E156" s="541" t="s">
        <v>1321</v>
      </c>
      <c r="F156" s="567">
        <v>127</v>
      </c>
      <c r="G156" s="567">
        <v>7366</v>
      </c>
      <c r="H156" s="567">
        <v>1.4862792574656982</v>
      </c>
      <c r="I156" s="567">
        <v>58</v>
      </c>
      <c r="J156" s="567">
        <v>84</v>
      </c>
      <c r="K156" s="567">
        <v>4956</v>
      </c>
      <c r="L156" s="567">
        <v>1</v>
      </c>
      <c r="M156" s="567">
        <v>59</v>
      </c>
      <c r="N156" s="567">
        <v>82</v>
      </c>
      <c r="O156" s="567">
        <v>4838</v>
      </c>
      <c r="P156" s="546">
        <v>0.97619047619047616</v>
      </c>
      <c r="Q156" s="568">
        <v>59</v>
      </c>
    </row>
    <row r="157" spans="1:17" ht="14.45" customHeight="1" x14ac:dyDescent="0.2">
      <c r="A157" s="540" t="s">
        <v>1426</v>
      </c>
      <c r="B157" s="541" t="s">
        <v>1254</v>
      </c>
      <c r="C157" s="541" t="s">
        <v>1255</v>
      </c>
      <c r="D157" s="541" t="s">
        <v>1322</v>
      </c>
      <c r="E157" s="541" t="s">
        <v>1323</v>
      </c>
      <c r="F157" s="567">
        <v>2</v>
      </c>
      <c r="G157" s="567">
        <v>4348</v>
      </c>
      <c r="H157" s="567">
        <v>4.0722668140225342E-2</v>
      </c>
      <c r="I157" s="567">
        <v>2174</v>
      </c>
      <c r="J157" s="567">
        <v>49</v>
      </c>
      <c r="K157" s="567">
        <v>106771</v>
      </c>
      <c r="L157" s="567">
        <v>1</v>
      </c>
      <c r="M157" s="567">
        <v>2179</v>
      </c>
      <c r="N157" s="567">
        <v>34</v>
      </c>
      <c r="O157" s="567">
        <v>74222</v>
      </c>
      <c r="P157" s="546">
        <v>0.69515130512967005</v>
      </c>
      <c r="Q157" s="568">
        <v>2183</v>
      </c>
    </row>
    <row r="158" spans="1:17" ht="14.45" customHeight="1" x14ac:dyDescent="0.2">
      <c r="A158" s="540" t="s">
        <v>1426</v>
      </c>
      <c r="B158" s="541" t="s">
        <v>1254</v>
      </c>
      <c r="C158" s="541" t="s">
        <v>1255</v>
      </c>
      <c r="D158" s="541" t="s">
        <v>1328</v>
      </c>
      <c r="E158" s="541" t="s">
        <v>1329</v>
      </c>
      <c r="F158" s="567">
        <v>9252</v>
      </c>
      <c r="G158" s="567">
        <v>1628352</v>
      </c>
      <c r="H158" s="567">
        <v>0.94898169700459356</v>
      </c>
      <c r="I158" s="567">
        <v>176</v>
      </c>
      <c r="J158" s="567">
        <v>9586</v>
      </c>
      <c r="K158" s="567">
        <v>1715894</v>
      </c>
      <c r="L158" s="567">
        <v>1</v>
      </c>
      <c r="M158" s="567">
        <v>179</v>
      </c>
      <c r="N158" s="567">
        <v>7864</v>
      </c>
      <c r="O158" s="567">
        <v>1423384</v>
      </c>
      <c r="P158" s="546">
        <v>0.82952909678569886</v>
      </c>
      <c r="Q158" s="568">
        <v>181</v>
      </c>
    </row>
    <row r="159" spans="1:17" ht="14.45" customHeight="1" x14ac:dyDescent="0.2">
      <c r="A159" s="540" t="s">
        <v>1426</v>
      </c>
      <c r="B159" s="541" t="s">
        <v>1254</v>
      </c>
      <c r="C159" s="541" t="s">
        <v>1255</v>
      </c>
      <c r="D159" s="541" t="s">
        <v>1330</v>
      </c>
      <c r="E159" s="541" t="s">
        <v>1331</v>
      </c>
      <c r="F159" s="567">
        <v>18</v>
      </c>
      <c r="G159" s="567">
        <v>1548</v>
      </c>
      <c r="H159" s="567">
        <v>1.9770114942528736</v>
      </c>
      <c r="I159" s="567">
        <v>86</v>
      </c>
      <c r="J159" s="567">
        <v>9</v>
      </c>
      <c r="K159" s="567">
        <v>783</v>
      </c>
      <c r="L159" s="567">
        <v>1</v>
      </c>
      <c r="M159" s="567">
        <v>87</v>
      </c>
      <c r="N159" s="567">
        <v>10</v>
      </c>
      <c r="O159" s="567">
        <v>880</v>
      </c>
      <c r="P159" s="546">
        <v>1.1238825031928481</v>
      </c>
      <c r="Q159" s="568">
        <v>88</v>
      </c>
    </row>
    <row r="160" spans="1:17" ht="14.45" customHeight="1" x14ac:dyDescent="0.2">
      <c r="A160" s="540" t="s">
        <v>1426</v>
      </c>
      <c r="B160" s="541" t="s">
        <v>1254</v>
      </c>
      <c r="C160" s="541" t="s">
        <v>1255</v>
      </c>
      <c r="D160" s="541" t="s">
        <v>1427</v>
      </c>
      <c r="E160" s="541" t="s">
        <v>1428</v>
      </c>
      <c r="F160" s="567">
        <v>2</v>
      </c>
      <c r="G160" s="567">
        <v>358</v>
      </c>
      <c r="H160" s="567">
        <v>0.99444444444444446</v>
      </c>
      <c r="I160" s="567">
        <v>179</v>
      </c>
      <c r="J160" s="567">
        <v>2</v>
      </c>
      <c r="K160" s="567">
        <v>360</v>
      </c>
      <c r="L160" s="567">
        <v>1</v>
      </c>
      <c r="M160" s="567">
        <v>180</v>
      </c>
      <c r="N160" s="567"/>
      <c r="O160" s="567"/>
      <c r="P160" s="546"/>
      <c r="Q160" s="568"/>
    </row>
    <row r="161" spans="1:17" ht="14.45" customHeight="1" x14ac:dyDescent="0.2">
      <c r="A161" s="540" t="s">
        <v>1426</v>
      </c>
      <c r="B161" s="541" t="s">
        <v>1254</v>
      </c>
      <c r="C161" s="541" t="s">
        <v>1255</v>
      </c>
      <c r="D161" s="541" t="s">
        <v>1332</v>
      </c>
      <c r="E161" s="541" t="s">
        <v>1333</v>
      </c>
      <c r="F161" s="567">
        <v>23</v>
      </c>
      <c r="G161" s="567">
        <v>3910</v>
      </c>
      <c r="H161" s="567">
        <v>1.5155038759689923</v>
      </c>
      <c r="I161" s="567">
        <v>170</v>
      </c>
      <c r="J161" s="567">
        <v>15</v>
      </c>
      <c r="K161" s="567">
        <v>2580</v>
      </c>
      <c r="L161" s="567">
        <v>1</v>
      </c>
      <c r="M161" s="567">
        <v>172</v>
      </c>
      <c r="N161" s="567">
        <v>11</v>
      </c>
      <c r="O161" s="567">
        <v>1914</v>
      </c>
      <c r="P161" s="546">
        <v>0.74186046511627912</v>
      </c>
      <c r="Q161" s="568">
        <v>174</v>
      </c>
    </row>
    <row r="162" spans="1:17" ht="14.45" customHeight="1" x14ac:dyDescent="0.2">
      <c r="A162" s="540" t="s">
        <v>1426</v>
      </c>
      <c r="B162" s="541" t="s">
        <v>1254</v>
      </c>
      <c r="C162" s="541" t="s">
        <v>1255</v>
      </c>
      <c r="D162" s="541" t="s">
        <v>1334</v>
      </c>
      <c r="E162" s="541" t="s">
        <v>1335</v>
      </c>
      <c r="F162" s="567">
        <v>1</v>
      </c>
      <c r="G162" s="567">
        <v>29</v>
      </c>
      <c r="H162" s="567"/>
      <c r="I162" s="567">
        <v>29</v>
      </c>
      <c r="J162" s="567"/>
      <c r="K162" s="567"/>
      <c r="L162" s="567"/>
      <c r="M162" s="567"/>
      <c r="N162" s="567"/>
      <c r="O162" s="567"/>
      <c r="P162" s="546"/>
      <c r="Q162" s="568"/>
    </row>
    <row r="163" spans="1:17" ht="14.45" customHeight="1" x14ac:dyDescent="0.2">
      <c r="A163" s="540" t="s">
        <v>1426</v>
      </c>
      <c r="B163" s="541" t="s">
        <v>1254</v>
      </c>
      <c r="C163" s="541" t="s">
        <v>1255</v>
      </c>
      <c r="D163" s="541" t="s">
        <v>1336</v>
      </c>
      <c r="E163" s="541" t="s">
        <v>1337</v>
      </c>
      <c r="F163" s="567">
        <v>3</v>
      </c>
      <c r="G163" s="567">
        <v>531</v>
      </c>
      <c r="H163" s="567">
        <v>1.4915730337078652</v>
      </c>
      <c r="I163" s="567">
        <v>177</v>
      </c>
      <c r="J163" s="567">
        <v>2</v>
      </c>
      <c r="K163" s="567">
        <v>356</v>
      </c>
      <c r="L163" s="567">
        <v>1</v>
      </c>
      <c r="M163" s="567">
        <v>178</v>
      </c>
      <c r="N163" s="567">
        <v>1</v>
      </c>
      <c r="O163" s="567">
        <v>180</v>
      </c>
      <c r="P163" s="546">
        <v>0.5056179775280899</v>
      </c>
      <c r="Q163" s="568">
        <v>180</v>
      </c>
    </row>
    <row r="164" spans="1:17" ht="14.45" customHeight="1" x14ac:dyDescent="0.2">
      <c r="A164" s="540" t="s">
        <v>1426</v>
      </c>
      <c r="B164" s="541" t="s">
        <v>1254</v>
      </c>
      <c r="C164" s="541" t="s">
        <v>1255</v>
      </c>
      <c r="D164" s="541" t="s">
        <v>1340</v>
      </c>
      <c r="E164" s="541" t="s">
        <v>1341</v>
      </c>
      <c r="F164" s="567">
        <v>8</v>
      </c>
      <c r="G164" s="567">
        <v>2112</v>
      </c>
      <c r="H164" s="567">
        <v>0.7191011235955056</v>
      </c>
      <c r="I164" s="567">
        <v>264</v>
      </c>
      <c r="J164" s="567">
        <v>11</v>
      </c>
      <c r="K164" s="567">
        <v>2937</v>
      </c>
      <c r="L164" s="567">
        <v>1</v>
      </c>
      <c r="M164" s="567">
        <v>267</v>
      </c>
      <c r="N164" s="567">
        <v>11</v>
      </c>
      <c r="O164" s="567">
        <v>2959</v>
      </c>
      <c r="P164" s="546">
        <v>1.0074906367041199</v>
      </c>
      <c r="Q164" s="568">
        <v>269</v>
      </c>
    </row>
    <row r="165" spans="1:17" ht="14.45" customHeight="1" x14ac:dyDescent="0.2">
      <c r="A165" s="540" t="s">
        <v>1426</v>
      </c>
      <c r="B165" s="541" t="s">
        <v>1254</v>
      </c>
      <c r="C165" s="541" t="s">
        <v>1255</v>
      </c>
      <c r="D165" s="541" t="s">
        <v>1342</v>
      </c>
      <c r="E165" s="541" t="s">
        <v>1343</v>
      </c>
      <c r="F165" s="567">
        <v>498</v>
      </c>
      <c r="G165" s="567">
        <v>1062732</v>
      </c>
      <c r="H165" s="567">
        <v>0.63898746354808644</v>
      </c>
      <c r="I165" s="567">
        <v>2134</v>
      </c>
      <c r="J165" s="567">
        <v>775</v>
      </c>
      <c r="K165" s="567">
        <v>1663150</v>
      </c>
      <c r="L165" s="567">
        <v>1</v>
      </c>
      <c r="M165" s="567">
        <v>2146</v>
      </c>
      <c r="N165" s="567">
        <v>635</v>
      </c>
      <c r="O165" s="567">
        <v>1369695</v>
      </c>
      <c r="P165" s="546">
        <v>0.8235547004178817</v>
      </c>
      <c r="Q165" s="568">
        <v>2157</v>
      </c>
    </row>
    <row r="166" spans="1:17" ht="14.45" customHeight="1" x14ac:dyDescent="0.2">
      <c r="A166" s="540" t="s">
        <v>1426</v>
      </c>
      <c r="B166" s="541" t="s">
        <v>1254</v>
      </c>
      <c r="C166" s="541" t="s">
        <v>1255</v>
      </c>
      <c r="D166" s="541" t="s">
        <v>1344</v>
      </c>
      <c r="E166" s="541" t="s">
        <v>1345</v>
      </c>
      <c r="F166" s="567">
        <v>96</v>
      </c>
      <c r="G166" s="567">
        <v>23328</v>
      </c>
      <c r="H166" s="567">
        <v>1.4485842026825633</v>
      </c>
      <c r="I166" s="567">
        <v>243</v>
      </c>
      <c r="J166" s="567">
        <v>66</v>
      </c>
      <c r="K166" s="567">
        <v>16104</v>
      </c>
      <c r="L166" s="567">
        <v>1</v>
      </c>
      <c r="M166" s="567">
        <v>244</v>
      </c>
      <c r="N166" s="567">
        <v>50</v>
      </c>
      <c r="O166" s="567">
        <v>12300</v>
      </c>
      <c r="P166" s="546">
        <v>0.76378539493293596</v>
      </c>
      <c r="Q166" s="568">
        <v>246</v>
      </c>
    </row>
    <row r="167" spans="1:17" ht="14.45" customHeight="1" x14ac:dyDescent="0.2">
      <c r="A167" s="540" t="s">
        <v>1426</v>
      </c>
      <c r="B167" s="541" t="s">
        <v>1254</v>
      </c>
      <c r="C167" s="541" t="s">
        <v>1255</v>
      </c>
      <c r="D167" s="541" t="s">
        <v>1346</v>
      </c>
      <c r="E167" s="541" t="s">
        <v>1347</v>
      </c>
      <c r="F167" s="567">
        <v>2</v>
      </c>
      <c r="G167" s="567">
        <v>852</v>
      </c>
      <c r="H167" s="567"/>
      <c r="I167" s="567">
        <v>426</v>
      </c>
      <c r="J167" s="567"/>
      <c r="K167" s="567"/>
      <c r="L167" s="567"/>
      <c r="M167" s="567"/>
      <c r="N167" s="567"/>
      <c r="O167" s="567"/>
      <c r="P167" s="546"/>
      <c r="Q167" s="568"/>
    </row>
    <row r="168" spans="1:17" ht="14.45" customHeight="1" x14ac:dyDescent="0.2">
      <c r="A168" s="540" t="s">
        <v>1426</v>
      </c>
      <c r="B168" s="541" t="s">
        <v>1254</v>
      </c>
      <c r="C168" s="541" t="s">
        <v>1255</v>
      </c>
      <c r="D168" s="541" t="s">
        <v>1421</v>
      </c>
      <c r="E168" s="541" t="s">
        <v>1422</v>
      </c>
      <c r="F168" s="567">
        <v>191</v>
      </c>
      <c r="G168" s="567">
        <v>202460</v>
      </c>
      <c r="H168" s="567">
        <v>0.87192075796726964</v>
      </c>
      <c r="I168" s="567">
        <v>1060</v>
      </c>
      <c r="J168" s="567">
        <v>216</v>
      </c>
      <c r="K168" s="567">
        <v>232200</v>
      </c>
      <c r="L168" s="567">
        <v>1</v>
      </c>
      <c r="M168" s="567">
        <v>1075</v>
      </c>
      <c r="N168" s="567">
        <v>169</v>
      </c>
      <c r="O168" s="567">
        <v>183703</v>
      </c>
      <c r="P168" s="546">
        <v>0.79114125753660636</v>
      </c>
      <c r="Q168" s="568">
        <v>1087</v>
      </c>
    </row>
    <row r="169" spans="1:17" ht="14.45" customHeight="1" x14ac:dyDescent="0.2">
      <c r="A169" s="540" t="s">
        <v>1426</v>
      </c>
      <c r="B169" s="541" t="s">
        <v>1254</v>
      </c>
      <c r="C169" s="541" t="s">
        <v>1255</v>
      </c>
      <c r="D169" s="541" t="s">
        <v>1351</v>
      </c>
      <c r="E169" s="541" t="s">
        <v>1352</v>
      </c>
      <c r="F169" s="567">
        <v>93</v>
      </c>
      <c r="G169" s="567">
        <v>26877</v>
      </c>
      <c r="H169" s="567">
        <v>0.69970321774445488</v>
      </c>
      <c r="I169" s="567">
        <v>289</v>
      </c>
      <c r="J169" s="567">
        <v>132</v>
      </c>
      <c r="K169" s="567">
        <v>38412</v>
      </c>
      <c r="L169" s="567">
        <v>1</v>
      </c>
      <c r="M169" s="567">
        <v>291</v>
      </c>
      <c r="N169" s="567">
        <v>153</v>
      </c>
      <c r="O169" s="567">
        <v>44829</v>
      </c>
      <c r="P169" s="546">
        <v>1.1670571696344891</v>
      </c>
      <c r="Q169" s="568">
        <v>293</v>
      </c>
    </row>
    <row r="170" spans="1:17" ht="14.45" customHeight="1" x14ac:dyDescent="0.2">
      <c r="A170" s="540" t="s">
        <v>1426</v>
      </c>
      <c r="B170" s="541" t="s">
        <v>1254</v>
      </c>
      <c r="C170" s="541" t="s">
        <v>1255</v>
      </c>
      <c r="D170" s="541" t="s">
        <v>1353</v>
      </c>
      <c r="E170" s="541" t="s">
        <v>1354</v>
      </c>
      <c r="F170" s="567">
        <v>1</v>
      </c>
      <c r="G170" s="567">
        <v>1102</v>
      </c>
      <c r="H170" s="567"/>
      <c r="I170" s="567">
        <v>1102</v>
      </c>
      <c r="J170" s="567"/>
      <c r="K170" s="567"/>
      <c r="L170" s="567"/>
      <c r="M170" s="567"/>
      <c r="N170" s="567"/>
      <c r="O170" s="567"/>
      <c r="P170" s="546"/>
      <c r="Q170" s="568"/>
    </row>
    <row r="171" spans="1:17" ht="14.45" customHeight="1" x14ac:dyDescent="0.2">
      <c r="A171" s="540" t="s">
        <v>1426</v>
      </c>
      <c r="B171" s="541" t="s">
        <v>1254</v>
      </c>
      <c r="C171" s="541" t="s">
        <v>1255</v>
      </c>
      <c r="D171" s="541" t="s">
        <v>1359</v>
      </c>
      <c r="E171" s="541" t="s">
        <v>1360</v>
      </c>
      <c r="F171" s="567">
        <v>80</v>
      </c>
      <c r="G171" s="567">
        <v>0</v>
      </c>
      <c r="H171" s="567"/>
      <c r="I171" s="567">
        <v>0</v>
      </c>
      <c r="J171" s="567">
        <v>117</v>
      </c>
      <c r="K171" s="567">
        <v>0</v>
      </c>
      <c r="L171" s="567"/>
      <c r="M171" s="567">
        <v>0</v>
      </c>
      <c r="N171" s="567">
        <v>107</v>
      </c>
      <c r="O171" s="567">
        <v>0</v>
      </c>
      <c r="P171" s="546"/>
      <c r="Q171" s="568">
        <v>0</v>
      </c>
    </row>
    <row r="172" spans="1:17" ht="14.45" customHeight="1" x14ac:dyDescent="0.2">
      <c r="A172" s="540" t="s">
        <v>1426</v>
      </c>
      <c r="B172" s="541" t="s">
        <v>1254</v>
      </c>
      <c r="C172" s="541" t="s">
        <v>1255</v>
      </c>
      <c r="D172" s="541" t="s">
        <v>1361</v>
      </c>
      <c r="E172" s="541" t="s">
        <v>1362</v>
      </c>
      <c r="F172" s="567">
        <v>15</v>
      </c>
      <c r="G172" s="567">
        <v>0</v>
      </c>
      <c r="H172" s="567"/>
      <c r="I172" s="567">
        <v>0</v>
      </c>
      <c r="J172" s="567">
        <v>16</v>
      </c>
      <c r="K172" s="567">
        <v>0</v>
      </c>
      <c r="L172" s="567"/>
      <c r="M172" s="567">
        <v>0</v>
      </c>
      <c r="N172" s="567">
        <v>18</v>
      </c>
      <c r="O172" s="567">
        <v>0</v>
      </c>
      <c r="P172" s="546"/>
      <c r="Q172" s="568">
        <v>0</v>
      </c>
    </row>
    <row r="173" spans="1:17" ht="14.45" customHeight="1" x14ac:dyDescent="0.2">
      <c r="A173" s="540" t="s">
        <v>1426</v>
      </c>
      <c r="B173" s="541" t="s">
        <v>1254</v>
      </c>
      <c r="C173" s="541" t="s">
        <v>1255</v>
      </c>
      <c r="D173" s="541" t="s">
        <v>1363</v>
      </c>
      <c r="E173" s="541" t="s">
        <v>1364</v>
      </c>
      <c r="F173" s="567">
        <v>24</v>
      </c>
      <c r="G173" s="567">
        <v>114696</v>
      </c>
      <c r="H173" s="567">
        <v>2.1709159048322073</v>
      </c>
      <c r="I173" s="567">
        <v>4779</v>
      </c>
      <c r="J173" s="567">
        <v>11</v>
      </c>
      <c r="K173" s="567">
        <v>52833</v>
      </c>
      <c r="L173" s="567">
        <v>1</v>
      </c>
      <c r="M173" s="567">
        <v>4803</v>
      </c>
      <c r="N173" s="567">
        <v>52</v>
      </c>
      <c r="O173" s="567">
        <v>250848</v>
      </c>
      <c r="P173" s="546">
        <v>4.7479416273919712</v>
      </c>
      <c r="Q173" s="568">
        <v>4824</v>
      </c>
    </row>
    <row r="174" spans="1:17" ht="14.45" customHeight="1" x14ac:dyDescent="0.2">
      <c r="A174" s="540" t="s">
        <v>1426</v>
      </c>
      <c r="B174" s="541" t="s">
        <v>1254</v>
      </c>
      <c r="C174" s="541" t="s">
        <v>1255</v>
      </c>
      <c r="D174" s="541" t="s">
        <v>1365</v>
      </c>
      <c r="E174" s="541" t="s">
        <v>1366</v>
      </c>
      <c r="F174" s="567">
        <v>10</v>
      </c>
      <c r="G174" s="567">
        <v>6090</v>
      </c>
      <c r="H174" s="567">
        <v>9.9509803921568629</v>
      </c>
      <c r="I174" s="567">
        <v>609</v>
      </c>
      <c r="J174" s="567">
        <v>1</v>
      </c>
      <c r="K174" s="567">
        <v>612</v>
      </c>
      <c r="L174" s="567">
        <v>1</v>
      </c>
      <c r="M174" s="567">
        <v>612</v>
      </c>
      <c r="N174" s="567">
        <v>67</v>
      </c>
      <c r="O174" s="567">
        <v>41205</v>
      </c>
      <c r="P174" s="546">
        <v>67.328431372549019</v>
      </c>
      <c r="Q174" s="568">
        <v>615</v>
      </c>
    </row>
    <row r="175" spans="1:17" ht="14.45" customHeight="1" x14ac:dyDescent="0.2">
      <c r="A175" s="540" t="s">
        <v>1426</v>
      </c>
      <c r="B175" s="541" t="s">
        <v>1254</v>
      </c>
      <c r="C175" s="541" t="s">
        <v>1255</v>
      </c>
      <c r="D175" s="541" t="s">
        <v>1367</v>
      </c>
      <c r="E175" s="541" t="s">
        <v>1368</v>
      </c>
      <c r="F175" s="567">
        <v>99</v>
      </c>
      <c r="G175" s="567">
        <v>281160</v>
      </c>
      <c r="H175" s="567">
        <v>1.098066783831283</v>
      </c>
      <c r="I175" s="567">
        <v>2840</v>
      </c>
      <c r="J175" s="567">
        <v>90</v>
      </c>
      <c r="K175" s="567">
        <v>256050</v>
      </c>
      <c r="L175" s="567">
        <v>1</v>
      </c>
      <c r="M175" s="567">
        <v>2845</v>
      </c>
      <c r="N175" s="567">
        <v>85</v>
      </c>
      <c r="O175" s="567">
        <v>242165</v>
      </c>
      <c r="P175" s="546">
        <v>0.94577231009568441</v>
      </c>
      <c r="Q175" s="568">
        <v>2849</v>
      </c>
    </row>
    <row r="176" spans="1:17" ht="14.45" customHeight="1" x14ac:dyDescent="0.2">
      <c r="A176" s="540" t="s">
        <v>1426</v>
      </c>
      <c r="B176" s="541" t="s">
        <v>1254</v>
      </c>
      <c r="C176" s="541" t="s">
        <v>1255</v>
      </c>
      <c r="D176" s="541" t="s">
        <v>1369</v>
      </c>
      <c r="E176" s="541" t="s">
        <v>1370</v>
      </c>
      <c r="F176" s="567"/>
      <c r="G176" s="567"/>
      <c r="H176" s="567"/>
      <c r="I176" s="567"/>
      <c r="J176" s="567"/>
      <c r="K176" s="567"/>
      <c r="L176" s="567"/>
      <c r="M176" s="567"/>
      <c r="N176" s="567">
        <v>4</v>
      </c>
      <c r="O176" s="567">
        <v>30388</v>
      </c>
      <c r="P176" s="546"/>
      <c r="Q176" s="568">
        <v>7597</v>
      </c>
    </row>
    <row r="177" spans="1:17" ht="14.45" customHeight="1" x14ac:dyDescent="0.2">
      <c r="A177" s="540" t="s">
        <v>1426</v>
      </c>
      <c r="B177" s="541" t="s">
        <v>1254</v>
      </c>
      <c r="C177" s="541" t="s">
        <v>1255</v>
      </c>
      <c r="D177" s="541" t="s">
        <v>1371</v>
      </c>
      <c r="E177" s="541" t="s">
        <v>1372</v>
      </c>
      <c r="F177" s="567">
        <v>6</v>
      </c>
      <c r="G177" s="567">
        <v>96042</v>
      </c>
      <c r="H177" s="567">
        <v>0.85687520074230039</v>
      </c>
      <c r="I177" s="567">
        <v>16007</v>
      </c>
      <c r="J177" s="567">
        <v>7</v>
      </c>
      <c r="K177" s="567">
        <v>112084</v>
      </c>
      <c r="L177" s="567">
        <v>1</v>
      </c>
      <c r="M177" s="567">
        <v>16012</v>
      </c>
      <c r="N177" s="567">
        <v>4</v>
      </c>
      <c r="O177" s="567">
        <v>64064</v>
      </c>
      <c r="P177" s="546">
        <v>0.57157132150886836</v>
      </c>
      <c r="Q177" s="568">
        <v>16016</v>
      </c>
    </row>
    <row r="178" spans="1:17" ht="14.45" customHeight="1" x14ac:dyDescent="0.2">
      <c r="A178" s="540" t="s">
        <v>1426</v>
      </c>
      <c r="B178" s="541" t="s">
        <v>1254</v>
      </c>
      <c r="C178" s="541" t="s">
        <v>1255</v>
      </c>
      <c r="D178" s="541" t="s">
        <v>1373</v>
      </c>
      <c r="E178" s="541" t="s">
        <v>1374</v>
      </c>
      <c r="F178" s="567"/>
      <c r="G178" s="567"/>
      <c r="H178" s="567"/>
      <c r="I178" s="567"/>
      <c r="J178" s="567"/>
      <c r="K178" s="567"/>
      <c r="L178" s="567"/>
      <c r="M178" s="567"/>
      <c r="N178" s="567">
        <v>58</v>
      </c>
      <c r="O178" s="567">
        <v>222894</v>
      </c>
      <c r="P178" s="546"/>
      <c r="Q178" s="568">
        <v>3843</v>
      </c>
    </row>
    <row r="179" spans="1:17" ht="14.45" customHeight="1" x14ac:dyDescent="0.2">
      <c r="A179" s="540" t="s">
        <v>1429</v>
      </c>
      <c r="B179" s="541" t="s">
        <v>1254</v>
      </c>
      <c r="C179" s="541" t="s">
        <v>1255</v>
      </c>
      <c r="D179" s="541" t="s">
        <v>1256</v>
      </c>
      <c r="E179" s="541" t="s">
        <v>1257</v>
      </c>
      <c r="F179" s="567"/>
      <c r="G179" s="567"/>
      <c r="H179" s="567"/>
      <c r="I179" s="567"/>
      <c r="J179" s="567">
        <v>1</v>
      </c>
      <c r="K179" s="567">
        <v>2259</v>
      </c>
      <c r="L179" s="567">
        <v>1</v>
      </c>
      <c r="M179" s="567">
        <v>2259</v>
      </c>
      <c r="N179" s="567">
        <v>1</v>
      </c>
      <c r="O179" s="567">
        <v>2280</v>
      </c>
      <c r="P179" s="546">
        <v>1.0092961487383798</v>
      </c>
      <c r="Q179" s="568">
        <v>2280</v>
      </c>
    </row>
    <row r="180" spans="1:17" ht="14.45" customHeight="1" x14ac:dyDescent="0.2">
      <c r="A180" s="540" t="s">
        <v>1429</v>
      </c>
      <c r="B180" s="541" t="s">
        <v>1254</v>
      </c>
      <c r="C180" s="541" t="s">
        <v>1255</v>
      </c>
      <c r="D180" s="541" t="s">
        <v>1258</v>
      </c>
      <c r="E180" s="541" t="s">
        <v>1259</v>
      </c>
      <c r="F180" s="567">
        <v>52</v>
      </c>
      <c r="G180" s="567">
        <v>3016</v>
      </c>
      <c r="H180" s="567">
        <v>1.135969868173258</v>
      </c>
      <c r="I180" s="567">
        <v>58</v>
      </c>
      <c r="J180" s="567">
        <v>45</v>
      </c>
      <c r="K180" s="567">
        <v>2655</v>
      </c>
      <c r="L180" s="567">
        <v>1</v>
      </c>
      <c r="M180" s="567">
        <v>59</v>
      </c>
      <c r="N180" s="567">
        <v>42</v>
      </c>
      <c r="O180" s="567">
        <v>2478</v>
      </c>
      <c r="P180" s="546">
        <v>0.93333333333333335</v>
      </c>
      <c r="Q180" s="568">
        <v>59</v>
      </c>
    </row>
    <row r="181" spans="1:17" ht="14.45" customHeight="1" x14ac:dyDescent="0.2">
      <c r="A181" s="540" t="s">
        <v>1429</v>
      </c>
      <c r="B181" s="541" t="s">
        <v>1254</v>
      </c>
      <c r="C181" s="541" t="s">
        <v>1255</v>
      </c>
      <c r="D181" s="541" t="s">
        <v>1260</v>
      </c>
      <c r="E181" s="541" t="s">
        <v>1261</v>
      </c>
      <c r="F181" s="567">
        <v>231</v>
      </c>
      <c r="G181" s="567">
        <v>30492</v>
      </c>
      <c r="H181" s="567">
        <v>1.0266666666666666</v>
      </c>
      <c r="I181" s="567">
        <v>132</v>
      </c>
      <c r="J181" s="567">
        <v>225</v>
      </c>
      <c r="K181" s="567">
        <v>29700</v>
      </c>
      <c r="L181" s="567">
        <v>1</v>
      </c>
      <c r="M181" s="567">
        <v>132</v>
      </c>
      <c r="N181" s="567">
        <v>201</v>
      </c>
      <c r="O181" s="567">
        <v>26733</v>
      </c>
      <c r="P181" s="546">
        <v>0.90010101010101007</v>
      </c>
      <c r="Q181" s="568">
        <v>133</v>
      </c>
    </row>
    <row r="182" spans="1:17" ht="14.45" customHeight="1" x14ac:dyDescent="0.2">
      <c r="A182" s="540" t="s">
        <v>1429</v>
      </c>
      <c r="B182" s="541" t="s">
        <v>1254</v>
      </c>
      <c r="C182" s="541" t="s">
        <v>1255</v>
      </c>
      <c r="D182" s="541" t="s">
        <v>1262</v>
      </c>
      <c r="E182" s="541" t="s">
        <v>1263</v>
      </c>
      <c r="F182" s="567">
        <v>6</v>
      </c>
      <c r="G182" s="567">
        <v>1140</v>
      </c>
      <c r="H182" s="567">
        <v>1.5</v>
      </c>
      <c r="I182" s="567">
        <v>190</v>
      </c>
      <c r="J182" s="567">
        <v>4</v>
      </c>
      <c r="K182" s="567">
        <v>760</v>
      </c>
      <c r="L182" s="567">
        <v>1</v>
      </c>
      <c r="M182" s="567">
        <v>190</v>
      </c>
      <c r="N182" s="567">
        <v>3</v>
      </c>
      <c r="O182" s="567">
        <v>576</v>
      </c>
      <c r="P182" s="546">
        <v>0.75789473684210529</v>
      </c>
      <c r="Q182" s="568">
        <v>192</v>
      </c>
    </row>
    <row r="183" spans="1:17" ht="14.45" customHeight="1" x14ac:dyDescent="0.2">
      <c r="A183" s="540" t="s">
        <v>1429</v>
      </c>
      <c r="B183" s="541" t="s">
        <v>1254</v>
      </c>
      <c r="C183" s="541" t="s">
        <v>1255</v>
      </c>
      <c r="D183" s="541" t="s">
        <v>1264</v>
      </c>
      <c r="E183" s="541" t="s">
        <v>1265</v>
      </c>
      <c r="F183" s="567">
        <v>2</v>
      </c>
      <c r="G183" s="567">
        <v>816</v>
      </c>
      <c r="H183" s="567"/>
      <c r="I183" s="567">
        <v>408</v>
      </c>
      <c r="J183" s="567"/>
      <c r="K183" s="567"/>
      <c r="L183" s="567"/>
      <c r="M183" s="567"/>
      <c r="N183" s="567"/>
      <c r="O183" s="567"/>
      <c r="P183" s="546"/>
      <c r="Q183" s="568"/>
    </row>
    <row r="184" spans="1:17" ht="14.45" customHeight="1" x14ac:dyDescent="0.2">
      <c r="A184" s="540" t="s">
        <v>1429</v>
      </c>
      <c r="B184" s="541" t="s">
        <v>1254</v>
      </c>
      <c r="C184" s="541" t="s">
        <v>1255</v>
      </c>
      <c r="D184" s="541" t="s">
        <v>1266</v>
      </c>
      <c r="E184" s="541" t="s">
        <v>1267</v>
      </c>
      <c r="F184" s="567">
        <v>20</v>
      </c>
      <c r="G184" s="567">
        <v>3600</v>
      </c>
      <c r="H184" s="567">
        <v>0.45749142203583681</v>
      </c>
      <c r="I184" s="567">
        <v>180</v>
      </c>
      <c r="J184" s="567">
        <v>43</v>
      </c>
      <c r="K184" s="567">
        <v>7869</v>
      </c>
      <c r="L184" s="567">
        <v>1</v>
      </c>
      <c r="M184" s="567">
        <v>183</v>
      </c>
      <c r="N184" s="567">
        <v>45</v>
      </c>
      <c r="O184" s="567">
        <v>8325</v>
      </c>
      <c r="P184" s="546">
        <v>1.0579489134578726</v>
      </c>
      <c r="Q184" s="568">
        <v>185</v>
      </c>
    </row>
    <row r="185" spans="1:17" ht="14.45" customHeight="1" x14ac:dyDescent="0.2">
      <c r="A185" s="540" t="s">
        <v>1429</v>
      </c>
      <c r="B185" s="541" t="s">
        <v>1254</v>
      </c>
      <c r="C185" s="541" t="s">
        <v>1255</v>
      </c>
      <c r="D185" s="541" t="s">
        <v>1270</v>
      </c>
      <c r="E185" s="541" t="s">
        <v>1271</v>
      </c>
      <c r="F185" s="567">
        <v>18</v>
      </c>
      <c r="G185" s="567">
        <v>6066</v>
      </c>
      <c r="H185" s="567">
        <v>5.9296187683284458</v>
      </c>
      <c r="I185" s="567">
        <v>337</v>
      </c>
      <c r="J185" s="567">
        <v>3</v>
      </c>
      <c r="K185" s="567">
        <v>1023</v>
      </c>
      <c r="L185" s="567">
        <v>1</v>
      </c>
      <c r="M185" s="567">
        <v>341</v>
      </c>
      <c r="N185" s="567">
        <v>16</v>
      </c>
      <c r="O185" s="567">
        <v>5504</v>
      </c>
      <c r="P185" s="546">
        <v>5.3802541544477025</v>
      </c>
      <c r="Q185" s="568">
        <v>344</v>
      </c>
    </row>
    <row r="186" spans="1:17" ht="14.45" customHeight="1" x14ac:dyDescent="0.2">
      <c r="A186" s="540" t="s">
        <v>1429</v>
      </c>
      <c r="B186" s="541" t="s">
        <v>1254</v>
      </c>
      <c r="C186" s="541" t="s">
        <v>1255</v>
      </c>
      <c r="D186" s="541" t="s">
        <v>1274</v>
      </c>
      <c r="E186" s="541" t="s">
        <v>1275</v>
      </c>
      <c r="F186" s="567">
        <v>92</v>
      </c>
      <c r="G186" s="567">
        <v>32200</v>
      </c>
      <c r="H186" s="567">
        <v>0.74583651819424179</v>
      </c>
      <c r="I186" s="567">
        <v>350</v>
      </c>
      <c r="J186" s="567">
        <v>123</v>
      </c>
      <c r="K186" s="567">
        <v>43173</v>
      </c>
      <c r="L186" s="567">
        <v>1</v>
      </c>
      <c r="M186" s="567">
        <v>351</v>
      </c>
      <c r="N186" s="567">
        <v>89</v>
      </c>
      <c r="O186" s="567">
        <v>31417</v>
      </c>
      <c r="P186" s="546">
        <v>0.72770018298473582</v>
      </c>
      <c r="Q186" s="568">
        <v>353</v>
      </c>
    </row>
    <row r="187" spans="1:17" ht="14.45" customHeight="1" x14ac:dyDescent="0.2">
      <c r="A187" s="540" t="s">
        <v>1429</v>
      </c>
      <c r="B187" s="541" t="s">
        <v>1254</v>
      </c>
      <c r="C187" s="541" t="s">
        <v>1255</v>
      </c>
      <c r="D187" s="541" t="s">
        <v>1280</v>
      </c>
      <c r="E187" s="541" t="s">
        <v>1281</v>
      </c>
      <c r="F187" s="567">
        <v>2</v>
      </c>
      <c r="G187" s="567">
        <v>234</v>
      </c>
      <c r="H187" s="567"/>
      <c r="I187" s="567">
        <v>117</v>
      </c>
      <c r="J187" s="567"/>
      <c r="K187" s="567"/>
      <c r="L187" s="567"/>
      <c r="M187" s="567"/>
      <c r="N187" s="567"/>
      <c r="O187" s="567"/>
      <c r="P187" s="546"/>
      <c r="Q187" s="568"/>
    </row>
    <row r="188" spans="1:17" ht="14.45" customHeight="1" x14ac:dyDescent="0.2">
      <c r="A188" s="540" t="s">
        <v>1429</v>
      </c>
      <c r="B188" s="541" t="s">
        <v>1254</v>
      </c>
      <c r="C188" s="541" t="s">
        <v>1255</v>
      </c>
      <c r="D188" s="541" t="s">
        <v>1288</v>
      </c>
      <c r="E188" s="541" t="s">
        <v>1289</v>
      </c>
      <c r="F188" s="567">
        <v>2</v>
      </c>
      <c r="G188" s="567">
        <v>76</v>
      </c>
      <c r="H188" s="567"/>
      <c r="I188" s="567">
        <v>38</v>
      </c>
      <c r="J188" s="567"/>
      <c r="K188" s="567"/>
      <c r="L188" s="567"/>
      <c r="M188" s="567"/>
      <c r="N188" s="567"/>
      <c r="O188" s="567"/>
      <c r="P188" s="546"/>
      <c r="Q188" s="568"/>
    </row>
    <row r="189" spans="1:17" ht="14.45" customHeight="1" x14ac:dyDescent="0.2">
      <c r="A189" s="540" t="s">
        <v>1429</v>
      </c>
      <c r="B189" s="541" t="s">
        <v>1254</v>
      </c>
      <c r="C189" s="541" t="s">
        <v>1255</v>
      </c>
      <c r="D189" s="541" t="s">
        <v>1296</v>
      </c>
      <c r="E189" s="541" t="s">
        <v>1297</v>
      </c>
      <c r="F189" s="567">
        <v>186</v>
      </c>
      <c r="G189" s="567">
        <v>56730</v>
      </c>
      <c r="H189" s="567">
        <v>1.136964886964887</v>
      </c>
      <c r="I189" s="567">
        <v>305</v>
      </c>
      <c r="J189" s="567">
        <v>162</v>
      </c>
      <c r="K189" s="567">
        <v>49896</v>
      </c>
      <c r="L189" s="567">
        <v>1</v>
      </c>
      <c r="M189" s="567">
        <v>308</v>
      </c>
      <c r="N189" s="567">
        <v>170</v>
      </c>
      <c r="O189" s="567">
        <v>52700</v>
      </c>
      <c r="P189" s="546">
        <v>1.0561968895302229</v>
      </c>
      <c r="Q189" s="568">
        <v>310</v>
      </c>
    </row>
    <row r="190" spans="1:17" ht="14.45" customHeight="1" x14ac:dyDescent="0.2">
      <c r="A190" s="540" t="s">
        <v>1429</v>
      </c>
      <c r="B190" s="541" t="s">
        <v>1254</v>
      </c>
      <c r="C190" s="541" t="s">
        <v>1255</v>
      </c>
      <c r="D190" s="541" t="s">
        <v>1298</v>
      </c>
      <c r="E190" s="541" t="s">
        <v>1299</v>
      </c>
      <c r="F190" s="567">
        <v>1</v>
      </c>
      <c r="G190" s="567">
        <v>3722</v>
      </c>
      <c r="H190" s="567"/>
      <c r="I190" s="567">
        <v>3722</v>
      </c>
      <c r="J190" s="567"/>
      <c r="K190" s="567"/>
      <c r="L190" s="567"/>
      <c r="M190" s="567"/>
      <c r="N190" s="567">
        <v>1</v>
      </c>
      <c r="O190" s="567">
        <v>3799</v>
      </c>
      <c r="P190" s="546"/>
      <c r="Q190" s="568">
        <v>3799</v>
      </c>
    </row>
    <row r="191" spans="1:17" ht="14.45" customHeight="1" x14ac:dyDescent="0.2">
      <c r="A191" s="540" t="s">
        <v>1429</v>
      </c>
      <c r="B191" s="541" t="s">
        <v>1254</v>
      </c>
      <c r="C191" s="541" t="s">
        <v>1255</v>
      </c>
      <c r="D191" s="541" t="s">
        <v>1300</v>
      </c>
      <c r="E191" s="541" t="s">
        <v>1301</v>
      </c>
      <c r="F191" s="567">
        <v>44</v>
      </c>
      <c r="G191" s="567">
        <v>21780</v>
      </c>
      <c r="H191" s="567">
        <v>0.76574201033646239</v>
      </c>
      <c r="I191" s="567">
        <v>495</v>
      </c>
      <c r="J191" s="567">
        <v>57</v>
      </c>
      <c r="K191" s="567">
        <v>28443</v>
      </c>
      <c r="L191" s="567">
        <v>1</v>
      </c>
      <c r="M191" s="567">
        <v>499</v>
      </c>
      <c r="N191" s="567">
        <v>41</v>
      </c>
      <c r="O191" s="567">
        <v>20623</v>
      </c>
      <c r="P191" s="546">
        <v>0.72506416341454838</v>
      </c>
      <c r="Q191" s="568">
        <v>503</v>
      </c>
    </row>
    <row r="192" spans="1:17" ht="14.45" customHeight="1" x14ac:dyDescent="0.2">
      <c r="A192" s="540" t="s">
        <v>1429</v>
      </c>
      <c r="B192" s="541" t="s">
        <v>1254</v>
      </c>
      <c r="C192" s="541" t="s">
        <v>1255</v>
      </c>
      <c r="D192" s="541" t="s">
        <v>1302</v>
      </c>
      <c r="E192" s="541" t="s">
        <v>1303</v>
      </c>
      <c r="F192" s="567"/>
      <c r="G192" s="567"/>
      <c r="H192" s="567"/>
      <c r="I192" s="567"/>
      <c r="J192" s="567">
        <v>1</v>
      </c>
      <c r="K192" s="567">
        <v>6669</v>
      </c>
      <c r="L192" s="567">
        <v>1</v>
      </c>
      <c r="M192" s="567">
        <v>6669</v>
      </c>
      <c r="N192" s="567"/>
      <c r="O192" s="567"/>
      <c r="P192" s="546"/>
      <c r="Q192" s="568"/>
    </row>
    <row r="193" spans="1:17" ht="14.45" customHeight="1" x14ac:dyDescent="0.2">
      <c r="A193" s="540" t="s">
        <v>1429</v>
      </c>
      <c r="B193" s="541" t="s">
        <v>1254</v>
      </c>
      <c r="C193" s="541" t="s">
        <v>1255</v>
      </c>
      <c r="D193" s="541" t="s">
        <v>1304</v>
      </c>
      <c r="E193" s="541" t="s">
        <v>1305</v>
      </c>
      <c r="F193" s="567">
        <v>181</v>
      </c>
      <c r="G193" s="567">
        <v>67151</v>
      </c>
      <c r="H193" s="567">
        <v>1.1092738205365402</v>
      </c>
      <c r="I193" s="567">
        <v>371</v>
      </c>
      <c r="J193" s="567">
        <v>161</v>
      </c>
      <c r="K193" s="567">
        <v>60536</v>
      </c>
      <c r="L193" s="567">
        <v>1</v>
      </c>
      <c r="M193" s="567">
        <v>376</v>
      </c>
      <c r="N193" s="567">
        <v>159</v>
      </c>
      <c r="O193" s="567">
        <v>60420</v>
      </c>
      <c r="P193" s="546">
        <v>0.9980837848552927</v>
      </c>
      <c r="Q193" s="568">
        <v>380</v>
      </c>
    </row>
    <row r="194" spans="1:17" ht="14.45" customHeight="1" x14ac:dyDescent="0.2">
      <c r="A194" s="540" t="s">
        <v>1429</v>
      </c>
      <c r="B194" s="541" t="s">
        <v>1254</v>
      </c>
      <c r="C194" s="541" t="s">
        <v>1255</v>
      </c>
      <c r="D194" s="541" t="s">
        <v>1308</v>
      </c>
      <c r="E194" s="541" t="s">
        <v>1309</v>
      </c>
      <c r="F194" s="567">
        <v>1</v>
      </c>
      <c r="G194" s="567">
        <v>12</v>
      </c>
      <c r="H194" s="567">
        <v>0.5</v>
      </c>
      <c r="I194" s="567">
        <v>12</v>
      </c>
      <c r="J194" s="567">
        <v>2</v>
      </c>
      <c r="K194" s="567">
        <v>24</v>
      </c>
      <c r="L194" s="567">
        <v>1</v>
      </c>
      <c r="M194" s="567">
        <v>12</v>
      </c>
      <c r="N194" s="567"/>
      <c r="O194" s="567"/>
      <c r="P194" s="546"/>
      <c r="Q194" s="568"/>
    </row>
    <row r="195" spans="1:17" ht="14.45" customHeight="1" x14ac:dyDescent="0.2">
      <c r="A195" s="540" t="s">
        <v>1429</v>
      </c>
      <c r="B195" s="541" t="s">
        <v>1254</v>
      </c>
      <c r="C195" s="541" t="s">
        <v>1255</v>
      </c>
      <c r="D195" s="541" t="s">
        <v>1314</v>
      </c>
      <c r="E195" s="541" t="s">
        <v>1315</v>
      </c>
      <c r="F195" s="567">
        <v>1</v>
      </c>
      <c r="G195" s="567">
        <v>126</v>
      </c>
      <c r="H195" s="567">
        <v>1</v>
      </c>
      <c r="I195" s="567">
        <v>126</v>
      </c>
      <c r="J195" s="567">
        <v>1</v>
      </c>
      <c r="K195" s="567">
        <v>126</v>
      </c>
      <c r="L195" s="567">
        <v>1</v>
      </c>
      <c r="M195" s="567">
        <v>126</v>
      </c>
      <c r="N195" s="567"/>
      <c r="O195" s="567"/>
      <c r="P195" s="546"/>
      <c r="Q195" s="568"/>
    </row>
    <row r="196" spans="1:17" ht="14.45" customHeight="1" x14ac:dyDescent="0.2">
      <c r="A196" s="540" t="s">
        <v>1429</v>
      </c>
      <c r="B196" s="541" t="s">
        <v>1254</v>
      </c>
      <c r="C196" s="541" t="s">
        <v>1255</v>
      </c>
      <c r="D196" s="541" t="s">
        <v>1316</v>
      </c>
      <c r="E196" s="541" t="s">
        <v>1317</v>
      </c>
      <c r="F196" s="567">
        <v>1</v>
      </c>
      <c r="G196" s="567">
        <v>496</v>
      </c>
      <c r="H196" s="567"/>
      <c r="I196" s="567">
        <v>496</v>
      </c>
      <c r="J196" s="567"/>
      <c r="K196" s="567"/>
      <c r="L196" s="567"/>
      <c r="M196" s="567"/>
      <c r="N196" s="567"/>
      <c r="O196" s="567"/>
      <c r="P196" s="546"/>
      <c r="Q196" s="568"/>
    </row>
    <row r="197" spans="1:17" ht="14.45" customHeight="1" x14ac:dyDescent="0.2">
      <c r="A197" s="540" t="s">
        <v>1429</v>
      </c>
      <c r="B197" s="541" t="s">
        <v>1254</v>
      </c>
      <c r="C197" s="541" t="s">
        <v>1255</v>
      </c>
      <c r="D197" s="541" t="s">
        <v>1318</v>
      </c>
      <c r="E197" s="541" t="s">
        <v>1319</v>
      </c>
      <c r="F197" s="567">
        <v>6</v>
      </c>
      <c r="G197" s="567">
        <v>2748</v>
      </c>
      <c r="H197" s="567">
        <v>5.935205183585313</v>
      </c>
      <c r="I197" s="567">
        <v>458</v>
      </c>
      <c r="J197" s="567">
        <v>1</v>
      </c>
      <c r="K197" s="567">
        <v>463</v>
      </c>
      <c r="L197" s="567">
        <v>1</v>
      </c>
      <c r="M197" s="567">
        <v>463</v>
      </c>
      <c r="N197" s="567">
        <v>10</v>
      </c>
      <c r="O197" s="567">
        <v>4670</v>
      </c>
      <c r="P197" s="546">
        <v>10.086393088552915</v>
      </c>
      <c r="Q197" s="568">
        <v>467</v>
      </c>
    </row>
    <row r="198" spans="1:17" ht="14.45" customHeight="1" x14ac:dyDescent="0.2">
      <c r="A198" s="540" t="s">
        <v>1429</v>
      </c>
      <c r="B198" s="541" t="s">
        <v>1254</v>
      </c>
      <c r="C198" s="541" t="s">
        <v>1255</v>
      </c>
      <c r="D198" s="541" t="s">
        <v>1320</v>
      </c>
      <c r="E198" s="541" t="s">
        <v>1321</v>
      </c>
      <c r="F198" s="567">
        <v>11</v>
      </c>
      <c r="G198" s="567">
        <v>638</v>
      </c>
      <c r="H198" s="567">
        <v>1.3516949152542372</v>
      </c>
      <c r="I198" s="567">
        <v>58</v>
      </c>
      <c r="J198" s="567">
        <v>8</v>
      </c>
      <c r="K198" s="567">
        <v>472</v>
      </c>
      <c r="L198" s="567">
        <v>1</v>
      </c>
      <c r="M198" s="567">
        <v>59</v>
      </c>
      <c r="N198" s="567">
        <v>1</v>
      </c>
      <c r="O198" s="567">
        <v>59</v>
      </c>
      <c r="P198" s="546">
        <v>0.125</v>
      </c>
      <c r="Q198" s="568">
        <v>59</v>
      </c>
    </row>
    <row r="199" spans="1:17" ht="14.45" customHeight="1" x14ac:dyDescent="0.2">
      <c r="A199" s="540" t="s">
        <v>1429</v>
      </c>
      <c r="B199" s="541" t="s">
        <v>1254</v>
      </c>
      <c r="C199" s="541" t="s">
        <v>1255</v>
      </c>
      <c r="D199" s="541" t="s">
        <v>1328</v>
      </c>
      <c r="E199" s="541" t="s">
        <v>1329</v>
      </c>
      <c r="F199" s="567">
        <v>1118</v>
      </c>
      <c r="G199" s="567">
        <v>196768</v>
      </c>
      <c r="H199" s="567">
        <v>1.149856244594563</v>
      </c>
      <c r="I199" s="567">
        <v>176</v>
      </c>
      <c r="J199" s="567">
        <v>956</v>
      </c>
      <c r="K199" s="567">
        <v>171124</v>
      </c>
      <c r="L199" s="567">
        <v>1</v>
      </c>
      <c r="M199" s="567">
        <v>179</v>
      </c>
      <c r="N199" s="567">
        <v>1085</v>
      </c>
      <c r="O199" s="567">
        <v>196385</v>
      </c>
      <c r="P199" s="546">
        <v>1.1476181014936537</v>
      </c>
      <c r="Q199" s="568">
        <v>181</v>
      </c>
    </row>
    <row r="200" spans="1:17" ht="14.45" customHeight="1" x14ac:dyDescent="0.2">
      <c r="A200" s="540" t="s">
        <v>1429</v>
      </c>
      <c r="B200" s="541" t="s">
        <v>1254</v>
      </c>
      <c r="C200" s="541" t="s">
        <v>1255</v>
      </c>
      <c r="D200" s="541" t="s">
        <v>1332</v>
      </c>
      <c r="E200" s="541" t="s">
        <v>1333</v>
      </c>
      <c r="F200" s="567">
        <v>11</v>
      </c>
      <c r="G200" s="567">
        <v>1870</v>
      </c>
      <c r="H200" s="567">
        <v>1.3590116279069768</v>
      </c>
      <c r="I200" s="567">
        <v>170</v>
      </c>
      <c r="J200" s="567">
        <v>8</v>
      </c>
      <c r="K200" s="567">
        <v>1376</v>
      </c>
      <c r="L200" s="567">
        <v>1</v>
      </c>
      <c r="M200" s="567">
        <v>172</v>
      </c>
      <c r="N200" s="567">
        <v>4</v>
      </c>
      <c r="O200" s="567">
        <v>696</v>
      </c>
      <c r="P200" s="546">
        <v>0.5058139534883721</v>
      </c>
      <c r="Q200" s="568">
        <v>174</v>
      </c>
    </row>
    <row r="201" spans="1:17" ht="14.45" customHeight="1" x14ac:dyDescent="0.2">
      <c r="A201" s="540" t="s">
        <v>1429</v>
      </c>
      <c r="B201" s="541" t="s">
        <v>1254</v>
      </c>
      <c r="C201" s="541" t="s">
        <v>1255</v>
      </c>
      <c r="D201" s="541" t="s">
        <v>1344</v>
      </c>
      <c r="E201" s="541" t="s">
        <v>1345</v>
      </c>
      <c r="F201" s="567">
        <v>2</v>
      </c>
      <c r="G201" s="567">
        <v>486</v>
      </c>
      <c r="H201" s="567"/>
      <c r="I201" s="567">
        <v>243</v>
      </c>
      <c r="J201" s="567"/>
      <c r="K201" s="567"/>
      <c r="L201" s="567"/>
      <c r="M201" s="567"/>
      <c r="N201" s="567"/>
      <c r="O201" s="567"/>
      <c r="P201" s="546"/>
      <c r="Q201" s="568"/>
    </row>
    <row r="202" spans="1:17" ht="14.45" customHeight="1" x14ac:dyDescent="0.2">
      <c r="A202" s="540" t="s">
        <v>1429</v>
      </c>
      <c r="B202" s="541" t="s">
        <v>1254</v>
      </c>
      <c r="C202" s="541" t="s">
        <v>1255</v>
      </c>
      <c r="D202" s="541" t="s">
        <v>1346</v>
      </c>
      <c r="E202" s="541" t="s">
        <v>1347</v>
      </c>
      <c r="F202" s="567">
        <v>1</v>
      </c>
      <c r="G202" s="567">
        <v>426</v>
      </c>
      <c r="H202" s="567">
        <v>0.48965517241379308</v>
      </c>
      <c r="I202" s="567">
        <v>426</v>
      </c>
      <c r="J202" s="567">
        <v>2</v>
      </c>
      <c r="K202" s="567">
        <v>870</v>
      </c>
      <c r="L202" s="567">
        <v>1</v>
      </c>
      <c r="M202" s="567">
        <v>435</v>
      </c>
      <c r="N202" s="567">
        <v>1</v>
      </c>
      <c r="O202" s="567">
        <v>442</v>
      </c>
      <c r="P202" s="546">
        <v>0.50804597701149423</v>
      </c>
      <c r="Q202" s="568">
        <v>442</v>
      </c>
    </row>
    <row r="203" spans="1:17" ht="14.45" customHeight="1" x14ac:dyDescent="0.2">
      <c r="A203" s="540" t="s">
        <v>1429</v>
      </c>
      <c r="B203" s="541" t="s">
        <v>1254</v>
      </c>
      <c r="C203" s="541" t="s">
        <v>1255</v>
      </c>
      <c r="D203" s="541" t="s">
        <v>1418</v>
      </c>
      <c r="E203" s="541" t="s">
        <v>1419</v>
      </c>
      <c r="F203" s="567"/>
      <c r="G203" s="567"/>
      <c r="H203" s="567"/>
      <c r="I203" s="567"/>
      <c r="J203" s="567">
        <v>1</v>
      </c>
      <c r="K203" s="567">
        <v>865</v>
      </c>
      <c r="L203" s="567">
        <v>1</v>
      </c>
      <c r="M203" s="567">
        <v>865</v>
      </c>
      <c r="N203" s="567"/>
      <c r="O203" s="567"/>
      <c r="P203" s="546"/>
      <c r="Q203" s="568"/>
    </row>
    <row r="204" spans="1:17" ht="14.45" customHeight="1" x14ac:dyDescent="0.2">
      <c r="A204" s="540" t="s">
        <v>1429</v>
      </c>
      <c r="B204" s="541" t="s">
        <v>1254</v>
      </c>
      <c r="C204" s="541" t="s">
        <v>1255</v>
      </c>
      <c r="D204" s="541" t="s">
        <v>1421</v>
      </c>
      <c r="E204" s="541" t="s">
        <v>1422</v>
      </c>
      <c r="F204" s="567">
        <v>2</v>
      </c>
      <c r="G204" s="567">
        <v>2120</v>
      </c>
      <c r="H204" s="567"/>
      <c r="I204" s="567">
        <v>1060</v>
      </c>
      <c r="J204" s="567"/>
      <c r="K204" s="567"/>
      <c r="L204" s="567"/>
      <c r="M204" s="567"/>
      <c r="N204" s="567"/>
      <c r="O204" s="567"/>
      <c r="P204" s="546"/>
      <c r="Q204" s="568"/>
    </row>
    <row r="205" spans="1:17" ht="14.45" customHeight="1" x14ac:dyDescent="0.2">
      <c r="A205" s="540" t="s">
        <v>1429</v>
      </c>
      <c r="B205" s="541" t="s">
        <v>1254</v>
      </c>
      <c r="C205" s="541" t="s">
        <v>1255</v>
      </c>
      <c r="D205" s="541" t="s">
        <v>1351</v>
      </c>
      <c r="E205" s="541" t="s">
        <v>1352</v>
      </c>
      <c r="F205" s="567">
        <v>1</v>
      </c>
      <c r="G205" s="567">
        <v>289</v>
      </c>
      <c r="H205" s="567"/>
      <c r="I205" s="567">
        <v>289</v>
      </c>
      <c r="J205" s="567"/>
      <c r="K205" s="567"/>
      <c r="L205" s="567"/>
      <c r="M205" s="567"/>
      <c r="N205" s="567"/>
      <c r="O205" s="567"/>
      <c r="P205" s="546"/>
      <c r="Q205" s="568"/>
    </row>
    <row r="206" spans="1:17" ht="14.45" customHeight="1" x14ac:dyDescent="0.2">
      <c r="A206" s="540" t="s">
        <v>1429</v>
      </c>
      <c r="B206" s="541" t="s">
        <v>1254</v>
      </c>
      <c r="C206" s="541" t="s">
        <v>1255</v>
      </c>
      <c r="D206" s="541" t="s">
        <v>1353</v>
      </c>
      <c r="E206" s="541" t="s">
        <v>1354</v>
      </c>
      <c r="F206" s="567">
        <v>1</v>
      </c>
      <c r="G206" s="567">
        <v>1102</v>
      </c>
      <c r="H206" s="567">
        <v>0.9856887298747764</v>
      </c>
      <c r="I206" s="567">
        <v>1102</v>
      </c>
      <c r="J206" s="567">
        <v>1</v>
      </c>
      <c r="K206" s="567">
        <v>1118</v>
      </c>
      <c r="L206" s="567">
        <v>1</v>
      </c>
      <c r="M206" s="567">
        <v>1118</v>
      </c>
      <c r="N206" s="567"/>
      <c r="O206" s="567"/>
      <c r="P206" s="546"/>
      <c r="Q206" s="568"/>
    </row>
    <row r="207" spans="1:17" ht="14.45" customHeight="1" x14ac:dyDescent="0.2">
      <c r="A207" s="540" t="s">
        <v>1429</v>
      </c>
      <c r="B207" s="541" t="s">
        <v>1254</v>
      </c>
      <c r="C207" s="541" t="s">
        <v>1255</v>
      </c>
      <c r="D207" s="541" t="s">
        <v>1363</v>
      </c>
      <c r="E207" s="541" t="s">
        <v>1364</v>
      </c>
      <c r="F207" s="567">
        <v>7</v>
      </c>
      <c r="G207" s="567">
        <v>33453</v>
      </c>
      <c r="H207" s="567">
        <v>0.63318380557606047</v>
      </c>
      <c r="I207" s="567">
        <v>4779</v>
      </c>
      <c r="J207" s="567">
        <v>11</v>
      </c>
      <c r="K207" s="567">
        <v>52833</v>
      </c>
      <c r="L207" s="567">
        <v>1</v>
      </c>
      <c r="M207" s="567">
        <v>4803</v>
      </c>
      <c r="N207" s="567"/>
      <c r="O207" s="567"/>
      <c r="P207" s="546"/>
      <c r="Q207" s="568"/>
    </row>
    <row r="208" spans="1:17" ht="14.45" customHeight="1" x14ac:dyDescent="0.2">
      <c r="A208" s="540" t="s">
        <v>1429</v>
      </c>
      <c r="B208" s="541" t="s">
        <v>1254</v>
      </c>
      <c r="C208" s="541" t="s">
        <v>1255</v>
      </c>
      <c r="D208" s="541" t="s">
        <v>1365</v>
      </c>
      <c r="E208" s="541" t="s">
        <v>1366</v>
      </c>
      <c r="F208" s="567">
        <v>2</v>
      </c>
      <c r="G208" s="567">
        <v>1218</v>
      </c>
      <c r="H208" s="567">
        <v>0.66339869281045749</v>
      </c>
      <c r="I208" s="567">
        <v>609</v>
      </c>
      <c r="J208" s="567">
        <v>3</v>
      </c>
      <c r="K208" s="567">
        <v>1836</v>
      </c>
      <c r="L208" s="567">
        <v>1</v>
      </c>
      <c r="M208" s="567">
        <v>612</v>
      </c>
      <c r="N208" s="567"/>
      <c r="O208" s="567"/>
      <c r="P208" s="546"/>
      <c r="Q208" s="568"/>
    </row>
    <row r="209" spans="1:17" ht="14.45" customHeight="1" x14ac:dyDescent="0.2">
      <c r="A209" s="540" t="s">
        <v>1430</v>
      </c>
      <c r="B209" s="541" t="s">
        <v>1254</v>
      </c>
      <c r="C209" s="541" t="s">
        <v>1255</v>
      </c>
      <c r="D209" s="541" t="s">
        <v>1258</v>
      </c>
      <c r="E209" s="541" t="s">
        <v>1259</v>
      </c>
      <c r="F209" s="567">
        <v>44</v>
      </c>
      <c r="G209" s="567">
        <v>2552</v>
      </c>
      <c r="H209" s="567">
        <v>0.83181225554106908</v>
      </c>
      <c r="I209" s="567">
        <v>58</v>
      </c>
      <c r="J209" s="567">
        <v>52</v>
      </c>
      <c r="K209" s="567">
        <v>3068</v>
      </c>
      <c r="L209" s="567">
        <v>1</v>
      </c>
      <c r="M209" s="567">
        <v>59</v>
      </c>
      <c r="N209" s="567">
        <v>38</v>
      </c>
      <c r="O209" s="567">
        <v>2242</v>
      </c>
      <c r="P209" s="546">
        <v>0.73076923076923073</v>
      </c>
      <c r="Q209" s="568">
        <v>59</v>
      </c>
    </row>
    <row r="210" spans="1:17" ht="14.45" customHeight="1" x14ac:dyDescent="0.2">
      <c r="A210" s="540" t="s">
        <v>1430</v>
      </c>
      <c r="B210" s="541" t="s">
        <v>1254</v>
      </c>
      <c r="C210" s="541" t="s">
        <v>1255</v>
      </c>
      <c r="D210" s="541" t="s">
        <v>1260</v>
      </c>
      <c r="E210" s="541" t="s">
        <v>1261</v>
      </c>
      <c r="F210" s="567">
        <v>7</v>
      </c>
      <c r="G210" s="567">
        <v>924</v>
      </c>
      <c r="H210" s="567">
        <v>0.875</v>
      </c>
      <c r="I210" s="567">
        <v>132</v>
      </c>
      <c r="J210" s="567">
        <v>8</v>
      </c>
      <c r="K210" s="567">
        <v>1056</v>
      </c>
      <c r="L210" s="567">
        <v>1</v>
      </c>
      <c r="M210" s="567">
        <v>132</v>
      </c>
      <c r="N210" s="567">
        <v>7</v>
      </c>
      <c r="O210" s="567">
        <v>931</v>
      </c>
      <c r="P210" s="546">
        <v>0.88162878787878785</v>
      </c>
      <c r="Q210" s="568">
        <v>133</v>
      </c>
    </row>
    <row r="211" spans="1:17" ht="14.45" customHeight="1" x14ac:dyDescent="0.2">
      <c r="A211" s="540" t="s">
        <v>1430</v>
      </c>
      <c r="B211" s="541" t="s">
        <v>1254</v>
      </c>
      <c r="C211" s="541" t="s">
        <v>1255</v>
      </c>
      <c r="D211" s="541" t="s">
        <v>1266</v>
      </c>
      <c r="E211" s="541" t="s">
        <v>1267</v>
      </c>
      <c r="F211" s="567">
        <v>10</v>
      </c>
      <c r="G211" s="567">
        <v>1800</v>
      </c>
      <c r="H211" s="567">
        <v>0.46838407494145201</v>
      </c>
      <c r="I211" s="567">
        <v>180</v>
      </c>
      <c r="J211" s="567">
        <v>21</v>
      </c>
      <c r="K211" s="567">
        <v>3843</v>
      </c>
      <c r="L211" s="567">
        <v>1</v>
      </c>
      <c r="M211" s="567">
        <v>183</v>
      </c>
      <c r="N211" s="567">
        <v>18</v>
      </c>
      <c r="O211" s="567">
        <v>3330</v>
      </c>
      <c r="P211" s="546">
        <v>0.86651053864168615</v>
      </c>
      <c r="Q211" s="568">
        <v>185</v>
      </c>
    </row>
    <row r="212" spans="1:17" ht="14.45" customHeight="1" x14ac:dyDescent="0.2">
      <c r="A212" s="540" t="s">
        <v>1430</v>
      </c>
      <c r="B212" s="541" t="s">
        <v>1254</v>
      </c>
      <c r="C212" s="541" t="s">
        <v>1255</v>
      </c>
      <c r="D212" s="541" t="s">
        <v>1270</v>
      </c>
      <c r="E212" s="541" t="s">
        <v>1271</v>
      </c>
      <c r="F212" s="567">
        <v>28</v>
      </c>
      <c r="G212" s="567">
        <v>9436</v>
      </c>
      <c r="H212" s="567">
        <v>0.79061583577712613</v>
      </c>
      <c r="I212" s="567">
        <v>337</v>
      </c>
      <c r="J212" s="567">
        <v>35</v>
      </c>
      <c r="K212" s="567">
        <v>11935</v>
      </c>
      <c r="L212" s="567">
        <v>1</v>
      </c>
      <c r="M212" s="567">
        <v>341</v>
      </c>
      <c r="N212" s="567">
        <v>28</v>
      </c>
      <c r="O212" s="567">
        <v>9632</v>
      </c>
      <c r="P212" s="546">
        <v>0.8070381231671554</v>
      </c>
      <c r="Q212" s="568">
        <v>344</v>
      </c>
    </row>
    <row r="213" spans="1:17" ht="14.45" customHeight="1" x14ac:dyDescent="0.2">
      <c r="A213" s="540" t="s">
        <v>1430</v>
      </c>
      <c r="B213" s="541" t="s">
        <v>1254</v>
      </c>
      <c r="C213" s="541" t="s">
        <v>1255</v>
      </c>
      <c r="D213" s="541" t="s">
        <v>1274</v>
      </c>
      <c r="E213" s="541" t="s">
        <v>1275</v>
      </c>
      <c r="F213" s="567">
        <v>512</v>
      </c>
      <c r="G213" s="567">
        <v>179200</v>
      </c>
      <c r="H213" s="567">
        <v>0.76200195603180676</v>
      </c>
      <c r="I213" s="567">
        <v>350</v>
      </c>
      <c r="J213" s="567">
        <v>670</v>
      </c>
      <c r="K213" s="567">
        <v>235170</v>
      </c>
      <c r="L213" s="567">
        <v>1</v>
      </c>
      <c r="M213" s="567">
        <v>351</v>
      </c>
      <c r="N213" s="567">
        <v>667</v>
      </c>
      <c r="O213" s="567">
        <v>235451</v>
      </c>
      <c r="P213" s="546">
        <v>1.001194880299358</v>
      </c>
      <c r="Q213" s="568">
        <v>353</v>
      </c>
    </row>
    <row r="214" spans="1:17" ht="14.45" customHeight="1" x14ac:dyDescent="0.2">
      <c r="A214" s="540" t="s">
        <v>1430</v>
      </c>
      <c r="B214" s="541" t="s">
        <v>1254</v>
      </c>
      <c r="C214" s="541" t="s">
        <v>1255</v>
      </c>
      <c r="D214" s="541" t="s">
        <v>1286</v>
      </c>
      <c r="E214" s="541" t="s">
        <v>1287</v>
      </c>
      <c r="F214" s="567">
        <v>1</v>
      </c>
      <c r="G214" s="567">
        <v>392</v>
      </c>
      <c r="H214" s="567"/>
      <c r="I214" s="567">
        <v>392</v>
      </c>
      <c r="J214" s="567"/>
      <c r="K214" s="567"/>
      <c r="L214" s="567"/>
      <c r="M214" s="567"/>
      <c r="N214" s="567">
        <v>1</v>
      </c>
      <c r="O214" s="567">
        <v>405</v>
      </c>
      <c r="P214" s="546"/>
      <c r="Q214" s="568">
        <v>405</v>
      </c>
    </row>
    <row r="215" spans="1:17" ht="14.45" customHeight="1" x14ac:dyDescent="0.2">
      <c r="A215" s="540" t="s">
        <v>1430</v>
      </c>
      <c r="B215" s="541" t="s">
        <v>1254</v>
      </c>
      <c r="C215" s="541" t="s">
        <v>1255</v>
      </c>
      <c r="D215" s="541" t="s">
        <v>1292</v>
      </c>
      <c r="E215" s="541" t="s">
        <v>1293</v>
      </c>
      <c r="F215" s="567">
        <v>1</v>
      </c>
      <c r="G215" s="567">
        <v>707</v>
      </c>
      <c r="H215" s="567"/>
      <c r="I215" s="567">
        <v>707</v>
      </c>
      <c r="J215" s="567"/>
      <c r="K215" s="567"/>
      <c r="L215" s="567"/>
      <c r="M215" s="567"/>
      <c r="N215" s="567">
        <v>1</v>
      </c>
      <c r="O215" s="567">
        <v>719</v>
      </c>
      <c r="P215" s="546"/>
      <c r="Q215" s="568">
        <v>719</v>
      </c>
    </row>
    <row r="216" spans="1:17" ht="14.45" customHeight="1" x14ac:dyDescent="0.2">
      <c r="A216" s="540" t="s">
        <v>1430</v>
      </c>
      <c r="B216" s="541" t="s">
        <v>1254</v>
      </c>
      <c r="C216" s="541" t="s">
        <v>1255</v>
      </c>
      <c r="D216" s="541" t="s">
        <v>1294</v>
      </c>
      <c r="E216" s="541" t="s">
        <v>1295</v>
      </c>
      <c r="F216" s="567">
        <v>1</v>
      </c>
      <c r="G216" s="567">
        <v>148</v>
      </c>
      <c r="H216" s="567"/>
      <c r="I216" s="567">
        <v>148</v>
      </c>
      <c r="J216" s="567"/>
      <c r="K216" s="567"/>
      <c r="L216" s="567"/>
      <c r="M216" s="567"/>
      <c r="N216" s="567"/>
      <c r="O216" s="567"/>
      <c r="P216" s="546"/>
      <c r="Q216" s="568"/>
    </row>
    <row r="217" spans="1:17" ht="14.45" customHeight="1" x14ac:dyDescent="0.2">
      <c r="A217" s="540" t="s">
        <v>1430</v>
      </c>
      <c r="B217" s="541" t="s">
        <v>1254</v>
      </c>
      <c r="C217" s="541" t="s">
        <v>1255</v>
      </c>
      <c r="D217" s="541" t="s">
        <v>1296</v>
      </c>
      <c r="E217" s="541" t="s">
        <v>1297</v>
      </c>
      <c r="F217" s="567">
        <v>23</v>
      </c>
      <c r="G217" s="567">
        <v>7015</v>
      </c>
      <c r="H217" s="567">
        <v>0.99025974025974028</v>
      </c>
      <c r="I217" s="567">
        <v>305</v>
      </c>
      <c r="J217" s="567">
        <v>23</v>
      </c>
      <c r="K217" s="567">
        <v>7084</v>
      </c>
      <c r="L217" s="567">
        <v>1</v>
      </c>
      <c r="M217" s="567">
        <v>308</v>
      </c>
      <c r="N217" s="567">
        <v>20</v>
      </c>
      <c r="O217" s="567">
        <v>6200</v>
      </c>
      <c r="P217" s="546">
        <v>0.87521174477696217</v>
      </c>
      <c r="Q217" s="568">
        <v>310</v>
      </c>
    </row>
    <row r="218" spans="1:17" ht="14.45" customHeight="1" x14ac:dyDescent="0.2">
      <c r="A218" s="540" t="s">
        <v>1430</v>
      </c>
      <c r="B218" s="541" t="s">
        <v>1254</v>
      </c>
      <c r="C218" s="541" t="s">
        <v>1255</v>
      </c>
      <c r="D218" s="541" t="s">
        <v>1298</v>
      </c>
      <c r="E218" s="541" t="s">
        <v>1299</v>
      </c>
      <c r="F218" s="567">
        <v>1</v>
      </c>
      <c r="G218" s="567">
        <v>3722</v>
      </c>
      <c r="H218" s="567"/>
      <c r="I218" s="567">
        <v>3722</v>
      </c>
      <c r="J218" s="567"/>
      <c r="K218" s="567"/>
      <c r="L218" s="567"/>
      <c r="M218" s="567"/>
      <c r="N218" s="567"/>
      <c r="O218" s="567"/>
      <c r="P218" s="546"/>
      <c r="Q218" s="568"/>
    </row>
    <row r="219" spans="1:17" ht="14.45" customHeight="1" x14ac:dyDescent="0.2">
      <c r="A219" s="540" t="s">
        <v>1430</v>
      </c>
      <c r="B219" s="541" t="s">
        <v>1254</v>
      </c>
      <c r="C219" s="541" t="s">
        <v>1255</v>
      </c>
      <c r="D219" s="541" t="s">
        <v>1300</v>
      </c>
      <c r="E219" s="541" t="s">
        <v>1301</v>
      </c>
      <c r="F219" s="567">
        <v>83</v>
      </c>
      <c r="G219" s="567">
        <v>41085</v>
      </c>
      <c r="H219" s="567">
        <v>0.86668072988081424</v>
      </c>
      <c r="I219" s="567">
        <v>495</v>
      </c>
      <c r="J219" s="567">
        <v>95</v>
      </c>
      <c r="K219" s="567">
        <v>47405</v>
      </c>
      <c r="L219" s="567">
        <v>1</v>
      </c>
      <c r="M219" s="567">
        <v>499</v>
      </c>
      <c r="N219" s="567">
        <v>102</v>
      </c>
      <c r="O219" s="567">
        <v>51306</v>
      </c>
      <c r="P219" s="546">
        <v>1.082290897584643</v>
      </c>
      <c r="Q219" s="568">
        <v>503</v>
      </c>
    </row>
    <row r="220" spans="1:17" ht="14.45" customHeight="1" x14ac:dyDescent="0.2">
      <c r="A220" s="540" t="s">
        <v>1430</v>
      </c>
      <c r="B220" s="541" t="s">
        <v>1254</v>
      </c>
      <c r="C220" s="541" t="s">
        <v>1255</v>
      </c>
      <c r="D220" s="541" t="s">
        <v>1304</v>
      </c>
      <c r="E220" s="541" t="s">
        <v>1305</v>
      </c>
      <c r="F220" s="567">
        <v>95</v>
      </c>
      <c r="G220" s="567">
        <v>35245</v>
      </c>
      <c r="H220" s="567">
        <v>0.87604394511831374</v>
      </c>
      <c r="I220" s="567">
        <v>371</v>
      </c>
      <c r="J220" s="567">
        <v>107</v>
      </c>
      <c r="K220" s="567">
        <v>40232</v>
      </c>
      <c r="L220" s="567">
        <v>1</v>
      </c>
      <c r="M220" s="567">
        <v>376</v>
      </c>
      <c r="N220" s="567">
        <v>105</v>
      </c>
      <c r="O220" s="567">
        <v>39900</v>
      </c>
      <c r="P220" s="546">
        <v>0.9917478623980911</v>
      </c>
      <c r="Q220" s="568">
        <v>380</v>
      </c>
    </row>
    <row r="221" spans="1:17" ht="14.45" customHeight="1" x14ac:dyDescent="0.2">
      <c r="A221" s="540" t="s">
        <v>1430</v>
      </c>
      <c r="B221" s="541" t="s">
        <v>1254</v>
      </c>
      <c r="C221" s="541" t="s">
        <v>1255</v>
      </c>
      <c r="D221" s="541" t="s">
        <v>1308</v>
      </c>
      <c r="E221" s="541" t="s">
        <v>1309</v>
      </c>
      <c r="F221" s="567"/>
      <c r="G221" s="567"/>
      <c r="H221" s="567"/>
      <c r="I221" s="567"/>
      <c r="J221" s="567">
        <v>3</v>
      </c>
      <c r="K221" s="567">
        <v>36</v>
      </c>
      <c r="L221" s="567">
        <v>1</v>
      </c>
      <c r="M221" s="567">
        <v>12</v>
      </c>
      <c r="N221" s="567">
        <v>2</v>
      </c>
      <c r="O221" s="567">
        <v>24</v>
      </c>
      <c r="P221" s="546">
        <v>0.66666666666666663</v>
      </c>
      <c r="Q221" s="568">
        <v>12</v>
      </c>
    </row>
    <row r="222" spans="1:17" ht="14.45" customHeight="1" x14ac:dyDescent="0.2">
      <c r="A222" s="540" t="s">
        <v>1430</v>
      </c>
      <c r="B222" s="541" t="s">
        <v>1254</v>
      </c>
      <c r="C222" s="541" t="s">
        <v>1255</v>
      </c>
      <c r="D222" s="541" t="s">
        <v>1312</v>
      </c>
      <c r="E222" s="541" t="s">
        <v>1313</v>
      </c>
      <c r="F222" s="567">
        <v>2</v>
      </c>
      <c r="G222" s="567">
        <v>224</v>
      </c>
      <c r="H222" s="567">
        <v>1.9823008849557522</v>
      </c>
      <c r="I222" s="567">
        <v>112</v>
      </c>
      <c r="J222" s="567">
        <v>1</v>
      </c>
      <c r="K222" s="567">
        <v>113</v>
      </c>
      <c r="L222" s="567">
        <v>1</v>
      </c>
      <c r="M222" s="567">
        <v>113</v>
      </c>
      <c r="N222" s="567"/>
      <c r="O222" s="567"/>
      <c r="P222" s="546"/>
      <c r="Q222" s="568"/>
    </row>
    <row r="223" spans="1:17" ht="14.45" customHeight="1" x14ac:dyDescent="0.2">
      <c r="A223" s="540" t="s">
        <v>1430</v>
      </c>
      <c r="B223" s="541" t="s">
        <v>1254</v>
      </c>
      <c r="C223" s="541" t="s">
        <v>1255</v>
      </c>
      <c r="D223" s="541" t="s">
        <v>1314</v>
      </c>
      <c r="E223" s="541" t="s">
        <v>1315</v>
      </c>
      <c r="F223" s="567">
        <v>1</v>
      </c>
      <c r="G223" s="567">
        <v>126</v>
      </c>
      <c r="H223" s="567"/>
      <c r="I223" s="567">
        <v>126</v>
      </c>
      <c r="J223" s="567"/>
      <c r="K223" s="567"/>
      <c r="L223" s="567"/>
      <c r="M223" s="567"/>
      <c r="N223" s="567"/>
      <c r="O223" s="567"/>
      <c r="P223" s="546"/>
      <c r="Q223" s="568"/>
    </row>
    <row r="224" spans="1:17" ht="14.45" customHeight="1" x14ac:dyDescent="0.2">
      <c r="A224" s="540" t="s">
        <v>1430</v>
      </c>
      <c r="B224" s="541" t="s">
        <v>1254</v>
      </c>
      <c r="C224" s="541" t="s">
        <v>1255</v>
      </c>
      <c r="D224" s="541" t="s">
        <v>1318</v>
      </c>
      <c r="E224" s="541" t="s">
        <v>1319</v>
      </c>
      <c r="F224" s="567">
        <v>10</v>
      </c>
      <c r="G224" s="567">
        <v>4580</v>
      </c>
      <c r="H224" s="567">
        <v>0.47104803044327881</v>
      </c>
      <c r="I224" s="567">
        <v>458</v>
      </c>
      <c r="J224" s="567">
        <v>21</v>
      </c>
      <c r="K224" s="567">
        <v>9723</v>
      </c>
      <c r="L224" s="567">
        <v>1</v>
      </c>
      <c r="M224" s="567">
        <v>463</v>
      </c>
      <c r="N224" s="567">
        <v>16</v>
      </c>
      <c r="O224" s="567">
        <v>7472</v>
      </c>
      <c r="P224" s="546">
        <v>0.76848709246117453</v>
      </c>
      <c r="Q224" s="568">
        <v>467</v>
      </c>
    </row>
    <row r="225" spans="1:17" ht="14.45" customHeight="1" x14ac:dyDescent="0.2">
      <c r="A225" s="540" t="s">
        <v>1430</v>
      </c>
      <c r="B225" s="541" t="s">
        <v>1254</v>
      </c>
      <c r="C225" s="541" t="s">
        <v>1255</v>
      </c>
      <c r="D225" s="541" t="s">
        <v>1320</v>
      </c>
      <c r="E225" s="541" t="s">
        <v>1321</v>
      </c>
      <c r="F225" s="567">
        <v>153</v>
      </c>
      <c r="G225" s="567">
        <v>8874</v>
      </c>
      <c r="H225" s="567">
        <v>0.85946731234866824</v>
      </c>
      <c r="I225" s="567">
        <v>58</v>
      </c>
      <c r="J225" s="567">
        <v>175</v>
      </c>
      <c r="K225" s="567">
        <v>10325</v>
      </c>
      <c r="L225" s="567">
        <v>1</v>
      </c>
      <c r="M225" s="567">
        <v>59</v>
      </c>
      <c r="N225" s="567">
        <v>164</v>
      </c>
      <c r="O225" s="567">
        <v>9676</v>
      </c>
      <c r="P225" s="546">
        <v>0.93714285714285717</v>
      </c>
      <c r="Q225" s="568">
        <v>59</v>
      </c>
    </row>
    <row r="226" spans="1:17" ht="14.45" customHeight="1" x14ac:dyDescent="0.2">
      <c r="A226" s="540" t="s">
        <v>1430</v>
      </c>
      <c r="B226" s="541" t="s">
        <v>1254</v>
      </c>
      <c r="C226" s="541" t="s">
        <v>1255</v>
      </c>
      <c r="D226" s="541" t="s">
        <v>1322</v>
      </c>
      <c r="E226" s="541" t="s">
        <v>1323</v>
      </c>
      <c r="F226" s="567"/>
      <c r="G226" s="567"/>
      <c r="H226" s="567"/>
      <c r="I226" s="567"/>
      <c r="J226" s="567">
        <v>1</v>
      </c>
      <c r="K226" s="567">
        <v>2179</v>
      </c>
      <c r="L226" s="567">
        <v>1</v>
      </c>
      <c r="M226" s="567">
        <v>2179</v>
      </c>
      <c r="N226" s="567">
        <v>1</v>
      </c>
      <c r="O226" s="567">
        <v>2183</v>
      </c>
      <c r="P226" s="546">
        <v>1.0018357044515833</v>
      </c>
      <c r="Q226" s="568">
        <v>2183</v>
      </c>
    </row>
    <row r="227" spans="1:17" ht="14.45" customHeight="1" x14ac:dyDescent="0.2">
      <c r="A227" s="540" t="s">
        <v>1430</v>
      </c>
      <c r="B227" s="541" t="s">
        <v>1254</v>
      </c>
      <c r="C227" s="541" t="s">
        <v>1255</v>
      </c>
      <c r="D227" s="541" t="s">
        <v>1328</v>
      </c>
      <c r="E227" s="541" t="s">
        <v>1329</v>
      </c>
      <c r="F227" s="567">
        <v>249</v>
      </c>
      <c r="G227" s="567">
        <v>43824</v>
      </c>
      <c r="H227" s="567">
        <v>0.97153498270816707</v>
      </c>
      <c r="I227" s="567">
        <v>176</v>
      </c>
      <c r="J227" s="567">
        <v>252</v>
      </c>
      <c r="K227" s="567">
        <v>45108</v>
      </c>
      <c r="L227" s="567">
        <v>1</v>
      </c>
      <c r="M227" s="567">
        <v>179</v>
      </c>
      <c r="N227" s="567">
        <v>144</v>
      </c>
      <c r="O227" s="567">
        <v>26064</v>
      </c>
      <c r="P227" s="546">
        <v>0.57781324820430968</v>
      </c>
      <c r="Q227" s="568">
        <v>181</v>
      </c>
    </row>
    <row r="228" spans="1:17" ht="14.45" customHeight="1" x14ac:dyDescent="0.2">
      <c r="A228" s="540" t="s">
        <v>1430</v>
      </c>
      <c r="B228" s="541" t="s">
        <v>1254</v>
      </c>
      <c r="C228" s="541" t="s">
        <v>1255</v>
      </c>
      <c r="D228" s="541" t="s">
        <v>1330</v>
      </c>
      <c r="E228" s="541" t="s">
        <v>1331</v>
      </c>
      <c r="F228" s="567">
        <v>2</v>
      </c>
      <c r="G228" s="567">
        <v>172</v>
      </c>
      <c r="H228" s="567"/>
      <c r="I228" s="567">
        <v>86</v>
      </c>
      <c r="J228" s="567"/>
      <c r="K228" s="567"/>
      <c r="L228" s="567"/>
      <c r="M228" s="567"/>
      <c r="N228" s="567">
        <v>2</v>
      </c>
      <c r="O228" s="567">
        <v>176</v>
      </c>
      <c r="P228" s="546"/>
      <c r="Q228" s="568">
        <v>88</v>
      </c>
    </row>
    <row r="229" spans="1:17" ht="14.45" customHeight="1" x14ac:dyDescent="0.2">
      <c r="A229" s="540" t="s">
        <v>1430</v>
      </c>
      <c r="B229" s="541" t="s">
        <v>1254</v>
      </c>
      <c r="C229" s="541" t="s">
        <v>1255</v>
      </c>
      <c r="D229" s="541" t="s">
        <v>1332</v>
      </c>
      <c r="E229" s="541" t="s">
        <v>1333</v>
      </c>
      <c r="F229" s="567">
        <v>12</v>
      </c>
      <c r="G229" s="567">
        <v>2040</v>
      </c>
      <c r="H229" s="567">
        <v>1.1860465116279071</v>
      </c>
      <c r="I229" s="567">
        <v>170</v>
      </c>
      <c r="J229" s="567">
        <v>10</v>
      </c>
      <c r="K229" s="567">
        <v>1720</v>
      </c>
      <c r="L229" s="567">
        <v>1</v>
      </c>
      <c r="M229" s="567">
        <v>172</v>
      </c>
      <c r="N229" s="567">
        <v>11</v>
      </c>
      <c r="O229" s="567">
        <v>1914</v>
      </c>
      <c r="P229" s="546">
        <v>1.1127906976744186</v>
      </c>
      <c r="Q229" s="568">
        <v>174</v>
      </c>
    </row>
    <row r="230" spans="1:17" ht="14.45" customHeight="1" x14ac:dyDescent="0.2">
      <c r="A230" s="540" t="s">
        <v>1430</v>
      </c>
      <c r="B230" s="541" t="s">
        <v>1254</v>
      </c>
      <c r="C230" s="541" t="s">
        <v>1255</v>
      </c>
      <c r="D230" s="541" t="s">
        <v>1340</v>
      </c>
      <c r="E230" s="541" t="s">
        <v>1341</v>
      </c>
      <c r="F230" s="567"/>
      <c r="G230" s="567"/>
      <c r="H230" s="567"/>
      <c r="I230" s="567"/>
      <c r="J230" s="567"/>
      <c r="K230" s="567"/>
      <c r="L230" s="567"/>
      <c r="M230" s="567"/>
      <c r="N230" s="567">
        <v>1</v>
      </c>
      <c r="O230" s="567">
        <v>269</v>
      </c>
      <c r="P230" s="546"/>
      <c r="Q230" s="568">
        <v>269</v>
      </c>
    </row>
    <row r="231" spans="1:17" ht="14.45" customHeight="1" x14ac:dyDescent="0.2">
      <c r="A231" s="540" t="s">
        <v>1430</v>
      </c>
      <c r="B231" s="541" t="s">
        <v>1254</v>
      </c>
      <c r="C231" s="541" t="s">
        <v>1255</v>
      </c>
      <c r="D231" s="541" t="s">
        <v>1342</v>
      </c>
      <c r="E231" s="541" t="s">
        <v>1343</v>
      </c>
      <c r="F231" s="567">
        <v>1</v>
      </c>
      <c r="G231" s="567">
        <v>2134</v>
      </c>
      <c r="H231" s="567">
        <v>0.19888164026095059</v>
      </c>
      <c r="I231" s="567">
        <v>2134</v>
      </c>
      <c r="J231" s="567">
        <v>5</v>
      </c>
      <c r="K231" s="567">
        <v>10730</v>
      </c>
      <c r="L231" s="567">
        <v>1</v>
      </c>
      <c r="M231" s="567">
        <v>2146</v>
      </c>
      <c r="N231" s="567">
        <v>3</v>
      </c>
      <c r="O231" s="567">
        <v>6471</v>
      </c>
      <c r="P231" s="546">
        <v>0.60307548928238586</v>
      </c>
      <c r="Q231" s="568">
        <v>2157</v>
      </c>
    </row>
    <row r="232" spans="1:17" ht="14.45" customHeight="1" x14ac:dyDescent="0.2">
      <c r="A232" s="540" t="s">
        <v>1430</v>
      </c>
      <c r="B232" s="541" t="s">
        <v>1254</v>
      </c>
      <c r="C232" s="541" t="s">
        <v>1255</v>
      </c>
      <c r="D232" s="541" t="s">
        <v>1346</v>
      </c>
      <c r="E232" s="541" t="s">
        <v>1347</v>
      </c>
      <c r="F232" s="567">
        <v>1</v>
      </c>
      <c r="G232" s="567">
        <v>426</v>
      </c>
      <c r="H232" s="567"/>
      <c r="I232" s="567">
        <v>426</v>
      </c>
      <c r="J232" s="567"/>
      <c r="K232" s="567"/>
      <c r="L232" s="567"/>
      <c r="M232" s="567"/>
      <c r="N232" s="567"/>
      <c r="O232" s="567"/>
      <c r="P232" s="546"/>
      <c r="Q232" s="568"/>
    </row>
    <row r="233" spans="1:17" ht="14.45" customHeight="1" x14ac:dyDescent="0.2">
      <c r="A233" s="540" t="s">
        <v>1430</v>
      </c>
      <c r="B233" s="541" t="s">
        <v>1254</v>
      </c>
      <c r="C233" s="541" t="s">
        <v>1255</v>
      </c>
      <c r="D233" s="541" t="s">
        <v>1351</v>
      </c>
      <c r="E233" s="541" t="s">
        <v>1352</v>
      </c>
      <c r="F233" s="567"/>
      <c r="G233" s="567"/>
      <c r="H233" s="567"/>
      <c r="I233" s="567"/>
      <c r="J233" s="567">
        <v>4</v>
      </c>
      <c r="K233" s="567">
        <v>1164</v>
      </c>
      <c r="L233" s="567">
        <v>1</v>
      </c>
      <c r="M233" s="567">
        <v>291</v>
      </c>
      <c r="N233" s="567">
        <v>2</v>
      </c>
      <c r="O233" s="567">
        <v>586</v>
      </c>
      <c r="P233" s="546">
        <v>0.50343642611683848</v>
      </c>
      <c r="Q233" s="568">
        <v>293</v>
      </c>
    </row>
    <row r="234" spans="1:17" ht="14.45" customHeight="1" x14ac:dyDescent="0.2">
      <c r="A234" s="540" t="s">
        <v>1430</v>
      </c>
      <c r="B234" s="541" t="s">
        <v>1254</v>
      </c>
      <c r="C234" s="541" t="s">
        <v>1255</v>
      </c>
      <c r="D234" s="541" t="s">
        <v>1353</v>
      </c>
      <c r="E234" s="541" t="s">
        <v>1354</v>
      </c>
      <c r="F234" s="567">
        <v>1</v>
      </c>
      <c r="G234" s="567">
        <v>1102</v>
      </c>
      <c r="H234" s="567"/>
      <c r="I234" s="567">
        <v>1102</v>
      </c>
      <c r="J234" s="567"/>
      <c r="K234" s="567"/>
      <c r="L234" s="567"/>
      <c r="M234" s="567"/>
      <c r="N234" s="567"/>
      <c r="O234" s="567"/>
      <c r="P234" s="546"/>
      <c r="Q234" s="568"/>
    </row>
    <row r="235" spans="1:17" ht="14.45" customHeight="1" x14ac:dyDescent="0.2">
      <c r="A235" s="540" t="s">
        <v>1430</v>
      </c>
      <c r="B235" s="541" t="s">
        <v>1254</v>
      </c>
      <c r="C235" s="541" t="s">
        <v>1255</v>
      </c>
      <c r="D235" s="541" t="s">
        <v>1359</v>
      </c>
      <c r="E235" s="541" t="s">
        <v>1360</v>
      </c>
      <c r="F235" s="567"/>
      <c r="G235" s="567"/>
      <c r="H235" s="567"/>
      <c r="I235" s="567"/>
      <c r="J235" s="567">
        <v>1</v>
      </c>
      <c r="K235" s="567">
        <v>0</v>
      </c>
      <c r="L235" s="567"/>
      <c r="M235" s="567">
        <v>0</v>
      </c>
      <c r="N235" s="567"/>
      <c r="O235" s="567"/>
      <c r="P235" s="546"/>
      <c r="Q235" s="568"/>
    </row>
    <row r="236" spans="1:17" ht="14.45" customHeight="1" x14ac:dyDescent="0.2">
      <c r="A236" s="540" t="s">
        <v>1430</v>
      </c>
      <c r="B236" s="541" t="s">
        <v>1254</v>
      </c>
      <c r="C236" s="541" t="s">
        <v>1255</v>
      </c>
      <c r="D236" s="541" t="s">
        <v>1361</v>
      </c>
      <c r="E236" s="541" t="s">
        <v>1362</v>
      </c>
      <c r="F236" s="567"/>
      <c r="G236" s="567"/>
      <c r="H236" s="567"/>
      <c r="I236" s="567"/>
      <c r="J236" s="567">
        <v>2</v>
      </c>
      <c r="K236" s="567">
        <v>0</v>
      </c>
      <c r="L236" s="567"/>
      <c r="M236" s="567">
        <v>0</v>
      </c>
      <c r="N236" s="567">
        <v>1</v>
      </c>
      <c r="O236" s="567">
        <v>0</v>
      </c>
      <c r="P236" s="546"/>
      <c r="Q236" s="568">
        <v>0</v>
      </c>
    </row>
    <row r="237" spans="1:17" ht="14.45" customHeight="1" x14ac:dyDescent="0.2">
      <c r="A237" s="540" t="s">
        <v>1430</v>
      </c>
      <c r="B237" s="541" t="s">
        <v>1254</v>
      </c>
      <c r="C237" s="541" t="s">
        <v>1255</v>
      </c>
      <c r="D237" s="541" t="s">
        <v>1363</v>
      </c>
      <c r="E237" s="541" t="s">
        <v>1364</v>
      </c>
      <c r="F237" s="567"/>
      <c r="G237" s="567"/>
      <c r="H237" s="567"/>
      <c r="I237" s="567"/>
      <c r="J237" s="567">
        <v>15</v>
      </c>
      <c r="K237" s="567">
        <v>72045</v>
      </c>
      <c r="L237" s="567">
        <v>1</v>
      </c>
      <c r="M237" s="567">
        <v>4803</v>
      </c>
      <c r="N237" s="567">
        <v>8</v>
      </c>
      <c r="O237" s="567">
        <v>38592</v>
      </c>
      <c r="P237" s="546">
        <v>0.53566520924422234</v>
      </c>
      <c r="Q237" s="568">
        <v>4824</v>
      </c>
    </row>
    <row r="238" spans="1:17" ht="14.45" customHeight="1" x14ac:dyDescent="0.2">
      <c r="A238" s="540" t="s">
        <v>1430</v>
      </c>
      <c r="B238" s="541" t="s">
        <v>1254</v>
      </c>
      <c r="C238" s="541" t="s">
        <v>1255</v>
      </c>
      <c r="D238" s="541" t="s">
        <v>1365</v>
      </c>
      <c r="E238" s="541" t="s">
        <v>1366</v>
      </c>
      <c r="F238" s="567"/>
      <c r="G238" s="567"/>
      <c r="H238" s="567"/>
      <c r="I238" s="567"/>
      <c r="J238" s="567">
        <v>4</v>
      </c>
      <c r="K238" s="567">
        <v>2448</v>
      </c>
      <c r="L238" s="567">
        <v>1</v>
      </c>
      <c r="M238" s="567">
        <v>612</v>
      </c>
      <c r="N238" s="567">
        <v>2</v>
      </c>
      <c r="O238" s="567">
        <v>1230</v>
      </c>
      <c r="P238" s="546">
        <v>0.50245098039215685</v>
      </c>
      <c r="Q238" s="568">
        <v>615</v>
      </c>
    </row>
    <row r="239" spans="1:17" ht="14.45" customHeight="1" x14ac:dyDescent="0.2">
      <c r="A239" s="540" t="s">
        <v>1430</v>
      </c>
      <c r="B239" s="541" t="s">
        <v>1254</v>
      </c>
      <c r="C239" s="541" t="s">
        <v>1255</v>
      </c>
      <c r="D239" s="541" t="s">
        <v>1367</v>
      </c>
      <c r="E239" s="541" t="s">
        <v>1368</v>
      </c>
      <c r="F239" s="567"/>
      <c r="G239" s="567"/>
      <c r="H239" s="567"/>
      <c r="I239" s="567"/>
      <c r="J239" s="567">
        <v>2</v>
      </c>
      <c r="K239" s="567">
        <v>5690</v>
      </c>
      <c r="L239" s="567">
        <v>1</v>
      </c>
      <c r="M239" s="567">
        <v>2845</v>
      </c>
      <c r="N239" s="567"/>
      <c r="O239" s="567"/>
      <c r="P239" s="546"/>
      <c r="Q239" s="568"/>
    </row>
    <row r="240" spans="1:17" ht="14.45" customHeight="1" x14ac:dyDescent="0.2">
      <c r="A240" s="540" t="s">
        <v>1430</v>
      </c>
      <c r="B240" s="541" t="s">
        <v>1254</v>
      </c>
      <c r="C240" s="541" t="s">
        <v>1255</v>
      </c>
      <c r="D240" s="541" t="s">
        <v>1369</v>
      </c>
      <c r="E240" s="541" t="s">
        <v>1370</v>
      </c>
      <c r="F240" s="567"/>
      <c r="G240" s="567"/>
      <c r="H240" s="567"/>
      <c r="I240" s="567"/>
      <c r="J240" s="567">
        <v>2</v>
      </c>
      <c r="K240" s="567">
        <v>15172</v>
      </c>
      <c r="L240" s="567">
        <v>1</v>
      </c>
      <c r="M240" s="567">
        <v>7586</v>
      </c>
      <c r="N240" s="567">
        <v>4</v>
      </c>
      <c r="O240" s="567">
        <v>30388</v>
      </c>
      <c r="P240" s="546">
        <v>2.0029000790930662</v>
      </c>
      <c r="Q240" s="568">
        <v>7597</v>
      </c>
    </row>
    <row r="241" spans="1:17" ht="14.45" customHeight="1" x14ac:dyDescent="0.2">
      <c r="A241" s="540" t="s">
        <v>1430</v>
      </c>
      <c r="B241" s="541" t="s">
        <v>1254</v>
      </c>
      <c r="C241" s="541" t="s">
        <v>1255</v>
      </c>
      <c r="D241" s="541" t="s">
        <v>1377</v>
      </c>
      <c r="E241" s="541" t="s">
        <v>1378</v>
      </c>
      <c r="F241" s="567"/>
      <c r="G241" s="567"/>
      <c r="H241" s="567"/>
      <c r="I241" s="567"/>
      <c r="J241" s="567">
        <v>1</v>
      </c>
      <c r="K241" s="567">
        <v>1142</v>
      </c>
      <c r="L241" s="567">
        <v>1</v>
      </c>
      <c r="M241" s="567">
        <v>1142</v>
      </c>
      <c r="N241" s="567"/>
      <c r="O241" s="567"/>
      <c r="P241" s="546"/>
      <c r="Q241" s="568"/>
    </row>
    <row r="242" spans="1:17" ht="14.45" customHeight="1" x14ac:dyDescent="0.2">
      <c r="A242" s="540" t="s">
        <v>1431</v>
      </c>
      <c r="B242" s="541" t="s">
        <v>1254</v>
      </c>
      <c r="C242" s="541" t="s">
        <v>1255</v>
      </c>
      <c r="D242" s="541" t="s">
        <v>1256</v>
      </c>
      <c r="E242" s="541" t="s">
        <v>1257</v>
      </c>
      <c r="F242" s="567">
        <v>2</v>
      </c>
      <c r="G242" s="567">
        <v>4470</v>
      </c>
      <c r="H242" s="567">
        <v>0.28267880857522293</v>
      </c>
      <c r="I242" s="567">
        <v>2235</v>
      </c>
      <c r="J242" s="567">
        <v>7</v>
      </c>
      <c r="K242" s="567">
        <v>15813</v>
      </c>
      <c r="L242" s="567">
        <v>1</v>
      </c>
      <c r="M242" s="567">
        <v>2259</v>
      </c>
      <c r="N242" s="567">
        <v>3</v>
      </c>
      <c r="O242" s="567">
        <v>6840</v>
      </c>
      <c r="P242" s="546">
        <v>0.43255549231644846</v>
      </c>
      <c r="Q242" s="568">
        <v>2280</v>
      </c>
    </row>
    <row r="243" spans="1:17" ht="14.45" customHeight="1" x14ac:dyDescent="0.2">
      <c r="A243" s="540" t="s">
        <v>1431</v>
      </c>
      <c r="B243" s="541" t="s">
        <v>1254</v>
      </c>
      <c r="C243" s="541" t="s">
        <v>1255</v>
      </c>
      <c r="D243" s="541" t="s">
        <v>1258</v>
      </c>
      <c r="E243" s="541" t="s">
        <v>1259</v>
      </c>
      <c r="F243" s="567">
        <v>19</v>
      </c>
      <c r="G243" s="567">
        <v>1102</v>
      </c>
      <c r="H243" s="567">
        <v>3.1129943502824857</v>
      </c>
      <c r="I243" s="567">
        <v>58</v>
      </c>
      <c r="J243" s="567">
        <v>6</v>
      </c>
      <c r="K243" s="567">
        <v>354</v>
      </c>
      <c r="L243" s="567">
        <v>1</v>
      </c>
      <c r="M243" s="567">
        <v>59</v>
      </c>
      <c r="N243" s="567">
        <v>6</v>
      </c>
      <c r="O243" s="567">
        <v>354</v>
      </c>
      <c r="P243" s="546">
        <v>1</v>
      </c>
      <c r="Q243" s="568">
        <v>59</v>
      </c>
    </row>
    <row r="244" spans="1:17" ht="14.45" customHeight="1" x14ac:dyDescent="0.2">
      <c r="A244" s="540" t="s">
        <v>1431</v>
      </c>
      <c r="B244" s="541" t="s">
        <v>1254</v>
      </c>
      <c r="C244" s="541" t="s">
        <v>1255</v>
      </c>
      <c r="D244" s="541" t="s">
        <v>1260</v>
      </c>
      <c r="E244" s="541" t="s">
        <v>1261</v>
      </c>
      <c r="F244" s="567">
        <v>11</v>
      </c>
      <c r="G244" s="567">
        <v>1452</v>
      </c>
      <c r="H244" s="567">
        <v>0.57894736842105265</v>
      </c>
      <c r="I244" s="567">
        <v>132</v>
      </c>
      <c r="J244" s="567">
        <v>19</v>
      </c>
      <c r="K244" s="567">
        <v>2508</v>
      </c>
      <c r="L244" s="567">
        <v>1</v>
      </c>
      <c r="M244" s="567">
        <v>132</v>
      </c>
      <c r="N244" s="567">
        <v>9</v>
      </c>
      <c r="O244" s="567">
        <v>1197</v>
      </c>
      <c r="P244" s="546">
        <v>0.47727272727272729</v>
      </c>
      <c r="Q244" s="568">
        <v>133</v>
      </c>
    </row>
    <row r="245" spans="1:17" ht="14.45" customHeight="1" x14ac:dyDescent="0.2">
      <c r="A245" s="540" t="s">
        <v>1431</v>
      </c>
      <c r="B245" s="541" t="s">
        <v>1254</v>
      </c>
      <c r="C245" s="541" t="s">
        <v>1255</v>
      </c>
      <c r="D245" s="541" t="s">
        <v>1262</v>
      </c>
      <c r="E245" s="541" t="s">
        <v>1263</v>
      </c>
      <c r="F245" s="567"/>
      <c r="G245" s="567"/>
      <c r="H245" s="567"/>
      <c r="I245" s="567"/>
      <c r="J245" s="567">
        <v>2</v>
      </c>
      <c r="K245" s="567">
        <v>380</v>
      </c>
      <c r="L245" s="567">
        <v>1</v>
      </c>
      <c r="M245" s="567">
        <v>190</v>
      </c>
      <c r="N245" s="567">
        <v>1</v>
      </c>
      <c r="O245" s="567">
        <v>192</v>
      </c>
      <c r="P245" s="546">
        <v>0.50526315789473686</v>
      </c>
      <c r="Q245" s="568">
        <v>192</v>
      </c>
    </row>
    <row r="246" spans="1:17" ht="14.45" customHeight="1" x14ac:dyDescent="0.2">
      <c r="A246" s="540" t="s">
        <v>1431</v>
      </c>
      <c r="B246" s="541" t="s">
        <v>1254</v>
      </c>
      <c r="C246" s="541" t="s">
        <v>1255</v>
      </c>
      <c r="D246" s="541" t="s">
        <v>1264</v>
      </c>
      <c r="E246" s="541" t="s">
        <v>1265</v>
      </c>
      <c r="F246" s="567">
        <v>4</v>
      </c>
      <c r="G246" s="567">
        <v>1632</v>
      </c>
      <c r="H246" s="567"/>
      <c r="I246" s="567">
        <v>408</v>
      </c>
      <c r="J246" s="567"/>
      <c r="K246" s="567"/>
      <c r="L246" s="567"/>
      <c r="M246" s="567"/>
      <c r="N246" s="567">
        <v>1</v>
      </c>
      <c r="O246" s="567">
        <v>413</v>
      </c>
      <c r="P246" s="546"/>
      <c r="Q246" s="568">
        <v>413</v>
      </c>
    </row>
    <row r="247" spans="1:17" ht="14.45" customHeight="1" x14ac:dyDescent="0.2">
      <c r="A247" s="540" t="s">
        <v>1431</v>
      </c>
      <c r="B247" s="541" t="s">
        <v>1254</v>
      </c>
      <c r="C247" s="541" t="s">
        <v>1255</v>
      </c>
      <c r="D247" s="541" t="s">
        <v>1266</v>
      </c>
      <c r="E247" s="541" t="s">
        <v>1267</v>
      </c>
      <c r="F247" s="567">
        <v>3</v>
      </c>
      <c r="G247" s="567">
        <v>540</v>
      </c>
      <c r="H247" s="567">
        <v>0.49180327868852458</v>
      </c>
      <c r="I247" s="567">
        <v>180</v>
      </c>
      <c r="J247" s="567">
        <v>6</v>
      </c>
      <c r="K247" s="567">
        <v>1098</v>
      </c>
      <c r="L247" s="567">
        <v>1</v>
      </c>
      <c r="M247" s="567">
        <v>183</v>
      </c>
      <c r="N247" s="567">
        <v>4</v>
      </c>
      <c r="O247" s="567">
        <v>740</v>
      </c>
      <c r="P247" s="546">
        <v>0.67395264116575593</v>
      </c>
      <c r="Q247" s="568">
        <v>185</v>
      </c>
    </row>
    <row r="248" spans="1:17" ht="14.45" customHeight="1" x14ac:dyDescent="0.2">
      <c r="A248" s="540" t="s">
        <v>1431</v>
      </c>
      <c r="B248" s="541" t="s">
        <v>1254</v>
      </c>
      <c r="C248" s="541" t="s">
        <v>1255</v>
      </c>
      <c r="D248" s="541" t="s">
        <v>1268</v>
      </c>
      <c r="E248" s="541" t="s">
        <v>1269</v>
      </c>
      <c r="F248" s="567">
        <v>7</v>
      </c>
      <c r="G248" s="567">
        <v>3990</v>
      </c>
      <c r="H248" s="567">
        <v>6.9391304347826086</v>
      </c>
      <c r="I248" s="567">
        <v>570</v>
      </c>
      <c r="J248" s="567">
        <v>1</v>
      </c>
      <c r="K248" s="567">
        <v>575</v>
      </c>
      <c r="L248" s="567">
        <v>1</v>
      </c>
      <c r="M248" s="567">
        <v>575</v>
      </c>
      <c r="N248" s="567">
        <v>1</v>
      </c>
      <c r="O248" s="567">
        <v>579</v>
      </c>
      <c r="P248" s="546">
        <v>1.0069565217391305</v>
      </c>
      <c r="Q248" s="568">
        <v>579</v>
      </c>
    </row>
    <row r="249" spans="1:17" ht="14.45" customHeight="1" x14ac:dyDescent="0.2">
      <c r="A249" s="540" t="s">
        <v>1431</v>
      </c>
      <c r="B249" s="541" t="s">
        <v>1254</v>
      </c>
      <c r="C249" s="541" t="s">
        <v>1255</v>
      </c>
      <c r="D249" s="541" t="s">
        <v>1270</v>
      </c>
      <c r="E249" s="541" t="s">
        <v>1271</v>
      </c>
      <c r="F249" s="567">
        <v>22</v>
      </c>
      <c r="G249" s="567">
        <v>7414</v>
      </c>
      <c r="H249" s="567">
        <v>0.86967741935483867</v>
      </c>
      <c r="I249" s="567">
        <v>337</v>
      </c>
      <c r="J249" s="567">
        <v>25</v>
      </c>
      <c r="K249" s="567">
        <v>8525</v>
      </c>
      <c r="L249" s="567">
        <v>1</v>
      </c>
      <c r="M249" s="567">
        <v>341</v>
      </c>
      <c r="N249" s="567">
        <v>24</v>
      </c>
      <c r="O249" s="567">
        <v>8256</v>
      </c>
      <c r="P249" s="546">
        <v>0.96844574780058656</v>
      </c>
      <c r="Q249" s="568">
        <v>344</v>
      </c>
    </row>
    <row r="250" spans="1:17" ht="14.45" customHeight="1" x14ac:dyDescent="0.2">
      <c r="A250" s="540" t="s">
        <v>1431</v>
      </c>
      <c r="B250" s="541" t="s">
        <v>1254</v>
      </c>
      <c r="C250" s="541" t="s">
        <v>1255</v>
      </c>
      <c r="D250" s="541" t="s">
        <v>1272</v>
      </c>
      <c r="E250" s="541" t="s">
        <v>1273</v>
      </c>
      <c r="F250" s="567"/>
      <c r="G250" s="567"/>
      <c r="H250" s="567"/>
      <c r="I250" s="567"/>
      <c r="J250" s="567">
        <v>1</v>
      </c>
      <c r="K250" s="567">
        <v>462</v>
      </c>
      <c r="L250" s="567">
        <v>1</v>
      </c>
      <c r="M250" s="567">
        <v>462</v>
      </c>
      <c r="N250" s="567">
        <v>2</v>
      </c>
      <c r="O250" s="567">
        <v>928</v>
      </c>
      <c r="P250" s="546">
        <v>2.0086580086580086</v>
      </c>
      <c r="Q250" s="568">
        <v>464</v>
      </c>
    </row>
    <row r="251" spans="1:17" ht="14.45" customHeight="1" x14ac:dyDescent="0.2">
      <c r="A251" s="540" t="s">
        <v>1431</v>
      </c>
      <c r="B251" s="541" t="s">
        <v>1254</v>
      </c>
      <c r="C251" s="541" t="s">
        <v>1255</v>
      </c>
      <c r="D251" s="541" t="s">
        <v>1274</v>
      </c>
      <c r="E251" s="541" t="s">
        <v>1275</v>
      </c>
      <c r="F251" s="567">
        <v>4</v>
      </c>
      <c r="G251" s="567">
        <v>1400</v>
      </c>
      <c r="H251" s="567">
        <v>0.26590693257359926</v>
      </c>
      <c r="I251" s="567">
        <v>350</v>
      </c>
      <c r="J251" s="567">
        <v>15</v>
      </c>
      <c r="K251" s="567">
        <v>5265</v>
      </c>
      <c r="L251" s="567">
        <v>1</v>
      </c>
      <c r="M251" s="567">
        <v>351</v>
      </c>
      <c r="N251" s="567">
        <v>22</v>
      </c>
      <c r="O251" s="567">
        <v>7766</v>
      </c>
      <c r="P251" s="546">
        <v>1.4750237416904084</v>
      </c>
      <c r="Q251" s="568">
        <v>353</v>
      </c>
    </row>
    <row r="252" spans="1:17" ht="14.45" customHeight="1" x14ac:dyDescent="0.2">
      <c r="A252" s="540" t="s">
        <v>1431</v>
      </c>
      <c r="B252" s="541" t="s">
        <v>1254</v>
      </c>
      <c r="C252" s="541" t="s">
        <v>1255</v>
      </c>
      <c r="D252" s="541" t="s">
        <v>1280</v>
      </c>
      <c r="E252" s="541" t="s">
        <v>1281</v>
      </c>
      <c r="F252" s="567">
        <v>1</v>
      </c>
      <c r="G252" s="567">
        <v>117</v>
      </c>
      <c r="H252" s="567"/>
      <c r="I252" s="567">
        <v>117</v>
      </c>
      <c r="J252" s="567"/>
      <c r="K252" s="567"/>
      <c r="L252" s="567"/>
      <c r="M252" s="567"/>
      <c r="N252" s="567"/>
      <c r="O252" s="567"/>
      <c r="P252" s="546"/>
      <c r="Q252" s="568"/>
    </row>
    <row r="253" spans="1:17" ht="14.45" customHeight="1" x14ac:dyDescent="0.2">
      <c r="A253" s="540" t="s">
        <v>1431</v>
      </c>
      <c r="B253" s="541" t="s">
        <v>1254</v>
      </c>
      <c r="C253" s="541" t="s">
        <v>1255</v>
      </c>
      <c r="D253" s="541" t="s">
        <v>1286</v>
      </c>
      <c r="E253" s="541" t="s">
        <v>1287</v>
      </c>
      <c r="F253" s="567"/>
      <c r="G253" s="567"/>
      <c r="H253" s="567"/>
      <c r="I253" s="567"/>
      <c r="J253" s="567">
        <v>1</v>
      </c>
      <c r="K253" s="567">
        <v>399</v>
      </c>
      <c r="L253" s="567">
        <v>1</v>
      </c>
      <c r="M253" s="567">
        <v>399</v>
      </c>
      <c r="N253" s="567"/>
      <c r="O253" s="567"/>
      <c r="P253" s="546"/>
      <c r="Q253" s="568"/>
    </row>
    <row r="254" spans="1:17" ht="14.45" customHeight="1" x14ac:dyDescent="0.2">
      <c r="A254" s="540" t="s">
        <v>1431</v>
      </c>
      <c r="B254" s="541" t="s">
        <v>1254</v>
      </c>
      <c r="C254" s="541" t="s">
        <v>1255</v>
      </c>
      <c r="D254" s="541" t="s">
        <v>1288</v>
      </c>
      <c r="E254" s="541" t="s">
        <v>1289</v>
      </c>
      <c r="F254" s="567">
        <v>1</v>
      </c>
      <c r="G254" s="567">
        <v>38</v>
      </c>
      <c r="H254" s="567"/>
      <c r="I254" s="567">
        <v>38</v>
      </c>
      <c r="J254" s="567"/>
      <c r="K254" s="567"/>
      <c r="L254" s="567"/>
      <c r="M254" s="567"/>
      <c r="N254" s="567"/>
      <c r="O254" s="567"/>
      <c r="P254" s="546"/>
      <c r="Q254" s="568"/>
    </row>
    <row r="255" spans="1:17" ht="14.45" customHeight="1" x14ac:dyDescent="0.2">
      <c r="A255" s="540" t="s">
        <v>1431</v>
      </c>
      <c r="B255" s="541" t="s">
        <v>1254</v>
      </c>
      <c r="C255" s="541" t="s">
        <v>1255</v>
      </c>
      <c r="D255" s="541" t="s">
        <v>1292</v>
      </c>
      <c r="E255" s="541" t="s">
        <v>1293</v>
      </c>
      <c r="F255" s="567"/>
      <c r="G255" s="567"/>
      <c r="H255" s="567"/>
      <c r="I255" s="567"/>
      <c r="J255" s="567">
        <v>1</v>
      </c>
      <c r="K255" s="567">
        <v>713</v>
      </c>
      <c r="L255" s="567">
        <v>1</v>
      </c>
      <c r="M255" s="567">
        <v>713</v>
      </c>
      <c r="N255" s="567"/>
      <c r="O255" s="567"/>
      <c r="P255" s="546"/>
      <c r="Q255" s="568"/>
    </row>
    <row r="256" spans="1:17" ht="14.45" customHeight="1" x14ac:dyDescent="0.2">
      <c r="A256" s="540" t="s">
        <v>1431</v>
      </c>
      <c r="B256" s="541" t="s">
        <v>1254</v>
      </c>
      <c r="C256" s="541" t="s">
        <v>1255</v>
      </c>
      <c r="D256" s="541" t="s">
        <v>1296</v>
      </c>
      <c r="E256" s="541" t="s">
        <v>1297</v>
      </c>
      <c r="F256" s="567">
        <v>13</v>
      </c>
      <c r="G256" s="567">
        <v>3965</v>
      </c>
      <c r="H256" s="567">
        <v>0.6775461380724539</v>
      </c>
      <c r="I256" s="567">
        <v>305</v>
      </c>
      <c r="J256" s="567">
        <v>19</v>
      </c>
      <c r="K256" s="567">
        <v>5852</v>
      </c>
      <c r="L256" s="567">
        <v>1</v>
      </c>
      <c r="M256" s="567">
        <v>308</v>
      </c>
      <c r="N256" s="567">
        <v>10</v>
      </c>
      <c r="O256" s="567">
        <v>3100</v>
      </c>
      <c r="P256" s="546">
        <v>0.52973342447026661</v>
      </c>
      <c r="Q256" s="568">
        <v>310</v>
      </c>
    </row>
    <row r="257" spans="1:17" ht="14.45" customHeight="1" x14ac:dyDescent="0.2">
      <c r="A257" s="540" t="s">
        <v>1431</v>
      </c>
      <c r="B257" s="541" t="s">
        <v>1254</v>
      </c>
      <c r="C257" s="541" t="s">
        <v>1255</v>
      </c>
      <c r="D257" s="541" t="s">
        <v>1298</v>
      </c>
      <c r="E257" s="541" t="s">
        <v>1299</v>
      </c>
      <c r="F257" s="567">
        <v>8</v>
      </c>
      <c r="G257" s="567">
        <v>29776</v>
      </c>
      <c r="H257" s="567">
        <v>0.87920394484306252</v>
      </c>
      <c r="I257" s="567">
        <v>3722</v>
      </c>
      <c r="J257" s="567">
        <v>9</v>
      </c>
      <c r="K257" s="567">
        <v>33867</v>
      </c>
      <c r="L257" s="567">
        <v>1</v>
      </c>
      <c r="M257" s="567">
        <v>3763</v>
      </c>
      <c r="N257" s="567">
        <v>7</v>
      </c>
      <c r="O257" s="567">
        <v>26593</v>
      </c>
      <c r="P257" s="546">
        <v>0.78521864942274189</v>
      </c>
      <c r="Q257" s="568">
        <v>3799</v>
      </c>
    </row>
    <row r="258" spans="1:17" ht="14.45" customHeight="1" x14ac:dyDescent="0.2">
      <c r="A258" s="540" t="s">
        <v>1431</v>
      </c>
      <c r="B258" s="541" t="s">
        <v>1254</v>
      </c>
      <c r="C258" s="541" t="s">
        <v>1255</v>
      </c>
      <c r="D258" s="541" t="s">
        <v>1300</v>
      </c>
      <c r="E258" s="541" t="s">
        <v>1301</v>
      </c>
      <c r="F258" s="567">
        <v>19</v>
      </c>
      <c r="G258" s="567">
        <v>9405</v>
      </c>
      <c r="H258" s="567">
        <v>1.1779809619238477</v>
      </c>
      <c r="I258" s="567">
        <v>495</v>
      </c>
      <c r="J258" s="567">
        <v>16</v>
      </c>
      <c r="K258" s="567">
        <v>7984</v>
      </c>
      <c r="L258" s="567">
        <v>1</v>
      </c>
      <c r="M258" s="567">
        <v>499</v>
      </c>
      <c r="N258" s="567">
        <v>9</v>
      </c>
      <c r="O258" s="567">
        <v>4527</v>
      </c>
      <c r="P258" s="546">
        <v>0.56700901803607218</v>
      </c>
      <c r="Q258" s="568">
        <v>503</v>
      </c>
    </row>
    <row r="259" spans="1:17" ht="14.45" customHeight="1" x14ac:dyDescent="0.2">
      <c r="A259" s="540" t="s">
        <v>1431</v>
      </c>
      <c r="B259" s="541" t="s">
        <v>1254</v>
      </c>
      <c r="C259" s="541" t="s">
        <v>1255</v>
      </c>
      <c r="D259" s="541" t="s">
        <v>1302</v>
      </c>
      <c r="E259" s="541" t="s">
        <v>1303</v>
      </c>
      <c r="F259" s="567"/>
      <c r="G259" s="567"/>
      <c r="H259" s="567"/>
      <c r="I259" s="567"/>
      <c r="J259" s="567">
        <v>6</v>
      </c>
      <c r="K259" s="567">
        <v>40014</v>
      </c>
      <c r="L259" s="567">
        <v>1</v>
      </c>
      <c r="M259" s="567">
        <v>6669</v>
      </c>
      <c r="N259" s="567">
        <v>3</v>
      </c>
      <c r="O259" s="567">
        <v>20196</v>
      </c>
      <c r="P259" s="546">
        <v>0.50472334682860998</v>
      </c>
      <c r="Q259" s="568">
        <v>6732</v>
      </c>
    </row>
    <row r="260" spans="1:17" ht="14.45" customHeight="1" x14ac:dyDescent="0.2">
      <c r="A260" s="540" t="s">
        <v>1431</v>
      </c>
      <c r="B260" s="541" t="s">
        <v>1254</v>
      </c>
      <c r="C260" s="541" t="s">
        <v>1255</v>
      </c>
      <c r="D260" s="541" t="s">
        <v>1304</v>
      </c>
      <c r="E260" s="541" t="s">
        <v>1305</v>
      </c>
      <c r="F260" s="567">
        <v>26</v>
      </c>
      <c r="G260" s="567">
        <v>9646</v>
      </c>
      <c r="H260" s="567">
        <v>0.91622340425531912</v>
      </c>
      <c r="I260" s="567">
        <v>371</v>
      </c>
      <c r="J260" s="567">
        <v>28</v>
      </c>
      <c r="K260" s="567">
        <v>10528</v>
      </c>
      <c r="L260" s="567">
        <v>1</v>
      </c>
      <c r="M260" s="567">
        <v>376</v>
      </c>
      <c r="N260" s="567">
        <v>19</v>
      </c>
      <c r="O260" s="567">
        <v>7220</v>
      </c>
      <c r="P260" s="546">
        <v>0.68579027355623101</v>
      </c>
      <c r="Q260" s="568">
        <v>380</v>
      </c>
    </row>
    <row r="261" spans="1:17" ht="14.45" customHeight="1" x14ac:dyDescent="0.2">
      <c r="A261" s="540" t="s">
        <v>1431</v>
      </c>
      <c r="B261" s="541" t="s">
        <v>1254</v>
      </c>
      <c r="C261" s="541" t="s">
        <v>1255</v>
      </c>
      <c r="D261" s="541" t="s">
        <v>1312</v>
      </c>
      <c r="E261" s="541" t="s">
        <v>1313</v>
      </c>
      <c r="F261" s="567">
        <v>8</v>
      </c>
      <c r="G261" s="567">
        <v>896</v>
      </c>
      <c r="H261" s="567">
        <v>1.1327433628318584</v>
      </c>
      <c r="I261" s="567">
        <v>112</v>
      </c>
      <c r="J261" s="567">
        <v>7</v>
      </c>
      <c r="K261" s="567">
        <v>791</v>
      </c>
      <c r="L261" s="567">
        <v>1</v>
      </c>
      <c r="M261" s="567">
        <v>113</v>
      </c>
      <c r="N261" s="567">
        <v>18</v>
      </c>
      <c r="O261" s="567">
        <v>2052</v>
      </c>
      <c r="P261" s="546">
        <v>2.5941845764854614</v>
      </c>
      <c r="Q261" s="568">
        <v>114</v>
      </c>
    </row>
    <row r="262" spans="1:17" ht="14.45" customHeight="1" x14ac:dyDescent="0.2">
      <c r="A262" s="540" t="s">
        <v>1431</v>
      </c>
      <c r="B262" s="541" t="s">
        <v>1254</v>
      </c>
      <c r="C262" s="541" t="s">
        <v>1255</v>
      </c>
      <c r="D262" s="541" t="s">
        <v>1314</v>
      </c>
      <c r="E262" s="541" t="s">
        <v>1315</v>
      </c>
      <c r="F262" s="567">
        <v>1</v>
      </c>
      <c r="G262" s="567">
        <v>126</v>
      </c>
      <c r="H262" s="567"/>
      <c r="I262" s="567">
        <v>126</v>
      </c>
      <c r="J262" s="567"/>
      <c r="K262" s="567"/>
      <c r="L262" s="567"/>
      <c r="M262" s="567"/>
      <c r="N262" s="567">
        <v>2</v>
      </c>
      <c r="O262" s="567">
        <v>252</v>
      </c>
      <c r="P262" s="546"/>
      <c r="Q262" s="568">
        <v>126</v>
      </c>
    </row>
    <row r="263" spans="1:17" ht="14.45" customHeight="1" x14ac:dyDescent="0.2">
      <c r="A263" s="540" t="s">
        <v>1431</v>
      </c>
      <c r="B263" s="541" t="s">
        <v>1254</v>
      </c>
      <c r="C263" s="541" t="s">
        <v>1255</v>
      </c>
      <c r="D263" s="541" t="s">
        <v>1316</v>
      </c>
      <c r="E263" s="541" t="s">
        <v>1317</v>
      </c>
      <c r="F263" s="567">
        <v>1</v>
      </c>
      <c r="G263" s="567">
        <v>496</v>
      </c>
      <c r="H263" s="567"/>
      <c r="I263" s="567">
        <v>496</v>
      </c>
      <c r="J263" s="567"/>
      <c r="K263" s="567"/>
      <c r="L263" s="567"/>
      <c r="M263" s="567"/>
      <c r="N263" s="567"/>
      <c r="O263" s="567"/>
      <c r="P263" s="546"/>
      <c r="Q263" s="568"/>
    </row>
    <row r="264" spans="1:17" ht="14.45" customHeight="1" x14ac:dyDescent="0.2">
      <c r="A264" s="540" t="s">
        <v>1431</v>
      </c>
      <c r="B264" s="541" t="s">
        <v>1254</v>
      </c>
      <c r="C264" s="541" t="s">
        <v>1255</v>
      </c>
      <c r="D264" s="541" t="s">
        <v>1318</v>
      </c>
      <c r="E264" s="541" t="s">
        <v>1319</v>
      </c>
      <c r="F264" s="567">
        <v>14</v>
      </c>
      <c r="G264" s="567">
        <v>6412</v>
      </c>
      <c r="H264" s="567">
        <v>1.1540676745860332</v>
      </c>
      <c r="I264" s="567">
        <v>458</v>
      </c>
      <c r="J264" s="567">
        <v>12</v>
      </c>
      <c r="K264" s="567">
        <v>5556</v>
      </c>
      <c r="L264" s="567">
        <v>1</v>
      </c>
      <c r="M264" s="567">
        <v>463</v>
      </c>
      <c r="N264" s="567">
        <v>24</v>
      </c>
      <c r="O264" s="567">
        <v>11208</v>
      </c>
      <c r="P264" s="546">
        <v>2.0172786177105833</v>
      </c>
      <c r="Q264" s="568">
        <v>467</v>
      </c>
    </row>
    <row r="265" spans="1:17" ht="14.45" customHeight="1" x14ac:dyDescent="0.2">
      <c r="A265" s="540" t="s">
        <v>1431</v>
      </c>
      <c r="B265" s="541" t="s">
        <v>1254</v>
      </c>
      <c r="C265" s="541" t="s">
        <v>1255</v>
      </c>
      <c r="D265" s="541" t="s">
        <v>1320</v>
      </c>
      <c r="E265" s="541" t="s">
        <v>1321</v>
      </c>
      <c r="F265" s="567">
        <v>2</v>
      </c>
      <c r="G265" s="567">
        <v>116</v>
      </c>
      <c r="H265" s="567">
        <v>1.9661016949152543</v>
      </c>
      <c r="I265" s="567">
        <v>58</v>
      </c>
      <c r="J265" s="567">
        <v>1</v>
      </c>
      <c r="K265" s="567">
        <v>59</v>
      </c>
      <c r="L265" s="567">
        <v>1</v>
      </c>
      <c r="M265" s="567">
        <v>59</v>
      </c>
      <c r="N265" s="567">
        <v>5</v>
      </c>
      <c r="O265" s="567">
        <v>295</v>
      </c>
      <c r="P265" s="546">
        <v>5</v>
      </c>
      <c r="Q265" s="568">
        <v>59</v>
      </c>
    </row>
    <row r="266" spans="1:17" ht="14.45" customHeight="1" x14ac:dyDescent="0.2">
      <c r="A266" s="540" t="s">
        <v>1431</v>
      </c>
      <c r="B266" s="541" t="s">
        <v>1254</v>
      </c>
      <c r="C266" s="541" t="s">
        <v>1255</v>
      </c>
      <c r="D266" s="541" t="s">
        <v>1328</v>
      </c>
      <c r="E266" s="541" t="s">
        <v>1329</v>
      </c>
      <c r="F266" s="567">
        <v>168</v>
      </c>
      <c r="G266" s="567">
        <v>29568</v>
      </c>
      <c r="H266" s="567">
        <v>0.43469567774184065</v>
      </c>
      <c r="I266" s="567">
        <v>176</v>
      </c>
      <c r="J266" s="567">
        <v>380</v>
      </c>
      <c r="K266" s="567">
        <v>68020</v>
      </c>
      <c r="L266" s="567">
        <v>1</v>
      </c>
      <c r="M266" s="567">
        <v>179</v>
      </c>
      <c r="N266" s="567">
        <v>207</v>
      </c>
      <c r="O266" s="567">
        <v>37467</v>
      </c>
      <c r="P266" s="546">
        <v>0.55082328726845042</v>
      </c>
      <c r="Q266" s="568">
        <v>181</v>
      </c>
    </row>
    <row r="267" spans="1:17" ht="14.45" customHeight="1" x14ac:dyDescent="0.2">
      <c r="A267" s="540" t="s">
        <v>1431</v>
      </c>
      <c r="B267" s="541" t="s">
        <v>1254</v>
      </c>
      <c r="C267" s="541" t="s">
        <v>1255</v>
      </c>
      <c r="D267" s="541" t="s">
        <v>1330</v>
      </c>
      <c r="E267" s="541" t="s">
        <v>1331</v>
      </c>
      <c r="F267" s="567"/>
      <c r="G267" s="567"/>
      <c r="H267" s="567"/>
      <c r="I267" s="567"/>
      <c r="J267" s="567">
        <v>2</v>
      </c>
      <c r="K267" s="567">
        <v>174</v>
      </c>
      <c r="L267" s="567">
        <v>1</v>
      </c>
      <c r="M267" s="567">
        <v>87</v>
      </c>
      <c r="N267" s="567"/>
      <c r="O267" s="567"/>
      <c r="P267" s="546"/>
      <c r="Q267" s="568"/>
    </row>
    <row r="268" spans="1:17" ht="14.45" customHeight="1" x14ac:dyDescent="0.2">
      <c r="A268" s="540" t="s">
        <v>1431</v>
      </c>
      <c r="B268" s="541" t="s">
        <v>1254</v>
      </c>
      <c r="C268" s="541" t="s">
        <v>1255</v>
      </c>
      <c r="D268" s="541" t="s">
        <v>1332</v>
      </c>
      <c r="E268" s="541" t="s">
        <v>1333</v>
      </c>
      <c r="F268" s="567">
        <v>4</v>
      </c>
      <c r="G268" s="567">
        <v>680</v>
      </c>
      <c r="H268" s="567">
        <v>0.4941860465116279</v>
      </c>
      <c r="I268" s="567">
        <v>170</v>
      </c>
      <c r="J268" s="567">
        <v>8</v>
      </c>
      <c r="K268" s="567">
        <v>1376</v>
      </c>
      <c r="L268" s="567">
        <v>1</v>
      </c>
      <c r="M268" s="567">
        <v>172</v>
      </c>
      <c r="N268" s="567">
        <v>13</v>
      </c>
      <c r="O268" s="567">
        <v>2262</v>
      </c>
      <c r="P268" s="546">
        <v>1.6438953488372092</v>
      </c>
      <c r="Q268" s="568">
        <v>174</v>
      </c>
    </row>
    <row r="269" spans="1:17" ht="14.45" customHeight="1" x14ac:dyDescent="0.2">
      <c r="A269" s="540" t="s">
        <v>1431</v>
      </c>
      <c r="B269" s="541" t="s">
        <v>1254</v>
      </c>
      <c r="C269" s="541" t="s">
        <v>1255</v>
      </c>
      <c r="D269" s="541" t="s">
        <v>1340</v>
      </c>
      <c r="E269" s="541" t="s">
        <v>1341</v>
      </c>
      <c r="F269" s="567"/>
      <c r="G269" s="567"/>
      <c r="H269" s="567"/>
      <c r="I269" s="567"/>
      <c r="J269" s="567">
        <v>1</v>
      </c>
      <c r="K269" s="567">
        <v>267</v>
      </c>
      <c r="L269" s="567">
        <v>1</v>
      </c>
      <c r="M269" s="567">
        <v>267</v>
      </c>
      <c r="N269" s="567"/>
      <c r="O269" s="567"/>
      <c r="P269" s="546"/>
      <c r="Q269" s="568"/>
    </row>
    <row r="270" spans="1:17" ht="14.45" customHeight="1" x14ac:dyDescent="0.2">
      <c r="A270" s="540" t="s">
        <v>1431</v>
      </c>
      <c r="B270" s="541" t="s">
        <v>1254</v>
      </c>
      <c r="C270" s="541" t="s">
        <v>1255</v>
      </c>
      <c r="D270" s="541" t="s">
        <v>1342</v>
      </c>
      <c r="E270" s="541" t="s">
        <v>1343</v>
      </c>
      <c r="F270" s="567"/>
      <c r="G270" s="567"/>
      <c r="H270" s="567"/>
      <c r="I270" s="567"/>
      <c r="J270" s="567">
        <v>4</v>
      </c>
      <c r="K270" s="567">
        <v>8584</v>
      </c>
      <c r="L270" s="567">
        <v>1</v>
      </c>
      <c r="M270" s="567">
        <v>2146</v>
      </c>
      <c r="N270" s="567"/>
      <c r="O270" s="567"/>
      <c r="P270" s="546"/>
      <c r="Q270" s="568"/>
    </row>
    <row r="271" spans="1:17" ht="14.45" customHeight="1" x14ac:dyDescent="0.2">
      <c r="A271" s="540" t="s">
        <v>1431</v>
      </c>
      <c r="B271" s="541" t="s">
        <v>1254</v>
      </c>
      <c r="C271" s="541" t="s">
        <v>1255</v>
      </c>
      <c r="D271" s="541" t="s">
        <v>1344</v>
      </c>
      <c r="E271" s="541" t="s">
        <v>1345</v>
      </c>
      <c r="F271" s="567">
        <v>1</v>
      </c>
      <c r="G271" s="567">
        <v>243</v>
      </c>
      <c r="H271" s="567"/>
      <c r="I271" s="567">
        <v>243</v>
      </c>
      <c r="J271" s="567"/>
      <c r="K271" s="567"/>
      <c r="L271" s="567"/>
      <c r="M271" s="567"/>
      <c r="N271" s="567"/>
      <c r="O271" s="567"/>
      <c r="P271" s="546"/>
      <c r="Q271" s="568"/>
    </row>
    <row r="272" spans="1:17" ht="14.45" customHeight="1" x14ac:dyDescent="0.2">
      <c r="A272" s="540" t="s">
        <v>1431</v>
      </c>
      <c r="B272" s="541" t="s">
        <v>1254</v>
      </c>
      <c r="C272" s="541" t="s">
        <v>1255</v>
      </c>
      <c r="D272" s="541" t="s">
        <v>1346</v>
      </c>
      <c r="E272" s="541" t="s">
        <v>1347</v>
      </c>
      <c r="F272" s="567">
        <v>11</v>
      </c>
      <c r="G272" s="567">
        <v>4686</v>
      </c>
      <c r="H272" s="567">
        <v>0.71816091954022987</v>
      </c>
      <c r="I272" s="567">
        <v>426</v>
      </c>
      <c r="J272" s="567">
        <v>15</v>
      </c>
      <c r="K272" s="567">
        <v>6525</v>
      </c>
      <c r="L272" s="567">
        <v>1</v>
      </c>
      <c r="M272" s="567">
        <v>435</v>
      </c>
      <c r="N272" s="567">
        <v>12</v>
      </c>
      <c r="O272" s="567">
        <v>5304</v>
      </c>
      <c r="P272" s="546">
        <v>0.81287356321839077</v>
      </c>
      <c r="Q272" s="568">
        <v>442</v>
      </c>
    </row>
    <row r="273" spans="1:17" ht="14.45" customHeight="1" x14ac:dyDescent="0.2">
      <c r="A273" s="540" t="s">
        <v>1431</v>
      </c>
      <c r="B273" s="541" t="s">
        <v>1254</v>
      </c>
      <c r="C273" s="541" t="s">
        <v>1255</v>
      </c>
      <c r="D273" s="541" t="s">
        <v>1418</v>
      </c>
      <c r="E273" s="541" t="s">
        <v>1419</v>
      </c>
      <c r="F273" s="567">
        <v>3</v>
      </c>
      <c r="G273" s="567">
        <v>2553</v>
      </c>
      <c r="H273" s="567"/>
      <c r="I273" s="567">
        <v>851</v>
      </c>
      <c r="J273" s="567"/>
      <c r="K273" s="567"/>
      <c r="L273" s="567"/>
      <c r="M273" s="567"/>
      <c r="N273" s="567">
        <v>1</v>
      </c>
      <c r="O273" s="567">
        <v>876</v>
      </c>
      <c r="P273" s="546"/>
      <c r="Q273" s="568">
        <v>876</v>
      </c>
    </row>
    <row r="274" spans="1:17" ht="14.45" customHeight="1" x14ac:dyDescent="0.2">
      <c r="A274" s="540" t="s">
        <v>1431</v>
      </c>
      <c r="B274" s="541" t="s">
        <v>1254</v>
      </c>
      <c r="C274" s="541" t="s">
        <v>1255</v>
      </c>
      <c r="D274" s="541" t="s">
        <v>1353</v>
      </c>
      <c r="E274" s="541" t="s">
        <v>1354</v>
      </c>
      <c r="F274" s="567">
        <v>9</v>
      </c>
      <c r="G274" s="567">
        <v>9918</v>
      </c>
      <c r="H274" s="567">
        <v>1.1088998211091234</v>
      </c>
      <c r="I274" s="567">
        <v>1102</v>
      </c>
      <c r="J274" s="567">
        <v>8</v>
      </c>
      <c r="K274" s="567">
        <v>8944</v>
      </c>
      <c r="L274" s="567">
        <v>1</v>
      </c>
      <c r="M274" s="567">
        <v>1118</v>
      </c>
      <c r="N274" s="567">
        <v>5</v>
      </c>
      <c r="O274" s="567">
        <v>5660</v>
      </c>
      <c r="P274" s="546">
        <v>0.63282647584973162</v>
      </c>
      <c r="Q274" s="568">
        <v>1132</v>
      </c>
    </row>
    <row r="275" spans="1:17" ht="14.45" customHeight="1" x14ac:dyDescent="0.2">
      <c r="A275" s="540" t="s">
        <v>1431</v>
      </c>
      <c r="B275" s="541" t="s">
        <v>1254</v>
      </c>
      <c r="C275" s="541" t="s">
        <v>1255</v>
      </c>
      <c r="D275" s="541" t="s">
        <v>1432</v>
      </c>
      <c r="E275" s="541" t="s">
        <v>1433</v>
      </c>
      <c r="F275" s="567"/>
      <c r="G275" s="567"/>
      <c r="H275" s="567"/>
      <c r="I275" s="567"/>
      <c r="J275" s="567"/>
      <c r="K275" s="567"/>
      <c r="L275" s="567"/>
      <c r="M275" s="567"/>
      <c r="N275" s="567">
        <v>2</v>
      </c>
      <c r="O275" s="567">
        <v>4864</v>
      </c>
      <c r="P275" s="546"/>
      <c r="Q275" s="568">
        <v>2432</v>
      </c>
    </row>
    <row r="276" spans="1:17" ht="14.45" customHeight="1" x14ac:dyDescent="0.2">
      <c r="A276" s="540" t="s">
        <v>1434</v>
      </c>
      <c r="B276" s="541" t="s">
        <v>1254</v>
      </c>
      <c r="C276" s="541" t="s">
        <v>1255</v>
      </c>
      <c r="D276" s="541" t="s">
        <v>1258</v>
      </c>
      <c r="E276" s="541" t="s">
        <v>1259</v>
      </c>
      <c r="F276" s="567">
        <v>261</v>
      </c>
      <c r="G276" s="567">
        <v>15138</v>
      </c>
      <c r="H276" s="567">
        <v>0.93300462249614791</v>
      </c>
      <c r="I276" s="567">
        <v>58</v>
      </c>
      <c r="J276" s="567">
        <v>275</v>
      </c>
      <c r="K276" s="567">
        <v>16225</v>
      </c>
      <c r="L276" s="567">
        <v>1</v>
      </c>
      <c r="M276" s="567">
        <v>59</v>
      </c>
      <c r="N276" s="567">
        <v>412</v>
      </c>
      <c r="O276" s="567">
        <v>24308</v>
      </c>
      <c r="P276" s="546">
        <v>1.4981818181818183</v>
      </c>
      <c r="Q276" s="568">
        <v>59</v>
      </c>
    </row>
    <row r="277" spans="1:17" ht="14.45" customHeight="1" x14ac:dyDescent="0.2">
      <c r="A277" s="540" t="s">
        <v>1434</v>
      </c>
      <c r="B277" s="541" t="s">
        <v>1254</v>
      </c>
      <c r="C277" s="541" t="s">
        <v>1255</v>
      </c>
      <c r="D277" s="541" t="s">
        <v>1260</v>
      </c>
      <c r="E277" s="541" t="s">
        <v>1261</v>
      </c>
      <c r="F277" s="567">
        <v>717</v>
      </c>
      <c r="G277" s="567">
        <v>94644</v>
      </c>
      <c r="H277" s="567">
        <v>0.98760330578512401</v>
      </c>
      <c r="I277" s="567">
        <v>132</v>
      </c>
      <c r="J277" s="567">
        <v>726</v>
      </c>
      <c r="K277" s="567">
        <v>95832</v>
      </c>
      <c r="L277" s="567">
        <v>1</v>
      </c>
      <c r="M277" s="567">
        <v>132</v>
      </c>
      <c r="N277" s="567">
        <v>682</v>
      </c>
      <c r="O277" s="567">
        <v>90706</v>
      </c>
      <c r="P277" s="546">
        <v>0.94651056014692381</v>
      </c>
      <c r="Q277" s="568">
        <v>133</v>
      </c>
    </row>
    <row r="278" spans="1:17" ht="14.45" customHeight="1" x14ac:dyDescent="0.2">
      <c r="A278" s="540" t="s">
        <v>1434</v>
      </c>
      <c r="B278" s="541" t="s">
        <v>1254</v>
      </c>
      <c r="C278" s="541" t="s">
        <v>1255</v>
      </c>
      <c r="D278" s="541" t="s">
        <v>1262</v>
      </c>
      <c r="E278" s="541" t="s">
        <v>1263</v>
      </c>
      <c r="F278" s="567">
        <v>90</v>
      </c>
      <c r="G278" s="567">
        <v>17100</v>
      </c>
      <c r="H278" s="567">
        <v>0.967741935483871</v>
      </c>
      <c r="I278" s="567">
        <v>190</v>
      </c>
      <c r="J278" s="567">
        <v>93</v>
      </c>
      <c r="K278" s="567">
        <v>17670</v>
      </c>
      <c r="L278" s="567">
        <v>1</v>
      </c>
      <c r="M278" s="567">
        <v>190</v>
      </c>
      <c r="N278" s="567">
        <v>94</v>
      </c>
      <c r="O278" s="567">
        <v>18048</v>
      </c>
      <c r="P278" s="546">
        <v>1.0213921901528014</v>
      </c>
      <c r="Q278" s="568">
        <v>192</v>
      </c>
    </row>
    <row r="279" spans="1:17" ht="14.45" customHeight="1" x14ac:dyDescent="0.2">
      <c r="A279" s="540" t="s">
        <v>1434</v>
      </c>
      <c r="B279" s="541" t="s">
        <v>1254</v>
      </c>
      <c r="C279" s="541" t="s">
        <v>1255</v>
      </c>
      <c r="D279" s="541" t="s">
        <v>1264</v>
      </c>
      <c r="E279" s="541" t="s">
        <v>1265</v>
      </c>
      <c r="F279" s="567">
        <v>30</v>
      </c>
      <c r="G279" s="567">
        <v>12240</v>
      </c>
      <c r="H279" s="567">
        <v>0.62043795620437958</v>
      </c>
      <c r="I279" s="567">
        <v>408</v>
      </c>
      <c r="J279" s="567">
        <v>48</v>
      </c>
      <c r="K279" s="567">
        <v>19728</v>
      </c>
      <c r="L279" s="567">
        <v>1</v>
      </c>
      <c r="M279" s="567">
        <v>411</v>
      </c>
      <c r="N279" s="567">
        <v>17</v>
      </c>
      <c r="O279" s="567">
        <v>7021</v>
      </c>
      <c r="P279" s="546">
        <v>0.35589010543390104</v>
      </c>
      <c r="Q279" s="568">
        <v>413</v>
      </c>
    </row>
    <row r="280" spans="1:17" ht="14.45" customHeight="1" x14ac:dyDescent="0.2">
      <c r="A280" s="540" t="s">
        <v>1434</v>
      </c>
      <c r="B280" s="541" t="s">
        <v>1254</v>
      </c>
      <c r="C280" s="541" t="s">
        <v>1255</v>
      </c>
      <c r="D280" s="541" t="s">
        <v>1266</v>
      </c>
      <c r="E280" s="541" t="s">
        <v>1267</v>
      </c>
      <c r="F280" s="567">
        <v>40</v>
      </c>
      <c r="G280" s="567">
        <v>7200</v>
      </c>
      <c r="H280" s="567">
        <v>0.80294412847106056</v>
      </c>
      <c r="I280" s="567">
        <v>180</v>
      </c>
      <c r="J280" s="567">
        <v>49</v>
      </c>
      <c r="K280" s="567">
        <v>8967</v>
      </c>
      <c r="L280" s="567">
        <v>1</v>
      </c>
      <c r="M280" s="567">
        <v>183</v>
      </c>
      <c r="N280" s="567">
        <v>107</v>
      </c>
      <c r="O280" s="567">
        <v>19795</v>
      </c>
      <c r="P280" s="546">
        <v>2.2075387532062005</v>
      </c>
      <c r="Q280" s="568">
        <v>185</v>
      </c>
    </row>
    <row r="281" spans="1:17" ht="14.45" customHeight="1" x14ac:dyDescent="0.2">
      <c r="A281" s="540" t="s">
        <v>1434</v>
      </c>
      <c r="B281" s="541" t="s">
        <v>1254</v>
      </c>
      <c r="C281" s="541" t="s">
        <v>1255</v>
      </c>
      <c r="D281" s="541" t="s">
        <v>1270</v>
      </c>
      <c r="E281" s="541" t="s">
        <v>1271</v>
      </c>
      <c r="F281" s="567">
        <v>35</v>
      </c>
      <c r="G281" s="567">
        <v>11795</v>
      </c>
      <c r="H281" s="567">
        <v>2.0346731067793686</v>
      </c>
      <c r="I281" s="567">
        <v>337</v>
      </c>
      <c r="J281" s="567">
        <v>17</v>
      </c>
      <c r="K281" s="567">
        <v>5797</v>
      </c>
      <c r="L281" s="567">
        <v>1</v>
      </c>
      <c r="M281" s="567">
        <v>341</v>
      </c>
      <c r="N281" s="567">
        <v>26</v>
      </c>
      <c r="O281" s="567">
        <v>8944</v>
      </c>
      <c r="P281" s="546">
        <v>1.5428670001725031</v>
      </c>
      <c r="Q281" s="568">
        <v>344</v>
      </c>
    </row>
    <row r="282" spans="1:17" ht="14.45" customHeight="1" x14ac:dyDescent="0.2">
      <c r="A282" s="540" t="s">
        <v>1434</v>
      </c>
      <c r="B282" s="541" t="s">
        <v>1254</v>
      </c>
      <c r="C282" s="541" t="s">
        <v>1255</v>
      </c>
      <c r="D282" s="541" t="s">
        <v>1274</v>
      </c>
      <c r="E282" s="541" t="s">
        <v>1275</v>
      </c>
      <c r="F282" s="567">
        <v>327</v>
      </c>
      <c r="G282" s="567">
        <v>114450</v>
      </c>
      <c r="H282" s="567">
        <v>1.1729078275840865</v>
      </c>
      <c r="I282" s="567">
        <v>350</v>
      </c>
      <c r="J282" s="567">
        <v>278</v>
      </c>
      <c r="K282" s="567">
        <v>97578</v>
      </c>
      <c r="L282" s="567">
        <v>1</v>
      </c>
      <c r="M282" s="567">
        <v>351</v>
      </c>
      <c r="N282" s="567">
        <v>484</v>
      </c>
      <c r="O282" s="567">
        <v>170852</v>
      </c>
      <c r="P282" s="546">
        <v>1.750927463157679</v>
      </c>
      <c r="Q282" s="568">
        <v>353</v>
      </c>
    </row>
    <row r="283" spans="1:17" ht="14.45" customHeight="1" x14ac:dyDescent="0.2">
      <c r="A283" s="540" t="s">
        <v>1434</v>
      </c>
      <c r="B283" s="541" t="s">
        <v>1254</v>
      </c>
      <c r="C283" s="541" t="s">
        <v>1255</v>
      </c>
      <c r="D283" s="541" t="s">
        <v>1280</v>
      </c>
      <c r="E283" s="541" t="s">
        <v>1281</v>
      </c>
      <c r="F283" s="567">
        <v>15</v>
      </c>
      <c r="G283" s="567">
        <v>1755</v>
      </c>
      <c r="H283" s="567">
        <v>0.92955508474576276</v>
      </c>
      <c r="I283" s="567">
        <v>117</v>
      </c>
      <c r="J283" s="567">
        <v>16</v>
      </c>
      <c r="K283" s="567">
        <v>1888</v>
      </c>
      <c r="L283" s="567">
        <v>1</v>
      </c>
      <c r="M283" s="567">
        <v>118</v>
      </c>
      <c r="N283" s="567">
        <v>7</v>
      </c>
      <c r="O283" s="567">
        <v>833</v>
      </c>
      <c r="P283" s="546">
        <v>0.44120762711864409</v>
      </c>
      <c r="Q283" s="568">
        <v>119</v>
      </c>
    </row>
    <row r="284" spans="1:17" ht="14.45" customHeight="1" x14ac:dyDescent="0.2">
      <c r="A284" s="540" t="s">
        <v>1434</v>
      </c>
      <c r="B284" s="541" t="s">
        <v>1254</v>
      </c>
      <c r="C284" s="541" t="s">
        <v>1255</v>
      </c>
      <c r="D284" s="541" t="s">
        <v>1286</v>
      </c>
      <c r="E284" s="541" t="s">
        <v>1287</v>
      </c>
      <c r="F284" s="567">
        <v>24</v>
      </c>
      <c r="G284" s="567">
        <v>9408</v>
      </c>
      <c r="H284" s="567">
        <v>1.3869969040247678</v>
      </c>
      <c r="I284" s="567">
        <v>392</v>
      </c>
      <c r="J284" s="567">
        <v>17</v>
      </c>
      <c r="K284" s="567">
        <v>6783</v>
      </c>
      <c r="L284" s="567">
        <v>1</v>
      </c>
      <c r="M284" s="567">
        <v>399</v>
      </c>
      <c r="N284" s="567">
        <v>17</v>
      </c>
      <c r="O284" s="567">
        <v>6885</v>
      </c>
      <c r="P284" s="546">
        <v>1.0150375939849625</v>
      </c>
      <c r="Q284" s="568">
        <v>405</v>
      </c>
    </row>
    <row r="285" spans="1:17" ht="14.45" customHeight="1" x14ac:dyDescent="0.2">
      <c r="A285" s="540" t="s">
        <v>1434</v>
      </c>
      <c r="B285" s="541" t="s">
        <v>1254</v>
      </c>
      <c r="C285" s="541" t="s">
        <v>1255</v>
      </c>
      <c r="D285" s="541" t="s">
        <v>1288</v>
      </c>
      <c r="E285" s="541" t="s">
        <v>1289</v>
      </c>
      <c r="F285" s="567">
        <v>16</v>
      </c>
      <c r="G285" s="567">
        <v>608</v>
      </c>
      <c r="H285" s="567">
        <v>1.7777777777777777</v>
      </c>
      <c r="I285" s="567">
        <v>38</v>
      </c>
      <c r="J285" s="567">
        <v>9</v>
      </c>
      <c r="K285" s="567">
        <v>342</v>
      </c>
      <c r="L285" s="567">
        <v>1</v>
      </c>
      <c r="M285" s="567">
        <v>38</v>
      </c>
      <c r="N285" s="567">
        <v>8</v>
      </c>
      <c r="O285" s="567">
        <v>312</v>
      </c>
      <c r="P285" s="546">
        <v>0.91228070175438591</v>
      </c>
      <c r="Q285" s="568">
        <v>39</v>
      </c>
    </row>
    <row r="286" spans="1:17" ht="14.45" customHeight="1" x14ac:dyDescent="0.2">
      <c r="A286" s="540" t="s">
        <v>1434</v>
      </c>
      <c r="B286" s="541" t="s">
        <v>1254</v>
      </c>
      <c r="C286" s="541" t="s">
        <v>1255</v>
      </c>
      <c r="D286" s="541" t="s">
        <v>1292</v>
      </c>
      <c r="E286" s="541" t="s">
        <v>1293</v>
      </c>
      <c r="F286" s="567">
        <v>23</v>
      </c>
      <c r="G286" s="567">
        <v>16261</v>
      </c>
      <c r="H286" s="567">
        <v>1.6290322580645162</v>
      </c>
      <c r="I286" s="567">
        <v>707</v>
      </c>
      <c r="J286" s="567">
        <v>14</v>
      </c>
      <c r="K286" s="567">
        <v>9982</v>
      </c>
      <c r="L286" s="567">
        <v>1</v>
      </c>
      <c r="M286" s="567">
        <v>713</v>
      </c>
      <c r="N286" s="567">
        <v>16</v>
      </c>
      <c r="O286" s="567">
        <v>11504</v>
      </c>
      <c r="P286" s="546">
        <v>1.1524744540172309</v>
      </c>
      <c r="Q286" s="568">
        <v>719</v>
      </c>
    </row>
    <row r="287" spans="1:17" ht="14.45" customHeight="1" x14ac:dyDescent="0.2">
      <c r="A287" s="540" t="s">
        <v>1434</v>
      </c>
      <c r="B287" s="541" t="s">
        <v>1254</v>
      </c>
      <c r="C287" s="541" t="s">
        <v>1255</v>
      </c>
      <c r="D287" s="541" t="s">
        <v>1296</v>
      </c>
      <c r="E287" s="541" t="s">
        <v>1297</v>
      </c>
      <c r="F287" s="567">
        <v>1004</v>
      </c>
      <c r="G287" s="567">
        <v>306220</v>
      </c>
      <c r="H287" s="567">
        <v>0.89569439569439568</v>
      </c>
      <c r="I287" s="567">
        <v>305</v>
      </c>
      <c r="J287" s="567">
        <v>1110</v>
      </c>
      <c r="K287" s="567">
        <v>341880</v>
      </c>
      <c r="L287" s="567">
        <v>1</v>
      </c>
      <c r="M287" s="567">
        <v>308</v>
      </c>
      <c r="N287" s="567">
        <v>1007</v>
      </c>
      <c r="O287" s="567">
        <v>312170</v>
      </c>
      <c r="P287" s="546">
        <v>0.91309816309816305</v>
      </c>
      <c r="Q287" s="568">
        <v>310</v>
      </c>
    </row>
    <row r="288" spans="1:17" ht="14.45" customHeight="1" x14ac:dyDescent="0.2">
      <c r="A288" s="540" t="s">
        <v>1434</v>
      </c>
      <c r="B288" s="541" t="s">
        <v>1254</v>
      </c>
      <c r="C288" s="541" t="s">
        <v>1255</v>
      </c>
      <c r="D288" s="541" t="s">
        <v>1298</v>
      </c>
      <c r="E288" s="541" t="s">
        <v>1299</v>
      </c>
      <c r="F288" s="567">
        <v>4</v>
      </c>
      <c r="G288" s="567">
        <v>14888</v>
      </c>
      <c r="H288" s="567"/>
      <c r="I288" s="567">
        <v>3722</v>
      </c>
      <c r="J288" s="567"/>
      <c r="K288" s="567"/>
      <c r="L288" s="567"/>
      <c r="M288" s="567"/>
      <c r="N288" s="567">
        <v>1</v>
      </c>
      <c r="O288" s="567">
        <v>3799</v>
      </c>
      <c r="P288" s="546"/>
      <c r="Q288" s="568">
        <v>3799</v>
      </c>
    </row>
    <row r="289" spans="1:17" ht="14.45" customHeight="1" x14ac:dyDescent="0.2">
      <c r="A289" s="540" t="s">
        <v>1434</v>
      </c>
      <c r="B289" s="541" t="s">
        <v>1254</v>
      </c>
      <c r="C289" s="541" t="s">
        <v>1255</v>
      </c>
      <c r="D289" s="541" t="s">
        <v>1300</v>
      </c>
      <c r="E289" s="541" t="s">
        <v>1301</v>
      </c>
      <c r="F289" s="567">
        <v>353</v>
      </c>
      <c r="G289" s="567">
        <v>174735</v>
      </c>
      <c r="H289" s="567">
        <v>1.080772656423959</v>
      </c>
      <c r="I289" s="567">
        <v>495</v>
      </c>
      <c r="J289" s="567">
        <v>324</v>
      </c>
      <c r="K289" s="567">
        <v>161676</v>
      </c>
      <c r="L289" s="567">
        <v>1</v>
      </c>
      <c r="M289" s="567">
        <v>499</v>
      </c>
      <c r="N289" s="567">
        <v>384</v>
      </c>
      <c r="O289" s="567">
        <v>193152</v>
      </c>
      <c r="P289" s="546">
        <v>1.1946856676315594</v>
      </c>
      <c r="Q289" s="568">
        <v>503</v>
      </c>
    </row>
    <row r="290" spans="1:17" ht="14.45" customHeight="1" x14ac:dyDescent="0.2">
      <c r="A290" s="540" t="s">
        <v>1434</v>
      </c>
      <c r="B290" s="541" t="s">
        <v>1254</v>
      </c>
      <c r="C290" s="541" t="s">
        <v>1255</v>
      </c>
      <c r="D290" s="541" t="s">
        <v>1304</v>
      </c>
      <c r="E290" s="541" t="s">
        <v>1305</v>
      </c>
      <c r="F290" s="567">
        <v>1232</v>
      </c>
      <c r="G290" s="567">
        <v>457072</v>
      </c>
      <c r="H290" s="567">
        <v>0.94453537006728494</v>
      </c>
      <c r="I290" s="567">
        <v>371</v>
      </c>
      <c r="J290" s="567">
        <v>1287</v>
      </c>
      <c r="K290" s="567">
        <v>483912</v>
      </c>
      <c r="L290" s="567">
        <v>1</v>
      </c>
      <c r="M290" s="567">
        <v>376</v>
      </c>
      <c r="N290" s="567">
        <v>1165</v>
      </c>
      <c r="O290" s="567">
        <v>442700</v>
      </c>
      <c r="P290" s="546">
        <v>0.91483575526128713</v>
      </c>
      <c r="Q290" s="568">
        <v>380</v>
      </c>
    </row>
    <row r="291" spans="1:17" ht="14.45" customHeight="1" x14ac:dyDescent="0.2">
      <c r="A291" s="540" t="s">
        <v>1434</v>
      </c>
      <c r="B291" s="541" t="s">
        <v>1254</v>
      </c>
      <c r="C291" s="541" t="s">
        <v>1255</v>
      </c>
      <c r="D291" s="541" t="s">
        <v>1306</v>
      </c>
      <c r="E291" s="541" t="s">
        <v>1307</v>
      </c>
      <c r="F291" s="567"/>
      <c r="G291" s="567"/>
      <c r="H291" s="567"/>
      <c r="I291" s="567"/>
      <c r="J291" s="567">
        <v>1</v>
      </c>
      <c r="K291" s="567">
        <v>3132</v>
      </c>
      <c r="L291" s="567">
        <v>1</v>
      </c>
      <c r="M291" s="567">
        <v>3132</v>
      </c>
      <c r="N291" s="567"/>
      <c r="O291" s="567"/>
      <c r="P291" s="546"/>
      <c r="Q291" s="568"/>
    </row>
    <row r="292" spans="1:17" ht="14.45" customHeight="1" x14ac:dyDescent="0.2">
      <c r="A292" s="540" t="s">
        <v>1434</v>
      </c>
      <c r="B292" s="541" t="s">
        <v>1254</v>
      </c>
      <c r="C292" s="541" t="s">
        <v>1255</v>
      </c>
      <c r="D292" s="541" t="s">
        <v>1308</v>
      </c>
      <c r="E292" s="541" t="s">
        <v>1309</v>
      </c>
      <c r="F292" s="567">
        <v>1</v>
      </c>
      <c r="G292" s="567">
        <v>12</v>
      </c>
      <c r="H292" s="567"/>
      <c r="I292" s="567">
        <v>12</v>
      </c>
      <c r="J292" s="567"/>
      <c r="K292" s="567"/>
      <c r="L292" s="567"/>
      <c r="M292" s="567"/>
      <c r="N292" s="567"/>
      <c r="O292" s="567"/>
      <c r="P292" s="546"/>
      <c r="Q292" s="568"/>
    </row>
    <row r="293" spans="1:17" ht="14.45" customHeight="1" x14ac:dyDescent="0.2">
      <c r="A293" s="540" t="s">
        <v>1434</v>
      </c>
      <c r="B293" s="541" t="s">
        <v>1254</v>
      </c>
      <c r="C293" s="541" t="s">
        <v>1255</v>
      </c>
      <c r="D293" s="541" t="s">
        <v>1312</v>
      </c>
      <c r="E293" s="541" t="s">
        <v>1313</v>
      </c>
      <c r="F293" s="567">
        <v>2</v>
      </c>
      <c r="G293" s="567">
        <v>224</v>
      </c>
      <c r="H293" s="567">
        <v>1.9823008849557522</v>
      </c>
      <c r="I293" s="567">
        <v>112</v>
      </c>
      <c r="J293" s="567">
        <v>1</v>
      </c>
      <c r="K293" s="567">
        <v>113</v>
      </c>
      <c r="L293" s="567">
        <v>1</v>
      </c>
      <c r="M293" s="567">
        <v>113</v>
      </c>
      <c r="N293" s="567"/>
      <c r="O293" s="567"/>
      <c r="P293" s="546"/>
      <c r="Q293" s="568"/>
    </row>
    <row r="294" spans="1:17" ht="14.45" customHeight="1" x14ac:dyDescent="0.2">
      <c r="A294" s="540" t="s">
        <v>1434</v>
      </c>
      <c r="B294" s="541" t="s">
        <v>1254</v>
      </c>
      <c r="C294" s="541" t="s">
        <v>1255</v>
      </c>
      <c r="D294" s="541" t="s">
        <v>1314</v>
      </c>
      <c r="E294" s="541" t="s">
        <v>1315</v>
      </c>
      <c r="F294" s="567">
        <v>64</v>
      </c>
      <c r="G294" s="567">
        <v>8064</v>
      </c>
      <c r="H294" s="567">
        <v>1.4883720930232558</v>
      </c>
      <c r="I294" s="567">
        <v>126</v>
      </c>
      <c r="J294" s="567">
        <v>43</v>
      </c>
      <c r="K294" s="567">
        <v>5418</v>
      </c>
      <c r="L294" s="567">
        <v>1</v>
      </c>
      <c r="M294" s="567">
        <v>126</v>
      </c>
      <c r="N294" s="567">
        <v>72</v>
      </c>
      <c r="O294" s="567">
        <v>9072</v>
      </c>
      <c r="P294" s="546">
        <v>1.6744186046511629</v>
      </c>
      <c r="Q294" s="568">
        <v>126</v>
      </c>
    </row>
    <row r="295" spans="1:17" ht="14.45" customHeight="1" x14ac:dyDescent="0.2">
      <c r="A295" s="540" t="s">
        <v>1434</v>
      </c>
      <c r="B295" s="541" t="s">
        <v>1254</v>
      </c>
      <c r="C295" s="541" t="s">
        <v>1255</v>
      </c>
      <c r="D295" s="541" t="s">
        <v>1316</v>
      </c>
      <c r="E295" s="541" t="s">
        <v>1317</v>
      </c>
      <c r="F295" s="567">
        <v>31</v>
      </c>
      <c r="G295" s="567">
        <v>15376</v>
      </c>
      <c r="H295" s="567">
        <v>1.6185263157894736</v>
      </c>
      <c r="I295" s="567">
        <v>496</v>
      </c>
      <c r="J295" s="567">
        <v>19</v>
      </c>
      <c r="K295" s="567">
        <v>9500</v>
      </c>
      <c r="L295" s="567">
        <v>1</v>
      </c>
      <c r="M295" s="567">
        <v>500</v>
      </c>
      <c r="N295" s="567">
        <v>18</v>
      </c>
      <c r="O295" s="567">
        <v>9072</v>
      </c>
      <c r="P295" s="546">
        <v>0.95494736842105266</v>
      </c>
      <c r="Q295" s="568">
        <v>504</v>
      </c>
    </row>
    <row r="296" spans="1:17" ht="14.45" customHeight="1" x14ac:dyDescent="0.2">
      <c r="A296" s="540" t="s">
        <v>1434</v>
      </c>
      <c r="B296" s="541" t="s">
        <v>1254</v>
      </c>
      <c r="C296" s="541" t="s">
        <v>1255</v>
      </c>
      <c r="D296" s="541" t="s">
        <v>1318</v>
      </c>
      <c r="E296" s="541" t="s">
        <v>1319</v>
      </c>
      <c r="F296" s="567">
        <v>2</v>
      </c>
      <c r="G296" s="567">
        <v>916</v>
      </c>
      <c r="H296" s="567">
        <v>1.9784017278617712</v>
      </c>
      <c r="I296" s="567">
        <v>458</v>
      </c>
      <c r="J296" s="567">
        <v>1</v>
      </c>
      <c r="K296" s="567">
        <v>463</v>
      </c>
      <c r="L296" s="567">
        <v>1</v>
      </c>
      <c r="M296" s="567">
        <v>463</v>
      </c>
      <c r="N296" s="567">
        <v>2</v>
      </c>
      <c r="O296" s="567">
        <v>934</v>
      </c>
      <c r="P296" s="546">
        <v>2.0172786177105833</v>
      </c>
      <c r="Q296" s="568">
        <v>467</v>
      </c>
    </row>
    <row r="297" spans="1:17" ht="14.45" customHeight="1" x14ac:dyDescent="0.2">
      <c r="A297" s="540" t="s">
        <v>1434</v>
      </c>
      <c r="B297" s="541" t="s">
        <v>1254</v>
      </c>
      <c r="C297" s="541" t="s">
        <v>1255</v>
      </c>
      <c r="D297" s="541" t="s">
        <v>1320</v>
      </c>
      <c r="E297" s="541" t="s">
        <v>1321</v>
      </c>
      <c r="F297" s="567">
        <v>493</v>
      </c>
      <c r="G297" s="567">
        <v>28594</v>
      </c>
      <c r="H297" s="567">
        <v>0.985048918285793</v>
      </c>
      <c r="I297" s="567">
        <v>58</v>
      </c>
      <c r="J297" s="567">
        <v>492</v>
      </c>
      <c r="K297" s="567">
        <v>29028</v>
      </c>
      <c r="L297" s="567">
        <v>1</v>
      </c>
      <c r="M297" s="567">
        <v>59</v>
      </c>
      <c r="N297" s="567">
        <v>405</v>
      </c>
      <c r="O297" s="567">
        <v>23895</v>
      </c>
      <c r="P297" s="546">
        <v>0.82317073170731703</v>
      </c>
      <c r="Q297" s="568">
        <v>59</v>
      </c>
    </row>
    <row r="298" spans="1:17" ht="14.45" customHeight="1" x14ac:dyDescent="0.2">
      <c r="A298" s="540" t="s">
        <v>1434</v>
      </c>
      <c r="B298" s="541" t="s">
        <v>1254</v>
      </c>
      <c r="C298" s="541" t="s">
        <v>1255</v>
      </c>
      <c r="D298" s="541" t="s">
        <v>1322</v>
      </c>
      <c r="E298" s="541" t="s">
        <v>1323</v>
      </c>
      <c r="F298" s="567"/>
      <c r="G298" s="567"/>
      <c r="H298" s="567"/>
      <c r="I298" s="567"/>
      <c r="J298" s="567"/>
      <c r="K298" s="567"/>
      <c r="L298" s="567"/>
      <c r="M298" s="567"/>
      <c r="N298" s="567">
        <v>1</v>
      </c>
      <c r="O298" s="567">
        <v>2183</v>
      </c>
      <c r="P298" s="546"/>
      <c r="Q298" s="568">
        <v>2183</v>
      </c>
    </row>
    <row r="299" spans="1:17" ht="14.45" customHeight="1" x14ac:dyDescent="0.2">
      <c r="A299" s="540" t="s">
        <v>1434</v>
      </c>
      <c r="B299" s="541" t="s">
        <v>1254</v>
      </c>
      <c r="C299" s="541" t="s">
        <v>1255</v>
      </c>
      <c r="D299" s="541" t="s">
        <v>1328</v>
      </c>
      <c r="E299" s="541" t="s">
        <v>1329</v>
      </c>
      <c r="F299" s="567">
        <v>3916</v>
      </c>
      <c r="G299" s="567">
        <v>689216</v>
      </c>
      <c r="H299" s="567">
        <v>1.0445927062083014</v>
      </c>
      <c r="I299" s="567">
        <v>176</v>
      </c>
      <c r="J299" s="567">
        <v>3686</v>
      </c>
      <c r="K299" s="567">
        <v>659794</v>
      </c>
      <c r="L299" s="567">
        <v>1</v>
      </c>
      <c r="M299" s="567">
        <v>179</v>
      </c>
      <c r="N299" s="567">
        <v>4671</v>
      </c>
      <c r="O299" s="567">
        <v>845451</v>
      </c>
      <c r="P299" s="546">
        <v>1.2813863114850998</v>
      </c>
      <c r="Q299" s="568">
        <v>181</v>
      </c>
    </row>
    <row r="300" spans="1:17" ht="14.45" customHeight="1" x14ac:dyDescent="0.2">
      <c r="A300" s="540" t="s">
        <v>1434</v>
      </c>
      <c r="B300" s="541" t="s">
        <v>1254</v>
      </c>
      <c r="C300" s="541" t="s">
        <v>1255</v>
      </c>
      <c r="D300" s="541" t="s">
        <v>1330</v>
      </c>
      <c r="E300" s="541" t="s">
        <v>1331</v>
      </c>
      <c r="F300" s="567">
        <v>48</v>
      </c>
      <c r="G300" s="567">
        <v>4128</v>
      </c>
      <c r="H300" s="567">
        <v>1.5816091954022988</v>
      </c>
      <c r="I300" s="567">
        <v>86</v>
      </c>
      <c r="J300" s="567">
        <v>30</v>
      </c>
      <c r="K300" s="567">
        <v>2610</v>
      </c>
      <c r="L300" s="567">
        <v>1</v>
      </c>
      <c r="M300" s="567">
        <v>87</v>
      </c>
      <c r="N300" s="567">
        <v>36</v>
      </c>
      <c r="O300" s="567">
        <v>3168</v>
      </c>
      <c r="P300" s="546">
        <v>1.2137931034482758</v>
      </c>
      <c r="Q300" s="568">
        <v>88</v>
      </c>
    </row>
    <row r="301" spans="1:17" ht="14.45" customHeight="1" x14ac:dyDescent="0.2">
      <c r="A301" s="540" t="s">
        <v>1434</v>
      </c>
      <c r="B301" s="541" t="s">
        <v>1254</v>
      </c>
      <c r="C301" s="541" t="s">
        <v>1255</v>
      </c>
      <c r="D301" s="541" t="s">
        <v>1332</v>
      </c>
      <c r="E301" s="541" t="s">
        <v>1333</v>
      </c>
      <c r="F301" s="567">
        <v>6</v>
      </c>
      <c r="G301" s="567">
        <v>1020</v>
      </c>
      <c r="H301" s="567">
        <v>1.9767441860465116</v>
      </c>
      <c r="I301" s="567">
        <v>170</v>
      </c>
      <c r="J301" s="567">
        <v>3</v>
      </c>
      <c r="K301" s="567">
        <v>516</v>
      </c>
      <c r="L301" s="567">
        <v>1</v>
      </c>
      <c r="M301" s="567">
        <v>172</v>
      </c>
      <c r="N301" s="567">
        <v>8</v>
      </c>
      <c r="O301" s="567">
        <v>1392</v>
      </c>
      <c r="P301" s="546">
        <v>2.6976744186046511</v>
      </c>
      <c r="Q301" s="568">
        <v>174</v>
      </c>
    </row>
    <row r="302" spans="1:17" ht="14.45" customHeight="1" x14ac:dyDescent="0.2">
      <c r="A302" s="540" t="s">
        <v>1434</v>
      </c>
      <c r="B302" s="541" t="s">
        <v>1254</v>
      </c>
      <c r="C302" s="541" t="s">
        <v>1255</v>
      </c>
      <c r="D302" s="541" t="s">
        <v>1340</v>
      </c>
      <c r="E302" s="541" t="s">
        <v>1341</v>
      </c>
      <c r="F302" s="567">
        <v>16</v>
      </c>
      <c r="G302" s="567">
        <v>4224</v>
      </c>
      <c r="H302" s="567">
        <v>0.83264340626848021</v>
      </c>
      <c r="I302" s="567">
        <v>264</v>
      </c>
      <c r="J302" s="567">
        <v>19</v>
      </c>
      <c r="K302" s="567">
        <v>5073</v>
      </c>
      <c r="L302" s="567">
        <v>1</v>
      </c>
      <c r="M302" s="567">
        <v>267</v>
      </c>
      <c r="N302" s="567">
        <v>11</v>
      </c>
      <c r="O302" s="567">
        <v>2959</v>
      </c>
      <c r="P302" s="546">
        <v>0.58328405282870099</v>
      </c>
      <c r="Q302" s="568">
        <v>269</v>
      </c>
    </row>
    <row r="303" spans="1:17" ht="14.45" customHeight="1" x14ac:dyDescent="0.2">
      <c r="A303" s="540" t="s">
        <v>1434</v>
      </c>
      <c r="B303" s="541" t="s">
        <v>1254</v>
      </c>
      <c r="C303" s="541" t="s">
        <v>1255</v>
      </c>
      <c r="D303" s="541" t="s">
        <v>1342</v>
      </c>
      <c r="E303" s="541" t="s">
        <v>1343</v>
      </c>
      <c r="F303" s="567"/>
      <c r="G303" s="567"/>
      <c r="H303" s="567"/>
      <c r="I303" s="567"/>
      <c r="J303" s="567">
        <v>1</v>
      </c>
      <c r="K303" s="567">
        <v>2146</v>
      </c>
      <c r="L303" s="567">
        <v>1</v>
      </c>
      <c r="M303" s="567">
        <v>2146</v>
      </c>
      <c r="N303" s="567">
        <v>8</v>
      </c>
      <c r="O303" s="567">
        <v>17256</v>
      </c>
      <c r="P303" s="546">
        <v>8.0410065237651445</v>
      </c>
      <c r="Q303" s="568">
        <v>2157</v>
      </c>
    </row>
    <row r="304" spans="1:17" ht="14.45" customHeight="1" x14ac:dyDescent="0.2">
      <c r="A304" s="540" t="s">
        <v>1434</v>
      </c>
      <c r="B304" s="541" t="s">
        <v>1254</v>
      </c>
      <c r="C304" s="541" t="s">
        <v>1255</v>
      </c>
      <c r="D304" s="541" t="s">
        <v>1344</v>
      </c>
      <c r="E304" s="541" t="s">
        <v>1345</v>
      </c>
      <c r="F304" s="567">
        <v>27</v>
      </c>
      <c r="G304" s="567">
        <v>6561</v>
      </c>
      <c r="H304" s="567">
        <v>1.2222429210134129</v>
      </c>
      <c r="I304" s="567">
        <v>243</v>
      </c>
      <c r="J304" s="567">
        <v>22</v>
      </c>
      <c r="K304" s="567">
        <v>5368</v>
      </c>
      <c r="L304" s="567">
        <v>1</v>
      </c>
      <c r="M304" s="567">
        <v>244</v>
      </c>
      <c r="N304" s="567">
        <v>17</v>
      </c>
      <c r="O304" s="567">
        <v>4182</v>
      </c>
      <c r="P304" s="546">
        <v>0.77906110283159469</v>
      </c>
      <c r="Q304" s="568">
        <v>246</v>
      </c>
    </row>
    <row r="305" spans="1:17" ht="14.45" customHeight="1" x14ac:dyDescent="0.2">
      <c r="A305" s="540" t="s">
        <v>1434</v>
      </c>
      <c r="B305" s="541" t="s">
        <v>1254</v>
      </c>
      <c r="C305" s="541" t="s">
        <v>1255</v>
      </c>
      <c r="D305" s="541" t="s">
        <v>1346</v>
      </c>
      <c r="E305" s="541" t="s">
        <v>1347</v>
      </c>
      <c r="F305" s="567">
        <v>4</v>
      </c>
      <c r="G305" s="567">
        <v>1704</v>
      </c>
      <c r="H305" s="567">
        <v>3.9172413793103447</v>
      </c>
      <c r="I305" s="567">
        <v>426</v>
      </c>
      <c r="J305" s="567">
        <v>1</v>
      </c>
      <c r="K305" s="567">
        <v>435</v>
      </c>
      <c r="L305" s="567">
        <v>1</v>
      </c>
      <c r="M305" s="567">
        <v>435</v>
      </c>
      <c r="N305" s="567">
        <v>3</v>
      </c>
      <c r="O305" s="567">
        <v>1326</v>
      </c>
      <c r="P305" s="546">
        <v>3.0482758620689654</v>
      </c>
      <c r="Q305" s="568">
        <v>442</v>
      </c>
    </row>
    <row r="306" spans="1:17" ht="14.45" customHeight="1" x14ac:dyDescent="0.2">
      <c r="A306" s="540" t="s">
        <v>1434</v>
      </c>
      <c r="B306" s="541" t="s">
        <v>1254</v>
      </c>
      <c r="C306" s="541" t="s">
        <v>1255</v>
      </c>
      <c r="D306" s="541" t="s">
        <v>1418</v>
      </c>
      <c r="E306" s="541" t="s">
        <v>1419</v>
      </c>
      <c r="F306" s="567"/>
      <c r="G306" s="567"/>
      <c r="H306" s="567"/>
      <c r="I306" s="567"/>
      <c r="J306" s="567">
        <v>1</v>
      </c>
      <c r="K306" s="567">
        <v>865</v>
      </c>
      <c r="L306" s="567">
        <v>1</v>
      </c>
      <c r="M306" s="567">
        <v>865</v>
      </c>
      <c r="N306" s="567">
        <v>2</v>
      </c>
      <c r="O306" s="567">
        <v>1752</v>
      </c>
      <c r="P306" s="546">
        <v>2.0254335260115606</v>
      </c>
      <c r="Q306" s="568">
        <v>876</v>
      </c>
    </row>
    <row r="307" spans="1:17" ht="14.45" customHeight="1" x14ac:dyDescent="0.2">
      <c r="A307" s="540" t="s">
        <v>1434</v>
      </c>
      <c r="B307" s="541" t="s">
        <v>1254</v>
      </c>
      <c r="C307" s="541" t="s">
        <v>1255</v>
      </c>
      <c r="D307" s="541" t="s">
        <v>1421</v>
      </c>
      <c r="E307" s="541" t="s">
        <v>1422</v>
      </c>
      <c r="F307" s="567">
        <v>14</v>
      </c>
      <c r="G307" s="567">
        <v>14840</v>
      </c>
      <c r="H307" s="567">
        <v>1.1503875968992248</v>
      </c>
      <c r="I307" s="567">
        <v>1060</v>
      </c>
      <c r="J307" s="567">
        <v>12</v>
      </c>
      <c r="K307" s="567">
        <v>12900</v>
      </c>
      <c r="L307" s="567">
        <v>1</v>
      </c>
      <c r="M307" s="567">
        <v>1075</v>
      </c>
      <c r="N307" s="567">
        <v>16</v>
      </c>
      <c r="O307" s="567">
        <v>17392</v>
      </c>
      <c r="P307" s="546">
        <v>1.3482170542635659</v>
      </c>
      <c r="Q307" s="568">
        <v>1087</v>
      </c>
    </row>
    <row r="308" spans="1:17" ht="14.45" customHeight="1" x14ac:dyDescent="0.2">
      <c r="A308" s="540" t="s">
        <v>1434</v>
      </c>
      <c r="B308" s="541" t="s">
        <v>1254</v>
      </c>
      <c r="C308" s="541" t="s">
        <v>1255</v>
      </c>
      <c r="D308" s="541" t="s">
        <v>1351</v>
      </c>
      <c r="E308" s="541" t="s">
        <v>1352</v>
      </c>
      <c r="F308" s="567"/>
      <c r="G308" s="567"/>
      <c r="H308" s="567"/>
      <c r="I308" s="567"/>
      <c r="J308" s="567"/>
      <c r="K308" s="567"/>
      <c r="L308" s="567"/>
      <c r="M308" s="567"/>
      <c r="N308" s="567">
        <v>1</v>
      </c>
      <c r="O308" s="567">
        <v>293</v>
      </c>
      <c r="P308" s="546"/>
      <c r="Q308" s="568">
        <v>293</v>
      </c>
    </row>
    <row r="309" spans="1:17" ht="14.45" customHeight="1" x14ac:dyDescent="0.2">
      <c r="A309" s="540" t="s">
        <v>1434</v>
      </c>
      <c r="B309" s="541" t="s">
        <v>1254</v>
      </c>
      <c r="C309" s="541" t="s">
        <v>1255</v>
      </c>
      <c r="D309" s="541" t="s">
        <v>1353</v>
      </c>
      <c r="E309" s="541" t="s">
        <v>1354</v>
      </c>
      <c r="F309" s="567">
        <v>4</v>
      </c>
      <c r="G309" s="567">
        <v>4408</v>
      </c>
      <c r="H309" s="567">
        <v>3.9427549194991056</v>
      </c>
      <c r="I309" s="567">
        <v>1102</v>
      </c>
      <c r="J309" s="567">
        <v>1</v>
      </c>
      <c r="K309" s="567">
        <v>1118</v>
      </c>
      <c r="L309" s="567">
        <v>1</v>
      </c>
      <c r="M309" s="567">
        <v>1118</v>
      </c>
      <c r="N309" s="567">
        <v>3</v>
      </c>
      <c r="O309" s="567">
        <v>3396</v>
      </c>
      <c r="P309" s="546">
        <v>3.0375670840787121</v>
      </c>
      <c r="Q309" s="568">
        <v>1132</v>
      </c>
    </row>
    <row r="310" spans="1:17" ht="14.45" customHeight="1" x14ac:dyDescent="0.2">
      <c r="A310" s="540" t="s">
        <v>1434</v>
      </c>
      <c r="B310" s="541" t="s">
        <v>1254</v>
      </c>
      <c r="C310" s="541" t="s">
        <v>1255</v>
      </c>
      <c r="D310" s="541" t="s">
        <v>1355</v>
      </c>
      <c r="E310" s="541" t="s">
        <v>1356</v>
      </c>
      <c r="F310" s="567"/>
      <c r="G310" s="567"/>
      <c r="H310" s="567"/>
      <c r="I310" s="567"/>
      <c r="J310" s="567"/>
      <c r="K310" s="567"/>
      <c r="L310" s="567"/>
      <c r="M310" s="567"/>
      <c r="N310" s="567">
        <v>1</v>
      </c>
      <c r="O310" s="567">
        <v>110</v>
      </c>
      <c r="P310" s="546"/>
      <c r="Q310" s="568">
        <v>110</v>
      </c>
    </row>
    <row r="311" spans="1:17" ht="14.45" customHeight="1" x14ac:dyDescent="0.2">
      <c r="A311" s="540" t="s">
        <v>1434</v>
      </c>
      <c r="B311" s="541" t="s">
        <v>1254</v>
      </c>
      <c r="C311" s="541" t="s">
        <v>1255</v>
      </c>
      <c r="D311" s="541" t="s">
        <v>1359</v>
      </c>
      <c r="E311" s="541" t="s">
        <v>1360</v>
      </c>
      <c r="F311" s="567"/>
      <c r="G311" s="567"/>
      <c r="H311" s="567"/>
      <c r="I311" s="567"/>
      <c r="J311" s="567"/>
      <c r="K311" s="567"/>
      <c r="L311" s="567"/>
      <c r="M311" s="567"/>
      <c r="N311" s="567">
        <v>1</v>
      </c>
      <c r="O311" s="567">
        <v>0</v>
      </c>
      <c r="P311" s="546"/>
      <c r="Q311" s="568">
        <v>0</v>
      </c>
    </row>
    <row r="312" spans="1:17" ht="14.45" customHeight="1" x14ac:dyDescent="0.2">
      <c r="A312" s="540" t="s">
        <v>1434</v>
      </c>
      <c r="B312" s="541" t="s">
        <v>1254</v>
      </c>
      <c r="C312" s="541" t="s">
        <v>1255</v>
      </c>
      <c r="D312" s="541" t="s">
        <v>1363</v>
      </c>
      <c r="E312" s="541" t="s">
        <v>1364</v>
      </c>
      <c r="F312" s="567">
        <v>4</v>
      </c>
      <c r="G312" s="567">
        <v>19116</v>
      </c>
      <c r="H312" s="567"/>
      <c r="I312" s="567">
        <v>4779</v>
      </c>
      <c r="J312" s="567"/>
      <c r="K312" s="567"/>
      <c r="L312" s="567"/>
      <c r="M312" s="567"/>
      <c r="N312" s="567"/>
      <c r="O312" s="567"/>
      <c r="P312" s="546"/>
      <c r="Q312" s="568"/>
    </row>
    <row r="313" spans="1:17" ht="14.45" customHeight="1" x14ac:dyDescent="0.2">
      <c r="A313" s="540" t="s">
        <v>1434</v>
      </c>
      <c r="B313" s="541" t="s">
        <v>1254</v>
      </c>
      <c r="C313" s="541" t="s">
        <v>1255</v>
      </c>
      <c r="D313" s="541" t="s">
        <v>1365</v>
      </c>
      <c r="E313" s="541" t="s">
        <v>1366</v>
      </c>
      <c r="F313" s="567">
        <v>1</v>
      </c>
      <c r="G313" s="567">
        <v>609</v>
      </c>
      <c r="H313" s="567"/>
      <c r="I313" s="567">
        <v>609</v>
      </c>
      <c r="J313" s="567"/>
      <c r="K313" s="567"/>
      <c r="L313" s="567"/>
      <c r="M313" s="567"/>
      <c r="N313" s="567"/>
      <c r="O313" s="567"/>
      <c r="P313" s="546"/>
      <c r="Q313" s="568"/>
    </row>
    <row r="314" spans="1:17" ht="14.45" customHeight="1" x14ac:dyDescent="0.2">
      <c r="A314" s="540" t="s">
        <v>1253</v>
      </c>
      <c r="B314" s="541" t="s">
        <v>1254</v>
      </c>
      <c r="C314" s="541" t="s">
        <v>1255</v>
      </c>
      <c r="D314" s="541" t="s">
        <v>1258</v>
      </c>
      <c r="E314" s="541" t="s">
        <v>1259</v>
      </c>
      <c r="F314" s="567"/>
      <c r="G314" s="567"/>
      <c r="H314" s="567"/>
      <c r="I314" s="567"/>
      <c r="J314" s="567"/>
      <c r="K314" s="567"/>
      <c r="L314" s="567"/>
      <c r="M314" s="567"/>
      <c r="N314" s="567">
        <v>5</v>
      </c>
      <c r="O314" s="567">
        <v>295</v>
      </c>
      <c r="P314" s="546"/>
      <c r="Q314" s="568">
        <v>59</v>
      </c>
    </row>
    <row r="315" spans="1:17" ht="14.45" customHeight="1" x14ac:dyDescent="0.2">
      <c r="A315" s="540" t="s">
        <v>1253</v>
      </c>
      <c r="B315" s="541" t="s">
        <v>1254</v>
      </c>
      <c r="C315" s="541" t="s">
        <v>1255</v>
      </c>
      <c r="D315" s="541" t="s">
        <v>1260</v>
      </c>
      <c r="E315" s="541" t="s">
        <v>1261</v>
      </c>
      <c r="F315" s="567">
        <v>5</v>
      </c>
      <c r="G315" s="567">
        <v>660</v>
      </c>
      <c r="H315" s="567">
        <v>5</v>
      </c>
      <c r="I315" s="567">
        <v>132</v>
      </c>
      <c r="J315" s="567">
        <v>1</v>
      </c>
      <c r="K315" s="567">
        <v>132</v>
      </c>
      <c r="L315" s="567">
        <v>1</v>
      </c>
      <c r="M315" s="567">
        <v>132</v>
      </c>
      <c r="N315" s="567">
        <v>1</v>
      </c>
      <c r="O315" s="567">
        <v>133</v>
      </c>
      <c r="P315" s="546">
        <v>1.0075757575757576</v>
      </c>
      <c r="Q315" s="568">
        <v>133</v>
      </c>
    </row>
    <row r="316" spans="1:17" ht="14.45" customHeight="1" x14ac:dyDescent="0.2">
      <c r="A316" s="540" t="s">
        <v>1253</v>
      </c>
      <c r="B316" s="541" t="s">
        <v>1254</v>
      </c>
      <c r="C316" s="541" t="s">
        <v>1255</v>
      </c>
      <c r="D316" s="541" t="s">
        <v>1264</v>
      </c>
      <c r="E316" s="541" t="s">
        <v>1265</v>
      </c>
      <c r="F316" s="567"/>
      <c r="G316" s="567"/>
      <c r="H316" s="567"/>
      <c r="I316" s="567"/>
      <c r="J316" s="567"/>
      <c r="K316" s="567"/>
      <c r="L316" s="567"/>
      <c r="M316" s="567"/>
      <c r="N316" s="567">
        <v>1</v>
      </c>
      <c r="O316" s="567">
        <v>413</v>
      </c>
      <c r="P316" s="546"/>
      <c r="Q316" s="568">
        <v>413</v>
      </c>
    </row>
    <row r="317" spans="1:17" ht="14.45" customHeight="1" x14ac:dyDescent="0.2">
      <c r="A317" s="540" t="s">
        <v>1253</v>
      </c>
      <c r="B317" s="541" t="s">
        <v>1254</v>
      </c>
      <c r="C317" s="541" t="s">
        <v>1255</v>
      </c>
      <c r="D317" s="541" t="s">
        <v>1266</v>
      </c>
      <c r="E317" s="541" t="s">
        <v>1267</v>
      </c>
      <c r="F317" s="567">
        <v>1</v>
      </c>
      <c r="G317" s="567">
        <v>180</v>
      </c>
      <c r="H317" s="567"/>
      <c r="I317" s="567">
        <v>180</v>
      </c>
      <c r="J317" s="567"/>
      <c r="K317" s="567"/>
      <c r="L317" s="567"/>
      <c r="M317" s="567"/>
      <c r="N317" s="567"/>
      <c r="O317" s="567"/>
      <c r="P317" s="546"/>
      <c r="Q317" s="568"/>
    </row>
    <row r="318" spans="1:17" ht="14.45" customHeight="1" x14ac:dyDescent="0.2">
      <c r="A318" s="540" t="s">
        <v>1253</v>
      </c>
      <c r="B318" s="541" t="s">
        <v>1254</v>
      </c>
      <c r="C318" s="541" t="s">
        <v>1255</v>
      </c>
      <c r="D318" s="541" t="s">
        <v>1274</v>
      </c>
      <c r="E318" s="541" t="s">
        <v>1275</v>
      </c>
      <c r="F318" s="567">
        <v>8</v>
      </c>
      <c r="G318" s="567">
        <v>2800</v>
      </c>
      <c r="H318" s="567">
        <v>2.6590693257359925</v>
      </c>
      <c r="I318" s="567">
        <v>350</v>
      </c>
      <c r="J318" s="567">
        <v>3</v>
      </c>
      <c r="K318" s="567">
        <v>1053</v>
      </c>
      <c r="L318" s="567">
        <v>1</v>
      </c>
      <c r="M318" s="567">
        <v>351</v>
      </c>
      <c r="N318" s="567">
        <v>6</v>
      </c>
      <c r="O318" s="567">
        <v>2118</v>
      </c>
      <c r="P318" s="546">
        <v>2.0113960113960112</v>
      </c>
      <c r="Q318" s="568">
        <v>353</v>
      </c>
    </row>
    <row r="319" spans="1:17" ht="14.45" customHeight="1" x14ac:dyDescent="0.2">
      <c r="A319" s="540" t="s">
        <v>1253</v>
      </c>
      <c r="B319" s="541" t="s">
        <v>1254</v>
      </c>
      <c r="C319" s="541" t="s">
        <v>1255</v>
      </c>
      <c r="D319" s="541" t="s">
        <v>1280</v>
      </c>
      <c r="E319" s="541" t="s">
        <v>1281</v>
      </c>
      <c r="F319" s="567"/>
      <c r="G319" s="567"/>
      <c r="H319" s="567"/>
      <c r="I319" s="567"/>
      <c r="J319" s="567"/>
      <c r="K319" s="567"/>
      <c r="L319" s="567"/>
      <c r="M319" s="567"/>
      <c r="N319" s="567">
        <v>1</v>
      </c>
      <c r="O319" s="567">
        <v>119</v>
      </c>
      <c r="P319" s="546"/>
      <c r="Q319" s="568">
        <v>119</v>
      </c>
    </row>
    <row r="320" spans="1:17" ht="14.45" customHeight="1" x14ac:dyDescent="0.2">
      <c r="A320" s="540" t="s">
        <v>1253</v>
      </c>
      <c r="B320" s="541" t="s">
        <v>1254</v>
      </c>
      <c r="C320" s="541" t="s">
        <v>1255</v>
      </c>
      <c r="D320" s="541" t="s">
        <v>1288</v>
      </c>
      <c r="E320" s="541" t="s">
        <v>1289</v>
      </c>
      <c r="F320" s="567"/>
      <c r="G320" s="567"/>
      <c r="H320" s="567"/>
      <c r="I320" s="567"/>
      <c r="J320" s="567"/>
      <c r="K320" s="567"/>
      <c r="L320" s="567"/>
      <c r="M320" s="567"/>
      <c r="N320" s="567">
        <v>1</v>
      </c>
      <c r="O320" s="567">
        <v>39</v>
      </c>
      <c r="P320" s="546"/>
      <c r="Q320" s="568">
        <v>39</v>
      </c>
    </row>
    <row r="321" spans="1:17" ht="14.45" customHeight="1" x14ac:dyDescent="0.2">
      <c r="A321" s="540" t="s">
        <v>1253</v>
      </c>
      <c r="B321" s="541" t="s">
        <v>1254</v>
      </c>
      <c r="C321" s="541" t="s">
        <v>1255</v>
      </c>
      <c r="D321" s="541" t="s">
        <v>1296</v>
      </c>
      <c r="E321" s="541" t="s">
        <v>1297</v>
      </c>
      <c r="F321" s="567">
        <v>5</v>
      </c>
      <c r="G321" s="567">
        <v>1525</v>
      </c>
      <c r="H321" s="567">
        <v>4.9512987012987013</v>
      </c>
      <c r="I321" s="567">
        <v>305</v>
      </c>
      <c r="J321" s="567">
        <v>1</v>
      </c>
      <c r="K321" s="567">
        <v>308</v>
      </c>
      <c r="L321" s="567">
        <v>1</v>
      </c>
      <c r="M321" s="567">
        <v>308</v>
      </c>
      <c r="N321" s="567">
        <v>6</v>
      </c>
      <c r="O321" s="567">
        <v>1860</v>
      </c>
      <c r="P321" s="546">
        <v>6.0389610389610393</v>
      </c>
      <c r="Q321" s="568">
        <v>310</v>
      </c>
    </row>
    <row r="322" spans="1:17" ht="14.45" customHeight="1" x14ac:dyDescent="0.2">
      <c r="A322" s="540" t="s">
        <v>1253</v>
      </c>
      <c r="B322" s="541" t="s">
        <v>1254</v>
      </c>
      <c r="C322" s="541" t="s">
        <v>1255</v>
      </c>
      <c r="D322" s="541" t="s">
        <v>1298</v>
      </c>
      <c r="E322" s="541" t="s">
        <v>1299</v>
      </c>
      <c r="F322" s="567">
        <v>1</v>
      </c>
      <c r="G322" s="567">
        <v>3722</v>
      </c>
      <c r="H322" s="567">
        <v>0.98910443794844538</v>
      </c>
      <c r="I322" s="567">
        <v>3722</v>
      </c>
      <c r="J322" s="567">
        <v>1</v>
      </c>
      <c r="K322" s="567">
        <v>3763</v>
      </c>
      <c r="L322" s="567">
        <v>1</v>
      </c>
      <c r="M322" s="567">
        <v>3763</v>
      </c>
      <c r="N322" s="567"/>
      <c r="O322" s="567"/>
      <c r="P322" s="546"/>
      <c r="Q322" s="568"/>
    </row>
    <row r="323" spans="1:17" ht="14.45" customHeight="1" x14ac:dyDescent="0.2">
      <c r="A323" s="540" t="s">
        <v>1253</v>
      </c>
      <c r="B323" s="541" t="s">
        <v>1254</v>
      </c>
      <c r="C323" s="541" t="s">
        <v>1255</v>
      </c>
      <c r="D323" s="541" t="s">
        <v>1300</v>
      </c>
      <c r="E323" s="541" t="s">
        <v>1301</v>
      </c>
      <c r="F323" s="567">
        <v>1</v>
      </c>
      <c r="G323" s="567">
        <v>495</v>
      </c>
      <c r="H323" s="567"/>
      <c r="I323" s="567">
        <v>495</v>
      </c>
      <c r="J323" s="567"/>
      <c r="K323" s="567"/>
      <c r="L323" s="567"/>
      <c r="M323" s="567"/>
      <c r="N323" s="567">
        <v>1</v>
      </c>
      <c r="O323" s="567">
        <v>503</v>
      </c>
      <c r="P323" s="546"/>
      <c r="Q323" s="568">
        <v>503</v>
      </c>
    </row>
    <row r="324" spans="1:17" ht="14.45" customHeight="1" x14ac:dyDescent="0.2">
      <c r="A324" s="540" t="s">
        <v>1253</v>
      </c>
      <c r="B324" s="541" t="s">
        <v>1254</v>
      </c>
      <c r="C324" s="541" t="s">
        <v>1255</v>
      </c>
      <c r="D324" s="541" t="s">
        <v>1304</v>
      </c>
      <c r="E324" s="541" t="s">
        <v>1305</v>
      </c>
      <c r="F324" s="567">
        <v>6</v>
      </c>
      <c r="G324" s="567">
        <v>2226</v>
      </c>
      <c r="H324" s="567">
        <v>5.9202127659574471</v>
      </c>
      <c r="I324" s="567">
        <v>371</v>
      </c>
      <c r="J324" s="567">
        <v>1</v>
      </c>
      <c r="K324" s="567">
        <v>376</v>
      </c>
      <c r="L324" s="567">
        <v>1</v>
      </c>
      <c r="M324" s="567">
        <v>376</v>
      </c>
      <c r="N324" s="567">
        <v>6</v>
      </c>
      <c r="O324" s="567">
        <v>2280</v>
      </c>
      <c r="P324" s="546">
        <v>6.0638297872340425</v>
      </c>
      <c r="Q324" s="568">
        <v>380</v>
      </c>
    </row>
    <row r="325" spans="1:17" ht="14.45" customHeight="1" x14ac:dyDescent="0.2">
      <c r="A325" s="540" t="s">
        <v>1253</v>
      </c>
      <c r="B325" s="541" t="s">
        <v>1254</v>
      </c>
      <c r="C325" s="541" t="s">
        <v>1255</v>
      </c>
      <c r="D325" s="541" t="s">
        <v>1316</v>
      </c>
      <c r="E325" s="541" t="s">
        <v>1317</v>
      </c>
      <c r="F325" s="567"/>
      <c r="G325" s="567"/>
      <c r="H325" s="567"/>
      <c r="I325" s="567"/>
      <c r="J325" s="567"/>
      <c r="K325" s="567"/>
      <c r="L325" s="567"/>
      <c r="M325" s="567"/>
      <c r="N325" s="567">
        <v>1</v>
      </c>
      <c r="O325" s="567">
        <v>504</v>
      </c>
      <c r="P325" s="546"/>
      <c r="Q325" s="568">
        <v>504</v>
      </c>
    </row>
    <row r="326" spans="1:17" ht="14.45" customHeight="1" x14ac:dyDescent="0.2">
      <c r="A326" s="540" t="s">
        <v>1253</v>
      </c>
      <c r="B326" s="541" t="s">
        <v>1254</v>
      </c>
      <c r="C326" s="541" t="s">
        <v>1255</v>
      </c>
      <c r="D326" s="541" t="s">
        <v>1318</v>
      </c>
      <c r="E326" s="541" t="s">
        <v>1319</v>
      </c>
      <c r="F326" s="567">
        <v>1</v>
      </c>
      <c r="G326" s="567">
        <v>458</v>
      </c>
      <c r="H326" s="567"/>
      <c r="I326" s="567">
        <v>458</v>
      </c>
      <c r="J326" s="567"/>
      <c r="K326" s="567"/>
      <c r="L326" s="567"/>
      <c r="M326" s="567"/>
      <c r="N326" s="567"/>
      <c r="O326" s="567"/>
      <c r="P326" s="546"/>
      <c r="Q326" s="568"/>
    </row>
    <row r="327" spans="1:17" ht="14.45" customHeight="1" x14ac:dyDescent="0.2">
      <c r="A327" s="540" t="s">
        <v>1253</v>
      </c>
      <c r="B327" s="541" t="s">
        <v>1254</v>
      </c>
      <c r="C327" s="541" t="s">
        <v>1255</v>
      </c>
      <c r="D327" s="541" t="s">
        <v>1320</v>
      </c>
      <c r="E327" s="541" t="s">
        <v>1321</v>
      </c>
      <c r="F327" s="567">
        <v>1</v>
      </c>
      <c r="G327" s="567">
        <v>58</v>
      </c>
      <c r="H327" s="567"/>
      <c r="I327" s="567">
        <v>58</v>
      </c>
      <c r="J327" s="567"/>
      <c r="K327" s="567"/>
      <c r="L327" s="567"/>
      <c r="M327" s="567"/>
      <c r="N327" s="567">
        <v>1</v>
      </c>
      <c r="O327" s="567">
        <v>59</v>
      </c>
      <c r="P327" s="546"/>
      <c r="Q327" s="568">
        <v>59</v>
      </c>
    </row>
    <row r="328" spans="1:17" ht="14.45" customHeight="1" x14ac:dyDescent="0.2">
      <c r="A328" s="540" t="s">
        <v>1253</v>
      </c>
      <c r="B328" s="541" t="s">
        <v>1254</v>
      </c>
      <c r="C328" s="541" t="s">
        <v>1255</v>
      </c>
      <c r="D328" s="541" t="s">
        <v>1328</v>
      </c>
      <c r="E328" s="541" t="s">
        <v>1329</v>
      </c>
      <c r="F328" s="567">
        <v>31</v>
      </c>
      <c r="G328" s="567">
        <v>5456</v>
      </c>
      <c r="H328" s="567">
        <v>1.1289054417546038</v>
      </c>
      <c r="I328" s="567">
        <v>176</v>
      </c>
      <c r="J328" s="567">
        <v>27</v>
      </c>
      <c r="K328" s="567">
        <v>4833</v>
      </c>
      <c r="L328" s="567">
        <v>1</v>
      </c>
      <c r="M328" s="567">
        <v>179</v>
      </c>
      <c r="N328" s="567">
        <v>6</v>
      </c>
      <c r="O328" s="567">
        <v>1086</v>
      </c>
      <c r="P328" s="546">
        <v>0.22470515207945377</v>
      </c>
      <c r="Q328" s="568">
        <v>181</v>
      </c>
    </row>
    <row r="329" spans="1:17" ht="14.45" customHeight="1" x14ac:dyDescent="0.2">
      <c r="A329" s="540" t="s">
        <v>1253</v>
      </c>
      <c r="B329" s="541" t="s">
        <v>1254</v>
      </c>
      <c r="C329" s="541" t="s">
        <v>1255</v>
      </c>
      <c r="D329" s="541" t="s">
        <v>1344</v>
      </c>
      <c r="E329" s="541" t="s">
        <v>1345</v>
      </c>
      <c r="F329" s="567"/>
      <c r="G329" s="567"/>
      <c r="H329" s="567"/>
      <c r="I329" s="567"/>
      <c r="J329" s="567"/>
      <c r="K329" s="567"/>
      <c r="L329" s="567"/>
      <c r="M329" s="567"/>
      <c r="N329" s="567">
        <v>1</v>
      </c>
      <c r="O329" s="567">
        <v>246</v>
      </c>
      <c r="P329" s="546"/>
      <c r="Q329" s="568">
        <v>246</v>
      </c>
    </row>
    <row r="330" spans="1:17" ht="14.45" customHeight="1" x14ac:dyDescent="0.2">
      <c r="A330" s="540" t="s">
        <v>1253</v>
      </c>
      <c r="B330" s="541" t="s">
        <v>1254</v>
      </c>
      <c r="C330" s="541" t="s">
        <v>1255</v>
      </c>
      <c r="D330" s="541" t="s">
        <v>1346</v>
      </c>
      <c r="E330" s="541" t="s">
        <v>1347</v>
      </c>
      <c r="F330" s="567">
        <v>1</v>
      </c>
      <c r="G330" s="567">
        <v>426</v>
      </c>
      <c r="H330" s="567">
        <v>0.97931034482758617</v>
      </c>
      <c r="I330" s="567">
        <v>426</v>
      </c>
      <c r="J330" s="567">
        <v>1</v>
      </c>
      <c r="K330" s="567">
        <v>435</v>
      </c>
      <c r="L330" s="567">
        <v>1</v>
      </c>
      <c r="M330" s="567">
        <v>435</v>
      </c>
      <c r="N330" s="567"/>
      <c r="O330" s="567"/>
      <c r="P330" s="546"/>
      <c r="Q330" s="568"/>
    </row>
    <row r="331" spans="1:17" ht="14.45" customHeight="1" x14ac:dyDescent="0.2">
      <c r="A331" s="540" t="s">
        <v>1253</v>
      </c>
      <c r="B331" s="541" t="s">
        <v>1254</v>
      </c>
      <c r="C331" s="541" t="s">
        <v>1255</v>
      </c>
      <c r="D331" s="541" t="s">
        <v>1351</v>
      </c>
      <c r="E331" s="541" t="s">
        <v>1352</v>
      </c>
      <c r="F331" s="567">
        <v>1</v>
      </c>
      <c r="G331" s="567">
        <v>289</v>
      </c>
      <c r="H331" s="567"/>
      <c r="I331" s="567">
        <v>289</v>
      </c>
      <c r="J331" s="567"/>
      <c r="K331" s="567"/>
      <c r="L331" s="567"/>
      <c r="M331" s="567"/>
      <c r="N331" s="567"/>
      <c r="O331" s="567"/>
      <c r="P331" s="546"/>
      <c r="Q331" s="568"/>
    </row>
    <row r="332" spans="1:17" ht="14.45" customHeight="1" x14ac:dyDescent="0.2">
      <c r="A332" s="540" t="s">
        <v>1253</v>
      </c>
      <c r="B332" s="541" t="s">
        <v>1254</v>
      </c>
      <c r="C332" s="541" t="s">
        <v>1255</v>
      </c>
      <c r="D332" s="541" t="s">
        <v>1353</v>
      </c>
      <c r="E332" s="541" t="s">
        <v>1354</v>
      </c>
      <c r="F332" s="567">
        <v>1</v>
      </c>
      <c r="G332" s="567">
        <v>1102</v>
      </c>
      <c r="H332" s="567">
        <v>0.9856887298747764</v>
      </c>
      <c r="I332" s="567">
        <v>1102</v>
      </c>
      <c r="J332" s="567">
        <v>1</v>
      </c>
      <c r="K332" s="567">
        <v>1118</v>
      </c>
      <c r="L332" s="567">
        <v>1</v>
      </c>
      <c r="M332" s="567">
        <v>1118</v>
      </c>
      <c r="N332" s="567"/>
      <c r="O332" s="567"/>
      <c r="P332" s="546"/>
      <c r="Q332" s="568"/>
    </row>
    <row r="333" spans="1:17" ht="14.45" customHeight="1" x14ac:dyDescent="0.2">
      <c r="A333" s="540" t="s">
        <v>1435</v>
      </c>
      <c r="B333" s="541" t="s">
        <v>1254</v>
      </c>
      <c r="C333" s="541" t="s">
        <v>1255</v>
      </c>
      <c r="D333" s="541" t="s">
        <v>1258</v>
      </c>
      <c r="E333" s="541" t="s">
        <v>1259</v>
      </c>
      <c r="F333" s="567">
        <v>104</v>
      </c>
      <c r="G333" s="567">
        <v>6032</v>
      </c>
      <c r="H333" s="567">
        <v>1.0223728813559323</v>
      </c>
      <c r="I333" s="567">
        <v>58</v>
      </c>
      <c r="J333" s="567">
        <v>100</v>
      </c>
      <c r="K333" s="567">
        <v>5900</v>
      </c>
      <c r="L333" s="567">
        <v>1</v>
      </c>
      <c r="M333" s="567">
        <v>59</v>
      </c>
      <c r="N333" s="567">
        <v>67</v>
      </c>
      <c r="O333" s="567">
        <v>3953</v>
      </c>
      <c r="P333" s="546">
        <v>0.67</v>
      </c>
      <c r="Q333" s="568">
        <v>59</v>
      </c>
    </row>
    <row r="334" spans="1:17" ht="14.45" customHeight="1" x14ac:dyDescent="0.2">
      <c r="A334" s="540" t="s">
        <v>1435</v>
      </c>
      <c r="B334" s="541" t="s">
        <v>1254</v>
      </c>
      <c r="C334" s="541" t="s">
        <v>1255</v>
      </c>
      <c r="D334" s="541" t="s">
        <v>1260</v>
      </c>
      <c r="E334" s="541" t="s">
        <v>1261</v>
      </c>
      <c r="F334" s="567">
        <v>84</v>
      </c>
      <c r="G334" s="567">
        <v>11088</v>
      </c>
      <c r="H334" s="567">
        <v>0.93333333333333335</v>
      </c>
      <c r="I334" s="567">
        <v>132</v>
      </c>
      <c r="J334" s="567">
        <v>90</v>
      </c>
      <c r="K334" s="567">
        <v>11880</v>
      </c>
      <c r="L334" s="567">
        <v>1</v>
      </c>
      <c r="M334" s="567">
        <v>132</v>
      </c>
      <c r="N334" s="567">
        <v>66</v>
      </c>
      <c r="O334" s="567">
        <v>8778</v>
      </c>
      <c r="P334" s="546">
        <v>0.73888888888888893</v>
      </c>
      <c r="Q334" s="568">
        <v>133</v>
      </c>
    </row>
    <row r="335" spans="1:17" ht="14.45" customHeight="1" x14ac:dyDescent="0.2">
      <c r="A335" s="540" t="s">
        <v>1435</v>
      </c>
      <c r="B335" s="541" t="s">
        <v>1254</v>
      </c>
      <c r="C335" s="541" t="s">
        <v>1255</v>
      </c>
      <c r="D335" s="541" t="s">
        <v>1262</v>
      </c>
      <c r="E335" s="541" t="s">
        <v>1263</v>
      </c>
      <c r="F335" s="567">
        <v>1</v>
      </c>
      <c r="G335" s="567">
        <v>190</v>
      </c>
      <c r="H335" s="567"/>
      <c r="I335" s="567">
        <v>190</v>
      </c>
      <c r="J335" s="567"/>
      <c r="K335" s="567"/>
      <c r="L335" s="567"/>
      <c r="M335" s="567"/>
      <c r="N335" s="567">
        <v>1</v>
      </c>
      <c r="O335" s="567">
        <v>192</v>
      </c>
      <c r="P335" s="546"/>
      <c r="Q335" s="568">
        <v>192</v>
      </c>
    </row>
    <row r="336" spans="1:17" ht="14.45" customHeight="1" x14ac:dyDescent="0.2">
      <c r="A336" s="540" t="s">
        <v>1435</v>
      </c>
      <c r="B336" s="541" t="s">
        <v>1254</v>
      </c>
      <c r="C336" s="541" t="s">
        <v>1255</v>
      </c>
      <c r="D336" s="541" t="s">
        <v>1264</v>
      </c>
      <c r="E336" s="541" t="s">
        <v>1265</v>
      </c>
      <c r="F336" s="567">
        <v>1</v>
      </c>
      <c r="G336" s="567">
        <v>408</v>
      </c>
      <c r="H336" s="567">
        <v>0.49635036496350365</v>
      </c>
      <c r="I336" s="567">
        <v>408</v>
      </c>
      <c r="J336" s="567">
        <v>2</v>
      </c>
      <c r="K336" s="567">
        <v>822</v>
      </c>
      <c r="L336" s="567">
        <v>1</v>
      </c>
      <c r="M336" s="567">
        <v>411</v>
      </c>
      <c r="N336" s="567"/>
      <c r="O336" s="567"/>
      <c r="P336" s="546"/>
      <c r="Q336" s="568"/>
    </row>
    <row r="337" spans="1:17" ht="14.45" customHeight="1" x14ac:dyDescent="0.2">
      <c r="A337" s="540" t="s">
        <v>1435</v>
      </c>
      <c r="B337" s="541" t="s">
        <v>1254</v>
      </c>
      <c r="C337" s="541" t="s">
        <v>1255</v>
      </c>
      <c r="D337" s="541" t="s">
        <v>1266</v>
      </c>
      <c r="E337" s="541" t="s">
        <v>1267</v>
      </c>
      <c r="F337" s="567">
        <v>64</v>
      </c>
      <c r="G337" s="567">
        <v>11520</v>
      </c>
      <c r="H337" s="567">
        <v>0.92574734811957571</v>
      </c>
      <c r="I337" s="567">
        <v>180</v>
      </c>
      <c r="J337" s="567">
        <v>68</v>
      </c>
      <c r="K337" s="567">
        <v>12444</v>
      </c>
      <c r="L337" s="567">
        <v>1</v>
      </c>
      <c r="M337" s="567">
        <v>183</v>
      </c>
      <c r="N337" s="567">
        <v>54</v>
      </c>
      <c r="O337" s="567">
        <v>9990</v>
      </c>
      <c r="P337" s="546">
        <v>0.80279652844744454</v>
      </c>
      <c r="Q337" s="568">
        <v>185</v>
      </c>
    </row>
    <row r="338" spans="1:17" ht="14.45" customHeight="1" x14ac:dyDescent="0.2">
      <c r="A338" s="540" t="s">
        <v>1435</v>
      </c>
      <c r="B338" s="541" t="s">
        <v>1254</v>
      </c>
      <c r="C338" s="541" t="s">
        <v>1255</v>
      </c>
      <c r="D338" s="541" t="s">
        <v>1268</v>
      </c>
      <c r="E338" s="541" t="s">
        <v>1269</v>
      </c>
      <c r="F338" s="567">
        <v>4</v>
      </c>
      <c r="G338" s="567">
        <v>2280</v>
      </c>
      <c r="H338" s="567">
        <v>1.3217391304347825</v>
      </c>
      <c r="I338" s="567">
        <v>570</v>
      </c>
      <c r="J338" s="567">
        <v>3</v>
      </c>
      <c r="K338" s="567">
        <v>1725</v>
      </c>
      <c r="L338" s="567">
        <v>1</v>
      </c>
      <c r="M338" s="567">
        <v>575</v>
      </c>
      <c r="N338" s="567">
        <v>4</v>
      </c>
      <c r="O338" s="567">
        <v>2316</v>
      </c>
      <c r="P338" s="546">
        <v>1.3426086956521739</v>
      </c>
      <c r="Q338" s="568">
        <v>579</v>
      </c>
    </row>
    <row r="339" spans="1:17" ht="14.45" customHeight="1" x14ac:dyDescent="0.2">
      <c r="A339" s="540" t="s">
        <v>1435</v>
      </c>
      <c r="B339" s="541" t="s">
        <v>1254</v>
      </c>
      <c r="C339" s="541" t="s">
        <v>1255</v>
      </c>
      <c r="D339" s="541" t="s">
        <v>1270</v>
      </c>
      <c r="E339" s="541" t="s">
        <v>1271</v>
      </c>
      <c r="F339" s="567">
        <v>52</v>
      </c>
      <c r="G339" s="567">
        <v>17524</v>
      </c>
      <c r="H339" s="567">
        <v>1.5572736159246423</v>
      </c>
      <c r="I339" s="567">
        <v>337</v>
      </c>
      <c r="J339" s="567">
        <v>33</v>
      </c>
      <c r="K339" s="567">
        <v>11253</v>
      </c>
      <c r="L339" s="567">
        <v>1</v>
      </c>
      <c r="M339" s="567">
        <v>341</v>
      </c>
      <c r="N339" s="567">
        <v>36</v>
      </c>
      <c r="O339" s="567">
        <v>12384</v>
      </c>
      <c r="P339" s="546">
        <v>1.1005065315915756</v>
      </c>
      <c r="Q339" s="568">
        <v>344</v>
      </c>
    </row>
    <row r="340" spans="1:17" ht="14.45" customHeight="1" x14ac:dyDescent="0.2">
      <c r="A340" s="540" t="s">
        <v>1435</v>
      </c>
      <c r="B340" s="541" t="s">
        <v>1254</v>
      </c>
      <c r="C340" s="541" t="s">
        <v>1255</v>
      </c>
      <c r="D340" s="541" t="s">
        <v>1272</v>
      </c>
      <c r="E340" s="541" t="s">
        <v>1273</v>
      </c>
      <c r="F340" s="567">
        <v>7</v>
      </c>
      <c r="G340" s="567">
        <v>3213</v>
      </c>
      <c r="H340" s="567"/>
      <c r="I340" s="567">
        <v>459</v>
      </c>
      <c r="J340" s="567"/>
      <c r="K340" s="567"/>
      <c r="L340" s="567"/>
      <c r="M340" s="567"/>
      <c r="N340" s="567">
        <v>2</v>
      </c>
      <c r="O340" s="567">
        <v>928</v>
      </c>
      <c r="P340" s="546"/>
      <c r="Q340" s="568">
        <v>464</v>
      </c>
    </row>
    <row r="341" spans="1:17" ht="14.45" customHeight="1" x14ac:dyDescent="0.2">
      <c r="A341" s="540" t="s">
        <v>1435</v>
      </c>
      <c r="B341" s="541" t="s">
        <v>1254</v>
      </c>
      <c r="C341" s="541" t="s">
        <v>1255</v>
      </c>
      <c r="D341" s="541" t="s">
        <v>1274</v>
      </c>
      <c r="E341" s="541" t="s">
        <v>1275</v>
      </c>
      <c r="F341" s="567">
        <v>203</v>
      </c>
      <c r="G341" s="567">
        <v>71050</v>
      </c>
      <c r="H341" s="567">
        <v>0.8800941409637062</v>
      </c>
      <c r="I341" s="567">
        <v>350</v>
      </c>
      <c r="J341" s="567">
        <v>230</v>
      </c>
      <c r="K341" s="567">
        <v>80730</v>
      </c>
      <c r="L341" s="567">
        <v>1</v>
      </c>
      <c r="M341" s="567">
        <v>351</v>
      </c>
      <c r="N341" s="567">
        <v>134</v>
      </c>
      <c r="O341" s="567">
        <v>47302</v>
      </c>
      <c r="P341" s="546">
        <v>0.58592840331970764</v>
      </c>
      <c r="Q341" s="568">
        <v>353</v>
      </c>
    </row>
    <row r="342" spans="1:17" ht="14.45" customHeight="1" x14ac:dyDescent="0.2">
      <c r="A342" s="540" t="s">
        <v>1435</v>
      </c>
      <c r="B342" s="541" t="s">
        <v>1254</v>
      </c>
      <c r="C342" s="541" t="s">
        <v>1255</v>
      </c>
      <c r="D342" s="541" t="s">
        <v>1276</v>
      </c>
      <c r="E342" s="541" t="s">
        <v>1277</v>
      </c>
      <c r="F342" s="567">
        <v>4</v>
      </c>
      <c r="G342" s="567">
        <v>6620</v>
      </c>
      <c r="H342" s="567">
        <v>1.9939759036144578</v>
      </c>
      <c r="I342" s="567">
        <v>1655</v>
      </c>
      <c r="J342" s="567">
        <v>2</v>
      </c>
      <c r="K342" s="567">
        <v>3320</v>
      </c>
      <c r="L342" s="567">
        <v>1</v>
      </c>
      <c r="M342" s="567">
        <v>1660</v>
      </c>
      <c r="N342" s="567">
        <v>3</v>
      </c>
      <c r="O342" s="567">
        <v>4995</v>
      </c>
      <c r="P342" s="546">
        <v>1.5045180722891567</v>
      </c>
      <c r="Q342" s="568">
        <v>1665</v>
      </c>
    </row>
    <row r="343" spans="1:17" ht="14.45" customHeight="1" x14ac:dyDescent="0.2">
      <c r="A343" s="540" t="s">
        <v>1435</v>
      </c>
      <c r="B343" s="541" t="s">
        <v>1254</v>
      </c>
      <c r="C343" s="541" t="s">
        <v>1255</v>
      </c>
      <c r="D343" s="541" t="s">
        <v>1278</v>
      </c>
      <c r="E343" s="541" t="s">
        <v>1279</v>
      </c>
      <c r="F343" s="567">
        <v>3</v>
      </c>
      <c r="G343" s="567">
        <v>18726</v>
      </c>
      <c r="H343" s="567">
        <v>1.4892635597264197</v>
      </c>
      <c r="I343" s="567">
        <v>6242</v>
      </c>
      <c r="J343" s="567">
        <v>2</v>
      </c>
      <c r="K343" s="567">
        <v>12574</v>
      </c>
      <c r="L343" s="567">
        <v>1</v>
      </c>
      <c r="M343" s="567">
        <v>6287</v>
      </c>
      <c r="N343" s="567">
        <v>1</v>
      </c>
      <c r="O343" s="567">
        <v>6326</v>
      </c>
      <c r="P343" s="546">
        <v>0.50310163830125654</v>
      </c>
      <c r="Q343" s="568">
        <v>6326</v>
      </c>
    </row>
    <row r="344" spans="1:17" ht="14.45" customHeight="1" x14ac:dyDescent="0.2">
      <c r="A344" s="540" t="s">
        <v>1435</v>
      </c>
      <c r="B344" s="541" t="s">
        <v>1254</v>
      </c>
      <c r="C344" s="541" t="s">
        <v>1255</v>
      </c>
      <c r="D344" s="541" t="s">
        <v>1280</v>
      </c>
      <c r="E344" s="541" t="s">
        <v>1281</v>
      </c>
      <c r="F344" s="567">
        <v>2</v>
      </c>
      <c r="G344" s="567">
        <v>234</v>
      </c>
      <c r="H344" s="567">
        <v>0.99152542372881358</v>
      </c>
      <c r="I344" s="567">
        <v>117</v>
      </c>
      <c r="J344" s="567">
        <v>2</v>
      </c>
      <c r="K344" s="567">
        <v>236</v>
      </c>
      <c r="L344" s="567">
        <v>1</v>
      </c>
      <c r="M344" s="567">
        <v>118</v>
      </c>
      <c r="N344" s="567"/>
      <c r="O344" s="567"/>
      <c r="P344" s="546"/>
      <c r="Q344" s="568"/>
    </row>
    <row r="345" spans="1:17" ht="14.45" customHeight="1" x14ac:dyDescent="0.2">
      <c r="A345" s="540" t="s">
        <v>1435</v>
      </c>
      <c r="B345" s="541" t="s">
        <v>1254</v>
      </c>
      <c r="C345" s="541" t="s">
        <v>1255</v>
      </c>
      <c r="D345" s="541" t="s">
        <v>1284</v>
      </c>
      <c r="E345" s="541" t="s">
        <v>1285</v>
      </c>
      <c r="F345" s="567">
        <v>1</v>
      </c>
      <c r="G345" s="567">
        <v>49</v>
      </c>
      <c r="H345" s="567"/>
      <c r="I345" s="567">
        <v>49</v>
      </c>
      <c r="J345" s="567"/>
      <c r="K345" s="567"/>
      <c r="L345" s="567"/>
      <c r="M345" s="567"/>
      <c r="N345" s="567">
        <v>1</v>
      </c>
      <c r="O345" s="567">
        <v>51</v>
      </c>
      <c r="P345" s="546"/>
      <c r="Q345" s="568">
        <v>51</v>
      </c>
    </row>
    <row r="346" spans="1:17" ht="14.45" customHeight="1" x14ac:dyDescent="0.2">
      <c r="A346" s="540" t="s">
        <v>1435</v>
      </c>
      <c r="B346" s="541" t="s">
        <v>1254</v>
      </c>
      <c r="C346" s="541" t="s">
        <v>1255</v>
      </c>
      <c r="D346" s="541" t="s">
        <v>1286</v>
      </c>
      <c r="E346" s="541" t="s">
        <v>1287</v>
      </c>
      <c r="F346" s="567">
        <v>6</v>
      </c>
      <c r="G346" s="567">
        <v>2352</v>
      </c>
      <c r="H346" s="567">
        <v>5.8947368421052628</v>
      </c>
      <c r="I346" s="567">
        <v>392</v>
      </c>
      <c r="J346" s="567">
        <v>1</v>
      </c>
      <c r="K346" s="567">
        <v>399</v>
      </c>
      <c r="L346" s="567">
        <v>1</v>
      </c>
      <c r="M346" s="567">
        <v>399</v>
      </c>
      <c r="N346" s="567">
        <v>3</v>
      </c>
      <c r="O346" s="567">
        <v>1215</v>
      </c>
      <c r="P346" s="546">
        <v>3.0451127819548871</v>
      </c>
      <c r="Q346" s="568">
        <v>405</v>
      </c>
    </row>
    <row r="347" spans="1:17" ht="14.45" customHeight="1" x14ac:dyDescent="0.2">
      <c r="A347" s="540" t="s">
        <v>1435</v>
      </c>
      <c r="B347" s="541" t="s">
        <v>1254</v>
      </c>
      <c r="C347" s="541" t="s">
        <v>1255</v>
      </c>
      <c r="D347" s="541" t="s">
        <v>1288</v>
      </c>
      <c r="E347" s="541" t="s">
        <v>1289</v>
      </c>
      <c r="F347" s="567">
        <v>3</v>
      </c>
      <c r="G347" s="567">
        <v>114</v>
      </c>
      <c r="H347" s="567">
        <v>1</v>
      </c>
      <c r="I347" s="567">
        <v>38</v>
      </c>
      <c r="J347" s="567">
        <v>3</v>
      </c>
      <c r="K347" s="567">
        <v>114</v>
      </c>
      <c r="L347" s="567">
        <v>1</v>
      </c>
      <c r="M347" s="567">
        <v>38</v>
      </c>
      <c r="N347" s="567">
        <v>1</v>
      </c>
      <c r="O347" s="567">
        <v>39</v>
      </c>
      <c r="P347" s="546">
        <v>0.34210526315789475</v>
      </c>
      <c r="Q347" s="568">
        <v>39</v>
      </c>
    </row>
    <row r="348" spans="1:17" ht="14.45" customHeight="1" x14ac:dyDescent="0.2">
      <c r="A348" s="540" t="s">
        <v>1435</v>
      </c>
      <c r="B348" s="541" t="s">
        <v>1254</v>
      </c>
      <c r="C348" s="541" t="s">
        <v>1255</v>
      </c>
      <c r="D348" s="541" t="s">
        <v>1292</v>
      </c>
      <c r="E348" s="541" t="s">
        <v>1293</v>
      </c>
      <c r="F348" s="567">
        <v>6</v>
      </c>
      <c r="G348" s="567">
        <v>4242</v>
      </c>
      <c r="H348" s="567">
        <v>5.9495091164095371</v>
      </c>
      <c r="I348" s="567">
        <v>707</v>
      </c>
      <c r="J348" s="567">
        <v>1</v>
      </c>
      <c r="K348" s="567">
        <v>713</v>
      </c>
      <c r="L348" s="567">
        <v>1</v>
      </c>
      <c r="M348" s="567">
        <v>713</v>
      </c>
      <c r="N348" s="567">
        <v>3</v>
      </c>
      <c r="O348" s="567">
        <v>2157</v>
      </c>
      <c r="P348" s="546">
        <v>3.0252454417952315</v>
      </c>
      <c r="Q348" s="568">
        <v>719</v>
      </c>
    </row>
    <row r="349" spans="1:17" ht="14.45" customHeight="1" x14ac:dyDescent="0.2">
      <c r="A349" s="540" t="s">
        <v>1435</v>
      </c>
      <c r="B349" s="541" t="s">
        <v>1254</v>
      </c>
      <c r="C349" s="541" t="s">
        <v>1255</v>
      </c>
      <c r="D349" s="541" t="s">
        <v>1296</v>
      </c>
      <c r="E349" s="541" t="s">
        <v>1297</v>
      </c>
      <c r="F349" s="567">
        <v>157</v>
      </c>
      <c r="G349" s="567">
        <v>47885</v>
      </c>
      <c r="H349" s="567">
        <v>0.84494988706945229</v>
      </c>
      <c r="I349" s="567">
        <v>305</v>
      </c>
      <c r="J349" s="567">
        <v>184</v>
      </c>
      <c r="K349" s="567">
        <v>56672</v>
      </c>
      <c r="L349" s="567">
        <v>1</v>
      </c>
      <c r="M349" s="567">
        <v>308</v>
      </c>
      <c r="N349" s="567">
        <v>120</v>
      </c>
      <c r="O349" s="567">
        <v>37200</v>
      </c>
      <c r="P349" s="546">
        <v>0.65640880858272166</v>
      </c>
      <c r="Q349" s="568">
        <v>310</v>
      </c>
    </row>
    <row r="350" spans="1:17" ht="14.45" customHeight="1" x14ac:dyDescent="0.2">
      <c r="A350" s="540" t="s">
        <v>1435</v>
      </c>
      <c r="B350" s="541" t="s">
        <v>1254</v>
      </c>
      <c r="C350" s="541" t="s">
        <v>1255</v>
      </c>
      <c r="D350" s="541" t="s">
        <v>1298</v>
      </c>
      <c r="E350" s="541" t="s">
        <v>1299</v>
      </c>
      <c r="F350" s="567"/>
      <c r="G350" s="567"/>
      <c r="H350" s="567"/>
      <c r="I350" s="567"/>
      <c r="J350" s="567">
        <v>1</v>
      </c>
      <c r="K350" s="567">
        <v>3763</v>
      </c>
      <c r="L350" s="567">
        <v>1</v>
      </c>
      <c r="M350" s="567">
        <v>3763</v>
      </c>
      <c r="N350" s="567"/>
      <c r="O350" s="567"/>
      <c r="P350" s="546"/>
      <c r="Q350" s="568"/>
    </row>
    <row r="351" spans="1:17" ht="14.45" customHeight="1" x14ac:dyDescent="0.2">
      <c r="A351" s="540" t="s">
        <v>1435</v>
      </c>
      <c r="B351" s="541" t="s">
        <v>1254</v>
      </c>
      <c r="C351" s="541" t="s">
        <v>1255</v>
      </c>
      <c r="D351" s="541" t="s">
        <v>1300</v>
      </c>
      <c r="E351" s="541" t="s">
        <v>1301</v>
      </c>
      <c r="F351" s="567">
        <v>199</v>
      </c>
      <c r="G351" s="567">
        <v>98505</v>
      </c>
      <c r="H351" s="567">
        <v>0.92245238139831065</v>
      </c>
      <c r="I351" s="567">
        <v>495</v>
      </c>
      <c r="J351" s="567">
        <v>214</v>
      </c>
      <c r="K351" s="567">
        <v>106786</v>
      </c>
      <c r="L351" s="567">
        <v>1</v>
      </c>
      <c r="M351" s="567">
        <v>499</v>
      </c>
      <c r="N351" s="567">
        <v>139</v>
      </c>
      <c r="O351" s="567">
        <v>69917</v>
      </c>
      <c r="P351" s="546">
        <v>0.65473938531268139</v>
      </c>
      <c r="Q351" s="568">
        <v>503</v>
      </c>
    </row>
    <row r="352" spans="1:17" ht="14.45" customHeight="1" x14ac:dyDescent="0.2">
      <c r="A352" s="540" t="s">
        <v>1435</v>
      </c>
      <c r="B352" s="541" t="s">
        <v>1254</v>
      </c>
      <c r="C352" s="541" t="s">
        <v>1255</v>
      </c>
      <c r="D352" s="541" t="s">
        <v>1304</v>
      </c>
      <c r="E352" s="541" t="s">
        <v>1305</v>
      </c>
      <c r="F352" s="567">
        <v>285</v>
      </c>
      <c r="G352" s="567">
        <v>105735</v>
      </c>
      <c r="H352" s="567">
        <v>0.9532545979084025</v>
      </c>
      <c r="I352" s="567">
        <v>371</v>
      </c>
      <c r="J352" s="567">
        <v>295</v>
      </c>
      <c r="K352" s="567">
        <v>110920</v>
      </c>
      <c r="L352" s="567">
        <v>1</v>
      </c>
      <c r="M352" s="567">
        <v>376</v>
      </c>
      <c r="N352" s="567">
        <v>201</v>
      </c>
      <c r="O352" s="567">
        <v>76380</v>
      </c>
      <c r="P352" s="546">
        <v>0.68860439956725572</v>
      </c>
      <c r="Q352" s="568">
        <v>380</v>
      </c>
    </row>
    <row r="353" spans="1:17" ht="14.45" customHeight="1" x14ac:dyDescent="0.2">
      <c r="A353" s="540" t="s">
        <v>1435</v>
      </c>
      <c r="B353" s="541" t="s">
        <v>1254</v>
      </c>
      <c r="C353" s="541" t="s">
        <v>1255</v>
      </c>
      <c r="D353" s="541" t="s">
        <v>1306</v>
      </c>
      <c r="E353" s="541" t="s">
        <v>1307</v>
      </c>
      <c r="F353" s="567"/>
      <c r="G353" s="567"/>
      <c r="H353" s="567"/>
      <c r="I353" s="567"/>
      <c r="J353" s="567">
        <v>1</v>
      </c>
      <c r="K353" s="567">
        <v>3132</v>
      </c>
      <c r="L353" s="567">
        <v>1</v>
      </c>
      <c r="M353" s="567">
        <v>3132</v>
      </c>
      <c r="N353" s="567"/>
      <c r="O353" s="567"/>
      <c r="P353" s="546"/>
      <c r="Q353" s="568"/>
    </row>
    <row r="354" spans="1:17" ht="14.45" customHeight="1" x14ac:dyDescent="0.2">
      <c r="A354" s="540" t="s">
        <v>1435</v>
      </c>
      <c r="B354" s="541" t="s">
        <v>1254</v>
      </c>
      <c r="C354" s="541" t="s">
        <v>1255</v>
      </c>
      <c r="D354" s="541" t="s">
        <v>1308</v>
      </c>
      <c r="E354" s="541" t="s">
        <v>1309</v>
      </c>
      <c r="F354" s="567"/>
      <c r="G354" s="567"/>
      <c r="H354" s="567"/>
      <c r="I354" s="567"/>
      <c r="J354" s="567">
        <v>1</v>
      </c>
      <c r="K354" s="567">
        <v>12</v>
      </c>
      <c r="L354" s="567">
        <v>1</v>
      </c>
      <c r="M354" s="567">
        <v>12</v>
      </c>
      <c r="N354" s="567"/>
      <c r="O354" s="567"/>
      <c r="P354" s="546"/>
      <c r="Q354" s="568"/>
    </row>
    <row r="355" spans="1:17" ht="14.45" customHeight="1" x14ac:dyDescent="0.2">
      <c r="A355" s="540" t="s">
        <v>1435</v>
      </c>
      <c r="B355" s="541" t="s">
        <v>1254</v>
      </c>
      <c r="C355" s="541" t="s">
        <v>1255</v>
      </c>
      <c r="D355" s="541" t="s">
        <v>1312</v>
      </c>
      <c r="E355" s="541" t="s">
        <v>1313</v>
      </c>
      <c r="F355" s="567">
        <v>43</v>
      </c>
      <c r="G355" s="567">
        <v>4816</v>
      </c>
      <c r="H355" s="567">
        <v>1.0928068981166326</v>
      </c>
      <c r="I355" s="567">
        <v>112</v>
      </c>
      <c r="J355" s="567">
        <v>39</v>
      </c>
      <c r="K355" s="567">
        <v>4407</v>
      </c>
      <c r="L355" s="567">
        <v>1</v>
      </c>
      <c r="M355" s="567">
        <v>113</v>
      </c>
      <c r="N355" s="567">
        <v>36</v>
      </c>
      <c r="O355" s="567">
        <v>4104</v>
      </c>
      <c r="P355" s="546">
        <v>0.93124574540503746</v>
      </c>
      <c r="Q355" s="568">
        <v>114</v>
      </c>
    </row>
    <row r="356" spans="1:17" ht="14.45" customHeight="1" x14ac:dyDescent="0.2">
      <c r="A356" s="540" t="s">
        <v>1435</v>
      </c>
      <c r="B356" s="541" t="s">
        <v>1254</v>
      </c>
      <c r="C356" s="541" t="s">
        <v>1255</v>
      </c>
      <c r="D356" s="541" t="s">
        <v>1314</v>
      </c>
      <c r="E356" s="541" t="s">
        <v>1315</v>
      </c>
      <c r="F356" s="567">
        <v>10</v>
      </c>
      <c r="G356" s="567">
        <v>1260</v>
      </c>
      <c r="H356" s="567">
        <v>3.3333333333333335</v>
      </c>
      <c r="I356" s="567">
        <v>126</v>
      </c>
      <c r="J356" s="567">
        <v>3</v>
      </c>
      <c r="K356" s="567">
        <v>378</v>
      </c>
      <c r="L356" s="567">
        <v>1</v>
      </c>
      <c r="M356" s="567">
        <v>126</v>
      </c>
      <c r="N356" s="567">
        <v>6</v>
      </c>
      <c r="O356" s="567">
        <v>756</v>
      </c>
      <c r="P356" s="546">
        <v>2</v>
      </c>
      <c r="Q356" s="568">
        <v>126</v>
      </c>
    </row>
    <row r="357" spans="1:17" ht="14.45" customHeight="1" x14ac:dyDescent="0.2">
      <c r="A357" s="540" t="s">
        <v>1435</v>
      </c>
      <c r="B357" s="541" t="s">
        <v>1254</v>
      </c>
      <c r="C357" s="541" t="s">
        <v>1255</v>
      </c>
      <c r="D357" s="541" t="s">
        <v>1316</v>
      </c>
      <c r="E357" s="541" t="s">
        <v>1317</v>
      </c>
      <c r="F357" s="567">
        <v>4</v>
      </c>
      <c r="G357" s="567">
        <v>1984</v>
      </c>
      <c r="H357" s="567">
        <v>3.968</v>
      </c>
      <c r="I357" s="567">
        <v>496</v>
      </c>
      <c r="J357" s="567">
        <v>1</v>
      </c>
      <c r="K357" s="567">
        <v>500</v>
      </c>
      <c r="L357" s="567">
        <v>1</v>
      </c>
      <c r="M357" s="567">
        <v>500</v>
      </c>
      <c r="N357" s="567">
        <v>1</v>
      </c>
      <c r="O357" s="567">
        <v>504</v>
      </c>
      <c r="P357" s="546">
        <v>1.008</v>
      </c>
      <c r="Q357" s="568">
        <v>504</v>
      </c>
    </row>
    <row r="358" spans="1:17" ht="14.45" customHeight="1" x14ac:dyDescent="0.2">
      <c r="A358" s="540" t="s">
        <v>1435</v>
      </c>
      <c r="B358" s="541" t="s">
        <v>1254</v>
      </c>
      <c r="C358" s="541" t="s">
        <v>1255</v>
      </c>
      <c r="D358" s="541" t="s">
        <v>1318</v>
      </c>
      <c r="E358" s="541" t="s">
        <v>1319</v>
      </c>
      <c r="F358" s="567">
        <v>75</v>
      </c>
      <c r="G358" s="567">
        <v>34350</v>
      </c>
      <c r="H358" s="567">
        <v>1.399812543298423</v>
      </c>
      <c r="I358" s="567">
        <v>458</v>
      </c>
      <c r="J358" s="567">
        <v>53</v>
      </c>
      <c r="K358" s="567">
        <v>24539</v>
      </c>
      <c r="L358" s="567">
        <v>1</v>
      </c>
      <c r="M358" s="567">
        <v>463</v>
      </c>
      <c r="N358" s="567">
        <v>54</v>
      </c>
      <c r="O358" s="567">
        <v>25218</v>
      </c>
      <c r="P358" s="546">
        <v>1.0276702392110517</v>
      </c>
      <c r="Q358" s="568">
        <v>467</v>
      </c>
    </row>
    <row r="359" spans="1:17" ht="14.45" customHeight="1" x14ac:dyDescent="0.2">
      <c r="A359" s="540" t="s">
        <v>1435</v>
      </c>
      <c r="B359" s="541" t="s">
        <v>1254</v>
      </c>
      <c r="C359" s="541" t="s">
        <v>1255</v>
      </c>
      <c r="D359" s="541" t="s">
        <v>1320</v>
      </c>
      <c r="E359" s="541" t="s">
        <v>1321</v>
      </c>
      <c r="F359" s="567">
        <v>226</v>
      </c>
      <c r="G359" s="567">
        <v>13108</v>
      </c>
      <c r="H359" s="567">
        <v>0.90312801433099077</v>
      </c>
      <c r="I359" s="567">
        <v>58</v>
      </c>
      <c r="J359" s="567">
        <v>246</v>
      </c>
      <c r="K359" s="567">
        <v>14514</v>
      </c>
      <c r="L359" s="567">
        <v>1</v>
      </c>
      <c r="M359" s="567">
        <v>59</v>
      </c>
      <c r="N359" s="567">
        <v>172</v>
      </c>
      <c r="O359" s="567">
        <v>10148</v>
      </c>
      <c r="P359" s="546">
        <v>0.69918699186991873</v>
      </c>
      <c r="Q359" s="568">
        <v>59</v>
      </c>
    </row>
    <row r="360" spans="1:17" ht="14.45" customHeight="1" x14ac:dyDescent="0.2">
      <c r="A360" s="540" t="s">
        <v>1435</v>
      </c>
      <c r="B360" s="541" t="s">
        <v>1254</v>
      </c>
      <c r="C360" s="541" t="s">
        <v>1255</v>
      </c>
      <c r="D360" s="541" t="s">
        <v>1328</v>
      </c>
      <c r="E360" s="541" t="s">
        <v>1329</v>
      </c>
      <c r="F360" s="567">
        <v>401</v>
      </c>
      <c r="G360" s="567">
        <v>70576</v>
      </c>
      <c r="H360" s="567">
        <v>0.95467150026377368</v>
      </c>
      <c r="I360" s="567">
        <v>176</v>
      </c>
      <c r="J360" s="567">
        <v>413</v>
      </c>
      <c r="K360" s="567">
        <v>73927</v>
      </c>
      <c r="L360" s="567">
        <v>1</v>
      </c>
      <c r="M360" s="567">
        <v>179</v>
      </c>
      <c r="N360" s="567">
        <v>234</v>
      </c>
      <c r="O360" s="567">
        <v>42354</v>
      </c>
      <c r="P360" s="546">
        <v>0.57291652576190022</v>
      </c>
      <c r="Q360" s="568">
        <v>181</v>
      </c>
    </row>
    <row r="361" spans="1:17" ht="14.45" customHeight="1" x14ac:dyDescent="0.2">
      <c r="A361" s="540" t="s">
        <v>1435</v>
      </c>
      <c r="B361" s="541" t="s">
        <v>1254</v>
      </c>
      <c r="C361" s="541" t="s">
        <v>1255</v>
      </c>
      <c r="D361" s="541" t="s">
        <v>1330</v>
      </c>
      <c r="E361" s="541" t="s">
        <v>1331</v>
      </c>
      <c r="F361" s="567">
        <v>14</v>
      </c>
      <c r="G361" s="567">
        <v>1204</v>
      </c>
      <c r="H361" s="567">
        <v>4.6130268199233715</v>
      </c>
      <c r="I361" s="567">
        <v>86</v>
      </c>
      <c r="J361" s="567">
        <v>3</v>
      </c>
      <c r="K361" s="567">
        <v>261</v>
      </c>
      <c r="L361" s="567">
        <v>1</v>
      </c>
      <c r="M361" s="567">
        <v>87</v>
      </c>
      <c r="N361" s="567">
        <v>10</v>
      </c>
      <c r="O361" s="567">
        <v>880</v>
      </c>
      <c r="P361" s="546">
        <v>3.3716475095785441</v>
      </c>
      <c r="Q361" s="568">
        <v>88</v>
      </c>
    </row>
    <row r="362" spans="1:17" ht="14.45" customHeight="1" x14ac:dyDescent="0.2">
      <c r="A362" s="540" t="s">
        <v>1435</v>
      </c>
      <c r="B362" s="541" t="s">
        <v>1254</v>
      </c>
      <c r="C362" s="541" t="s">
        <v>1255</v>
      </c>
      <c r="D362" s="541" t="s">
        <v>1332</v>
      </c>
      <c r="E362" s="541" t="s">
        <v>1333</v>
      </c>
      <c r="F362" s="567">
        <v>18</v>
      </c>
      <c r="G362" s="567">
        <v>3060</v>
      </c>
      <c r="H362" s="567">
        <v>1.368515205724508</v>
      </c>
      <c r="I362" s="567">
        <v>170</v>
      </c>
      <c r="J362" s="567">
        <v>13</v>
      </c>
      <c r="K362" s="567">
        <v>2236</v>
      </c>
      <c r="L362" s="567">
        <v>1</v>
      </c>
      <c r="M362" s="567">
        <v>172</v>
      </c>
      <c r="N362" s="567">
        <v>7</v>
      </c>
      <c r="O362" s="567">
        <v>1218</v>
      </c>
      <c r="P362" s="546">
        <v>0.54472271914132375</v>
      </c>
      <c r="Q362" s="568">
        <v>174</v>
      </c>
    </row>
    <row r="363" spans="1:17" ht="14.45" customHeight="1" x14ac:dyDescent="0.2">
      <c r="A363" s="540" t="s">
        <v>1435</v>
      </c>
      <c r="B363" s="541" t="s">
        <v>1254</v>
      </c>
      <c r="C363" s="541" t="s">
        <v>1255</v>
      </c>
      <c r="D363" s="541" t="s">
        <v>1334</v>
      </c>
      <c r="E363" s="541" t="s">
        <v>1335</v>
      </c>
      <c r="F363" s="567"/>
      <c r="G363" s="567"/>
      <c r="H363" s="567"/>
      <c r="I363" s="567"/>
      <c r="J363" s="567">
        <v>1</v>
      </c>
      <c r="K363" s="567">
        <v>31</v>
      </c>
      <c r="L363" s="567">
        <v>1</v>
      </c>
      <c r="M363" s="567">
        <v>31</v>
      </c>
      <c r="N363" s="567"/>
      <c r="O363" s="567"/>
      <c r="P363" s="546"/>
      <c r="Q363" s="568"/>
    </row>
    <row r="364" spans="1:17" ht="14.45" customHeight="1" x14ac:dyDescent="0.2">
      <c r="A364" s="540" t="s">
        <v>1435</v>
      </c>
      <c r="B364" s="541" t="s">
        <v>1254</v>
      </c>
      <c r="C364" s="541" t="s">
        <v>1255</v>
      </c>
      <c r="D364" s="541" t="s">
        <v>1340</v>
      </c>
      <c r="E364" s="541" t="s">
        <v>1341</v>
      </c>
      <c r="F364" s="567">
        <v>7</v>
      </c>
      <c r="G364" s="567">
        <v>1848</v>
      </c>
      <c r="H364" s="567">
        <v>2.3071161048689137</v>
      </c>
      <c r="I364" s="567">
        <v>264</v>
      </c>
      <c r="J364" s="567">
        <v>3</v>
      </c>
      <c r="K364" s="567">
        <v>801</v>
      </c>
      <c r="L364" s="567">
        <v>1</v>
      </c>
      <c r="M364" s="567">
        <v>267</v>
      </c>
      <c r="N364" s="567">
        <v>3</v>
      </c>
      <c r="O364" s="567">
        <v>807</v>
      </c>
      <c r="P364" s="546">
        <v>1.0074906367041199</v>
      </c>
      <c r="Q364" s="568">
        <v>269</v>
      </c>
    </row>
    <row r="365" spans="1:17" ht="14.45" customHeight="1" x14ac:dyDescent="0.2">
      <c r="A365" s="540" t="s">
        <v>1435</v>
      </c>
      <c r="B365" s="541" t="s">
        <v>1254</v>
      </c>
      <c r="C365" s="541" t="s">
        <v>1255</v>
      </c>
      <c r="D365" s="541" t="s">
        <v>1342</v>
      </c>
      <c r="E365" s="541" t="s">
        <v>1343</v>
      </c>
      <c r="F365" s="567">
        <v>8</v>
      </c>
      <c r="G365" s="567">
        <v>17072</v>
      </c>
      <c r="H365" s="567"/>
      <c r="I365" s="567">
        <v>2134</v>
      </c>
      <c r="J365" s="567"/>
      <c r="K365" s="567"/>
      <c r="L365" s="567"/>
      <c r="M365" s="567"/>
      <c r="N365" s="567">
        <v>4</v>
      </c>
      <c r="O365" s="567">
        <v>8628</v>
      </c>
      <c r="P365" s="546"/>
      <c r="Q365" s="568">
        <v>2157</v>
      </c>
    </row>
    <row r="366" spans="1:17" ht="14.45" customHeight="1" x14ac:dyDescent="0.2">
      <c r="A366" s="540" t="s">
        <v>1435</v>
      </c>
      <c r="B366" s="541" t="s">
        <v>1254</v>
      </c>
      <c r="C366" s="541" t="s">
        <v>1255</v>
      </c>
      <c r="D366" s="541" t="s">
        <v>1344</v>
      </c>
      <c r="E366" s="541" t="s">
        <v>1345</v>
      </c>
      <c r="F366" s="567">
        <v>6</v>
      </c>
      <c r="G366" s="567">
        <v>1458</v>
      </c>
      <c r="H366" s="567">
        <v>2.987704918032787</v>
      </c>
      <c r="I366" s="567">
        <v>243</v>
      </c>
      <c r="J366" s="567">
        <v>2</v>
      </c>
      <c r="K366" s="567">
        <v>488</v>
      </c>
      <c r="L366" s="567">
        <v>1</v>
      </c>
      <c r="M366" s="567">
        <v>244</v>
      </c>
      <c r="N366" s="567"/>
      <c r="O366" s="567"/>
      <c r="P366" s="546"/>
      <c r="Q366" s="568"/>
    </row>
    <row r="367" spans="1:17" ht="14.45" customHeight="1" x14ac:dyDescent="0.2">
      <c r="A367" s="540" t="s">
        <v>1435</v>
      </c>
      <c r="B367" s="541" t="s">
        <v>1254</v>
      </c>
      <c r="C367" s="541" t="s">
        <v>1255</v>
      </c>
      <c r="D367" s="541" t="s">
        <v>1346</v>
      </c>
      <c r="E367" s="541" t="s">
        <v>1347</v>
      </c>
      <c r="F367" s="567"/>
      <c r="G367" s="567"/>
      <c r="H367" s="567"/>
      <c r="I367" s="567"/>
      <c r="J367" s="567">
        <v>1</v>
      </c>
      <c r="K367" s="567">
        <v>435</v>
      </c>
      <c r="L367" s="567">
        <v>1</v>
      </c>
      <c r="M367" s="567">
        <v>435</v>
      </c>
      <c r="N367" s="567"/>
      <c r="O367" s="567"/>
      <c r="P367" s="546"/>
      <c r="Q367" s="568"/>
    </row>
    <row r="368" spans="1:17" ht="14.45" customHeight="1" x14ac:dyDescent="0.2">
      <c r="A368" s="540" t="s">
        <v>1435</v>
      </c>
      <c r="B368" s="541" t="s">
        <v>1254</v>
      </c>
      <c r="C368" s="541" t="s">
        <v>1255</v>
      </c>
      <c r="D368" s="541" t="s">
        <v>1349</v>
      </c>
      <c r="E368" s="541" t="s">
        <v>1350</v>
      </c>
      <c r="F368" s="567">
        <v>3</v>
      </c>
      <c r="G368" s="567">
        <v>15687</v>
      </c>
      <c r="H368" s="567">
        <v>0.99372862029646525</v>
      </c>
      <c r="I368" s="567">
        <v>5229</v>
      </c>
      <c r="J368" s="567">
        <v>3</v>
      </c>
      <c r="K368" s="567">
        <v>15786</v>
      </c>
      <c r="L368" s="567">
        <v>1</v>
      </c>
      <c r="M368" s="567">
        <v>5262</v>
      </c>
      <c r="N368" s="567">
        <v>2</v>
      </c>
      <c r="O368" s="567">
        <v>10582</v>
      </c>
      <c r="P368" s="546">
        <v>0.67034080831116183</v>
      </c>
      <c r="Q368" s="568">
        <v>5291</v>
      </c>
    </row>
    <row r="369" spans="1:17" ht="14.45" customHeight="1" x14ac:dyDescent="0.2">
      <c r="A369" s="540" t="s">
        <v>1435</v>
      </c>
      <c r="B369" s="541" t="s">
        <v>1254</v>
      </c>
      <c r="C369" s="541" t="s">
        <v>1255</v>
      </c>
      <c r="D369" s="541" t="s">
        <v>1351</v>
      </c>
      <c r="E369" s="541" t="s">
        <v>1352</v>
      </c>
      <c r="F369" s="567">
        <v>2</v>
      </c>
      <c r="G369" s="567">
        <v>578</v>
      </c>
      <c r="H369" s="567"/>
      <c r="I369" s="567">
        <v>289</v>
      </c>
      <c r="J369" s="567"/>
      <c r="K369" s="567"/>
      <c r="L369" s="567"/>
      <c r="M369" s="567"/>
      <c r="N369" s="567"/>
      <c r="O369" s="567"/>
      <c r="P369" s="546"/>
      <c r="Q369" s="568"/>
    </row>
    <row r="370" spans="1:17" ht="14.45" customHeight="1" x14ac:dyDescent="0.2">
      <c r="A370" s="540" t="s">
        <v>1435</v>
      </c>
      <c r="B370" s="541" t="s">
        <v>1254</v>
      </c>
      <c r="C370" s="541" t="s">
        <v>1255</v>
      </c>
      <c r="D370" s="541" t="s">
        <v>1353</v>
      </c>
      <c r="E370" s="541" t="s">
        <v>1354</v>
      </c>
      <c r="F370" s="567"/>
      <c r="G370" s="567"/>
      <c r="H370" s="567"/>
      <c r="I370" s="567"/>
      <c r="J370" s="567">
        <v>1</v>
      </c>
      <c r="K370" s="567">
        <v>1118</v>
      </c>
      <c r="L370" s="567">
        <v>1</v>
      </c>
      <c r="M370" s="567">
        <v>1118</v>
      </c>
      <c r="N370" s="567"/>
      <c r="O370" s="567"/>
      <c r="P370" s="546"/>
      <c r="Q370" s="568"/>
    </row>
    <row r="371" spans="1:17" ht="14.45" customHeight="1" x14ac:dyDescent="0.2">
      <c r="A371" s="540" t="s">
        <v>1435</v>
      </c>
      <c r="B371" s="541" t="s">
        <v>1254</v>
      </c>
      <c r="C371" s="541" t="s">
        <v>1255</v>
      </c>
      <c r="D371" s="541" t="s">
        <v>1363</v>
      </c>
      <c r="E371" s="541" t="s">
        <v>1364</v>
      </c>
      <c r="F371" s="567"/>
      <c r="G371" s="567"/>
      <c r="H371" s="567"/>
      <c r="I371" s="567"/>
      <c r="J371" s="567">
        <v>6</v>
      </c>
      <c r="K371" s="567">
        <v>28818</v>
      </c>
      <c r="L371" s="567">
        <v>1</v>
      </c>
      <c r="M371" s="567">
        <v>4803</v>
      </c>
      <c r="N371" s="567">
        <v>2</v>
      </c>
      <c r="O371" s="567">
        <v>9648</v>
      </c>
      <c r="P371" s="546">
        <v>0.33479075577763895</v>
      </c>
      <c r="Q371" s="568">
        <v>4824</v>
      </c>
    </row>
    <row r="372" spans="1:17" ht="14.45" customHeight="1" x14ac:dyDescent="0.2">
      <c r="A372" s="540" t="s">
        <v>1435</v>
      </c>
      <c r="B372" s="541" t="s">
        <v>1254</v>
      </c>
      <c r="C372" s="541" t="s">
        <v>1255</v>
      </c>
      <c r="D372" s="541" t="s">
        <v>1365</v>
      </c>
      <c r="E372" s="541" t="s">
        <v>1366</v>
      </c>
      <c r="F372" s="567"/>
      <c r="G372" s="567"/>
      <c r="H372" s="567"/>
      <c r="I372" s="567"/>
      <c r="J372" s="567">
        <v>1</v>
      </c>
      <c r="K372" s="567">
        <v>612</v>
      </c>
      <c r="L372" s="567">
        <v>1</v>
      </c>
      <c r="M372" s="567">
        <v>612</v>
      </c>
      <c r="N372" s="567"/>
      <c r="O372" s="567"/>
      <c r="P372" s="546"/>
      <c r="Q372" s="568"/>
    </row>
    <row r="373" spans="1:17" ht="14.45" customHeight="1" x14ac:dyDescent="0.2">
      <c r="A373" s="540" t="s">
        <v>1435</v>
      </c>
      <c r="B373" s="541" t="s">
        <v>1254</v>
      </c>
      <c r="C373" s="541" t="s">
        <v>1255</v>
      </c>
      <c r="D373" s="541" t="s">
        <v>1377</v>
      </c>
      <c r="E373" s="541" t="s">
        <v>1378</v>
      </c>
      <c r="F373" s="567"/>
      <c r="G373" s="567"/>
      <c r="H373" s="567"/>
      <c r="I373" s="567"/>
      <c r="J373" s="567">
        <v>1</v>
      </c>
      <c r="K373" s="567">
        <v>1142</v>
      </c>
      <c r="L373" s="567">
        <v>1</v>
      </c>
      <c r="M373" s="567">
        <v>1142</v>
      </c>
      <c r="N373" s="567">
        <v>1</v>
      </c>
      <c r="O373" s="567">
        <v>1144</v>
      </c>
      <c r="P373" s="546">
        <v>1.0017513134851139</v>
      </c>
      <c r="Q373" s="568">
        <v>1144</v>
      </c>
    </row>
    <row r="374" spans="1:17" ht="14.45" customHeight="1" x14ac:dyDescent="0.2">
      <c r="A374" s="540" t="s">
        <v>1436</v>
      </c>
      <c r="B374" s="541" t="s">
        <v>1254</v>
      </c>
      <c r="C374" s="541" t="s">
        <v>1255</v>
      </c>
      <c r="D374" s="541" t="s">
        <v>1258</v>
      </c>
      <c r="E374" s="541" t="s">
        <v>1259</v>
      </c>
      <c r="F374" s="567">
        <v>46</v>
      </c>
      <c r="G374" s="567">
        <v>2668</v>
      </c>
      <c r="H374" s="567">
        <v>0.94209039548022599</v>
      </c>
      <c r="I374" s="567">
        <v>58</v>
      </c>
      <c r="J374" s="567">
        <v>48</v>
      </c>
      <c r="K374" s="567">
        <v>2832</v>
      </c>
      <c r="L374" s="567">
        <v>1</v>
      </c>
      <c r="M374" s="567">
        <v>59</v>
      </c>
      <c r="N374" s="567">
        <v>29</v>
      </c>
      <c r="O374" s="567">
        <v>1711</v>
      </c>
      <c r="P374" s="546">
        <v>0.60416666666666663</v>
      </c>
      <c r="Q374" s="568">
        <v>59</v>
      </c>
    </row>
    <row r="375" spans="1:17" ht="14.45" customHeight="1" x14ac:dyDescent="0.2">
      <c r="A375" s="540" t="s">
        <v>1436</v>
      </c>
      <c r="B375" s="541" t="s">
        <v>1254</v>
      </c>
      <c r="C375" s="541" t="s">
        <v>1255</v>
      </c>
      <c r="D375" s="541" t="s">
        <v>1260</v>
      </c>
      <c r="E375" s="541" t="s">
        <v>1261</v>
      </c>
      <c r="F375" s="567">
        <v>9</v>
      </c>
      <c r="G375" s="567">
        <v>1188</v>
      </c>
      <c r="H375" s="567">
        <v>0.6</v>
      </c>
      <c r="I375" s="567">
        <v>132</v>
      </c>
      <c r="J375" s="567">
        <v>15</v>
      </c>
      <c r="K375" s="567">
        <v>1980</v>
      </c>
      <c r="L375" s="567">
        <v>1</v>
      </c>
      <c r="M375" s="567">
        <v>132</v>
      </c>
      <c r="N375" s="567">
        <v>10</v>
      </c>
      <c r="O375" s="567">
        <v>1330</v>
      </c>
      <c r="P375" s="546">
        <v>0.67171717171717171</v>
      </c>
      <c r="Q375" s="568">
        <v>133</v>
      </c>
    </row>
    <row r="376" spans="1:17" ht="14.45" customHeight="1" x14ac:dyDescent="0.2">
      <c r="A376" s="540" t="s">
        <v>1436</v>
      </c>
      <c r="B376" s="541" t="s">
        <v>1254</v>
      </c>
      <c r="C376" s="541" t="s">
        <v>1255</v>
      </c>
      <c r="D376" s="541" t="s">
        <v>1262</v>
      </c>
      <c r="E376" s="541" t="s">
        <v>1263</v>
      </c>
      <c r="F376" s="567"/>
      <c r="G376" s="567"/>
      <c r="H376" s="567"/>
      <c r="I376" s="567"/>
      <c r="J376" s="567">
        <v>1</v>
      </c>
      <c r="K376" s="567">
        <v>190</v>
      </c>
      <c r="L376" s="567">
        <v>1</v>
      </c>
      <c r="M376" s="567">
        <v>190</v>
      </c>
      <c r="N376" s="567"/>
      <c r="O376" s="567"/>
      <c r="P376" s="546"/>
      <c r="Q376" s="568"/>
    </row>
    <row r="377" spans="1:17" ht="14.45" customHeight="1" x14ac:dyDescent="0.2">
      <c r="A377" s="540" t="s">
        <v>1436</v>
      </c>
      <c r="B377" s="541" t="s">
        <v>1254</v>
      </c>
      <c r="C377" s="541" t="s">
        <v>1255</v>
      </c>
      <c r="D377" s="541" t="s">
        <v>1264</v>
      </c>
      <c r="E377" s="541" t="s">
        <v>1265</v>
      </c>
      <c r="F377" s="567">
        <v>5</v>
      </c>
      <c r="G377" s="567">
        <v>2040</v>
      </c>
      <c r="H377" s="567">
        <v>2.4817518248175183</v>
      </c>
      <c r="I377" s="567">
        <v>408</v>
      </c>
      <c r="J377" s="567">
        <v>2</v>
      </c>
      <c r="K377" s="567">
        <v>822</v>
      </c>
      <c r="L377" s="567">
        <v>1</v>
      </c>
      <c r="M377" s="567">
        <v>411</v>
      </c>
      <c r="N377" s="567"/>
      <c r="O377" s="567"/>
      <c r="P377" s="546"/>
      <c r="Q377" s="568"/>
    </row>
    <row r="378" spans="1:17" ht="14.45" customHeight="1" x14ac:dyDescent="0.2">
      <c r="A378" s="540" t="s">
        <v>1436</v>
      </c>
      <c r="B378" s="541" t="s">
        <v>1254</v>
      </c>
      <c r="C378" s="541" t="s">
        <v>1255</v>
      </c>
      <c r="D378" s="541" t="s">
        <v>1266</v>
      </c>
      <c r="E378" s="541" t="s">
        <v>1267</v>
      </c>
      <c r="F378" s="567">
        <v>11</v>
      </c>
      <c r="G378" s="567">
        <v>1980</v>
      </c>
      <c r="H378" s="567">
        <v>10.819672131147541</v>
      </c>
      <c r="I378" s="567">
        <v>180</v>
      </c>
      <c r="J378" s="567">
        <v>1</v>
      </c>
      <c r="K378" s="567">
        <v>183</v>
      </c>
      <c r="L378" s="567">
        <v>1</v>
      </c>
      <c r="M378" s="567">
        <v>183</v>
      </c>
      <c r="N378" s="567">
        <v>9</v>
      </c>
      <c r="O378" s="567">
        <v>1665</v>
      </c>
      <c r="P378" s="546">
        <v>9.0983606557377055</v>
      </c>
      <c r="Q378" s="568">
        <v>185</v>
      </c>
    </row>
    <row r="379" spans="1:17" ht="14.45" customHeight="1" x14ac:dyDescent="0.2">
      <c r="A379" s="540" t="s">
        <v>1436</v>
      </c>
      <c r="B379" s="541" t="s">
        <v>1254</v>
      </c>
      <c r="C379" s="541" t="s">
        <v>1255</v>
      </c>
      <c r="D379" s="541" t="s">
        <v>1270</v>
      </c>
      <c r="E379" s="541" t="s">
        <v>1271</v>
      </c>
      <c r="F379" s="567">
        <v>15</v>
      </c>
      <c r="G379" s="567">
        <v>5055</v>
      </c>
      <c r="H379" s="567">
        <v>2.4706744868035191</v>
      </c>
      <c r="I379" s="567">
        <v>337</v>
      </c>
      <c r="J379" s="567">
        <v>6</v>
      </c>
      <c r="K379" s="567">
        <v>2046</v>
      </c>
      <c r="L379" s="567">
        <v>1</v>
      </c>
      <c r="M379" s="567">
        <v>341</v>
      </c>
      <c r="N379" s="567">
        <v>7</v>
      </c>
      <c r="O379" s="567">
        <v>2408</v>
      </c>
      <c r="P379" s="546">
        <v>1.1769305962854351</v>
      </c>
      <c r="Q379" s="568">
        <v>344</v>
      </c>
    </row>
    <row r="380" spans="1:17" ht="14.45" customHeight="1" x14ac:dyDescent="0.2">
      <c r="A380" s="540" t="s">
        <v>1436</v>
      </c>
      <c r="B380" s="541" t="s">
        <v>1254</v>
      </c>
      <c r="C380" s="541" t="s">
        <v>1255</v>
      </c>
      <c r="D380" s="541" t="s">
        <v>1272</v>
      </c>
      <c r="E380" s="541" t="s">
        <v>1273</v>
      </c>
      <c r="F380" s="567">
        <v>19</v>
      </c>
      <c r="G380" s="567">
        <v>8721</v>
      </c>
      <c r="H380" s="567">
        <v>0.82072275550536422</v>
      </c>
      <c r="I380" s="567">
        <v>459</v>
      </c>
      <c r="J380" s="567">
        <v>23</v>
      </c>
      <c r="K380" s="567">
        <v>10626</v>
      </c>
      <c r="L380" s="567">
        <v>1</v>
      </c>
      <c r="M380" s="567">
        <v>462</v>
      </c>
      <c r="N380" s="567">
        <v>5</v>
      </c>
      <c r="O380" s="567">
        <v>2320</v>
      </c>
      <c r="P380" s="546">
        <v>0.21833239224543571</v>
      </c>
      <c r="Q380" s="568">
        <v>464</v>
      </c>
    </row>
    <row r="381" spans="1:17" ht="14.45" customHeight="1" x14ac:dyDescent="0.2">
      <c r="A381" s="540" t="s">
        <v>1436</v>
      </c>
      <c r="B381" s="541" t="s">
        <v>1254</v>
      </c>
      <c r="C381" s="541" t="s">
        <v>1255</v>
      </c>
      <c r="D381" s="541" t="s">
        <v>1274</v>
      </c>
      <c r="E381" s="541" t="s">
        <v>1275</v>
      </c>
      <c r="F381" s="567">
        <v>174</v>
      </c>
      <c r="G381" s="567">
        <v>60900</v>
      </c>
      <c r="H381" s="567">
        <v>0.9971509971509972</v>
      </c>
      <c r="I381" s="567">
        <v>350</v>
      </c>
      <c r="J381" s="567">
        <v>174</v>
      </c>
      <c r="K381" s="567">
        <v>61074</v>
      </c>
      <c r="L381" s="567">
        <v>1</v>
      </c>
      <c r="M381" s="567">
        <v>351</v>
      </c>
      <c r="N381" s="567">
        <v>210</v>
      </c>
      <c r="O381" s="567">
        <v>74130</v>
      </c>
      <c r="P381" s="546">
        <v>1.2137734551527655</v>
      </c>
      <c r="Q381" s="568">
        <v>353</v>
      </c>
    </row>
    <row r="382" spans="1:17" ht="14.45" customHeight="1" x14ac:dyDescent="0.2">
      <c r="A382" s="540" t="s">
        <v>1436</v>
      </c>
      <c r="B382" s="541" t="s">
        <v>1254</v>
      </c>
      <c r="C382" s="541" t="s">
        <v>1255</v>
      </c>
      <c r="D382" s="541" t="s">
        <v>1276</v>
      </c>
      <c r="E382" s="541" t="s">
        <v>1277</v>
      </c>
      <c r="F382" s="567">
        <v>3</v>
      </c>
      <c r="G382" s="567">
        <v>4965</v>
      </c>
      <c r="H382" s="567">
        <v>0.74774096385542166</v>
      </c>
      <c r="I382" s="567">
        <v>1655</v>
      </c>
      <c r="J382" s="567">
        <v>4</v>
      </c>
      <c r="K382" s="567">
        <v>6640</v>
      </c>
      <c r="L382" s="567">
        <v>1</v>
      </c>
      <c r="M382" s="567">
        <v>1660</v>
      </c>
      <c r="N382" s="567"/>
      <c r="O382" s="567"/>
      <c r="P382" s="546"/>
      <c r="Q382" s="568"/>
    </row>
    <row r="383" spans="1:17" ht="14.45" customHeight="1" x14ac:dyDescent="0.2">
      <c r="A383" s="540" t="s">
        <v>1436</v>
      </c>
      <c r="B383" s="541" t="s">
        <v>1254</v>
      </c>
      <c r="C383" s="541" t="s">
        <v>1255</v>
      </c>
      <c r="D383" s="541" t="s">
        <v>1280</v>
      </c>
      <c r="E383" s="541" t="s">
        <v>1281</v>
      </c>
      <c r="F383" s="567">
        <v>1</v>
      </c>
      <c r="G383" s="567">
        <v>117</v>
      </c>
      <c r="H383" s="567">
        <v>0.99152542372881358</v>
      </c>
      <c r="I383" s="567">
        <v>117</v>
      </c>
      <c r="J383" s="567">
        <v>1</v>
      </c>
      <c r="K383" s="567">
        <v>118</v>
      </c>
      <c r="L383" s="567">
        <v>1</v>
      </c>
      <c r="M383" s="567">
        <v>118</v>
      </c>
      <c r="N383" s="567"/>
      <c r="O383" s="567"/>
      <c r="P383" s="546"/>
      <c r="Q383" s="568"/>
    </row>
    <row r="384" spans="1:17" ht="14.45" customHeight="1" x14ac:dyDescent="0.2">
      <c r="A384" s="540" t="s">
        <v>1436</v>
      </c>
      <c r="B384" s="541" t="s">
        <v>1254</v>
      </c>
      <c r="C384" s="541" t="s">
        <v>1255</v>
      </c>
      <c r="D384" s="541" t="s">
        <v>1288</v>
      </c>
      <c r="E384" s="541" t="s">
        <v>1289</v>
      </c>
      <c r="F384" s="567">
        <v>1</v>
      </c>
      <c r="G384" s="567">
        <v>38</v>
      </c>
      <c r="H384" s="567">
        <v>0.5</v>
      </c>
      <c r="I384" s="567">
        <v>38</v>
      </c>
      <c r="J384" s="567">
        <v>2</v>
      </c>
      <c r="K384" s="567">
        <v>76</v>
      </c>
      <c r="L384" s="567">
        <v>1</v>
      </c>
      <c r="M384" s="567">
        <v>38</v>
      </c>
      <c r="N384" s="567"/>
      <c r="O384" s="567"/>
      <c r="P384" s="546"/>
      <c r="Q384" s="568"/>
    </row>
    <row r="385" spans="1:17" ht="14.45" customHeight="1" x14ac:dyDescent="0.2">
      <c r="A385" s="540" t="s">
        <v>1436</v>
      </c>
      <c r="B385" s="541" t="s">
        <v>1254</v>
      </c>
      <c r="C385" s="541" t="s">
        <v>1255</v>
      </c>
      <c r="D385" s="541" t="s">
        <v>1296</v>
      </c>
      <c r="E385" s="541" t="s">
        <v>1297</v>
      </c>
      <c r="F385" s="567">
        <v>60</v>
      </c>
      <c r="G385" s="567">
        <v>18300</v>
      </c>
      <c r="H385" s="567">
        <v>1.1426073926073925</v>
      </c>
      <c r="I385" s="567">
        <v>305</v>
      </c>
      <c r="J385" s="567">
        <v>52</v>
      </c>
      <c r="K385" s="567">
        <v>16016</v>
      </c>
      <c r="L385" s="567">
        <v>1</v>
      </c>
      <c r="M385" s="567">
        <v>308</v>
      </c>
      <c r="N385" s="567">
        <v>36</v>
      </c>
      <c r="O385" s="567">
        <v>11160</v>
      </c>
      <c r="P385" s="546">
        <v>0.6968031968031968</v>
      </c>
      <c r="Q385" s="568">
        <v>310</v>
      </c>
    </row>
    <row r="386" spans="1:17" ht="14.45" customHeight="1" x14ac:dyDescent="0.2">
      <c r="A386" s="540" t="s">
        <v>1436</v>
      </c>
      <c r="B386" s="541" t="s">
        <v>1254</v>
      </c>
      <c r="C386" s="541" t="s">
        <v>1255</v>
      </c>
      <c r="D386" s="541" t="s">
        <v>1300</v>
      </c>
      <c r="E386" s="541" t="s">
        <v>1301</v>
      </c>
      <c r="F386" s="567">
        <v>13</v>
      </c>
      <c r="G386" s="567">
        <v>6435</v>
      </c>
      <c r="H386" s="567">
        <v>0.51583166332665331</v>
      </c>
      <c r="I386" s="567">
        <v>495</v>
      </c>
      <c r="J386" s="567">
        <v>25</v>
      </c>
      <c r="K386" s="567">
        <v>12475</v>
      </c>
      <c r="L386" s="567">
        <v>1</v>
      </c>
      <c r="M386" s="567">
        <v>499</v>
      </c>
      <c r="N386" s="567">
        <v>14</v>
      </c>
      <c r="O386" s="567">
        <v>7042</v>
      </c>
      <c r="P386" s="546">
        <v>0.5644889779559118</v>
      </c>
      <c r="Q386" s="568">
        <v>503</v>
      </c>
    </row>
    <row r="387" spans="1:17" ht="14.45" customHeight="1" x14ac:dyDescent="0.2">
      <c r="A387" s="540" t="s">
        <v>1436</v>
      </c>
      <c r="B387" s="541" t="s">
        <v>1254</v>
      </c>
      <c r="C387" s="541" t="s">
        <v>1255</v>
      </c>
      <c r="D387" s="541" t="s">
        <v>1304</v>
      </c>
      <c r="E387" s="541" t="s">
        <v>1305</v>
      </c>
      <c r="F387" s="567">
        <v>66</v>
      </c>
      <c r="G387" s="567">
        <v>24486</v>
      </c>
      <c r="H387" s="567">
        <v>1.0018821603927988</v>
      </c>
      <c r="I387" s="567">
        <v>371</v>
      </c>
      <c r="J387" s="567">
        <v>65</v>
      </c>
      <c r="K387" s="567">
        <v>24440</v>
      </c>
      <c r="L387" s="567">
        <v>1</v>
      </c>
      <c r="M387" s="567">
        <v>376</v>
      </c>
      <c r="N387" s="567">
        <v>39</v>
      </c>
      <c r="O387" s="567">
        <v>14820</v>
      </c>
      <c r="P387" s="546">
        <v>0.6063829787234043</v>
      </c>
      <c r="Q387" s="568">
        <v>380</v>
      </c>
    </row>
    <row r="388" spans="1:17" ht="14.45" customHeight="1" x14ac:dyDescent="0.2">
      <c r="A388" s="540" t="s">
        <v>1436</v>
      </c>
      <c r="B388" s="541" t="s">
        <v>1254</v>
      </c>
      <c r="C388" s="541" t="s">
        <v>1255</v>
      </c>
      <c r="D388" s="541" t="s">
        <v>1312</v>
      </c>
      <c r="E388" s="541" t="s">
        <v>1313</v>
      </c>
      <c r="F388" s="567">
        <v>6</v>
      </c>
      <c r="G388" s="567">
        <v>672</v>
      </c>
      <c r="H388" s="567"/>
      <c r="I388" s="567">
        <v>112</v>
      </c>
      <c r="J388" s="567"/>
      <c r="K388" s="567"/>
      <c r="L388" s="567"/>
      <c r="M388" s="567"/>
      <c r="N388" s="567">
        <v>2</v>
      </c>
      <c r="O388" s="567">
        <v>228</v>
      </c>
      <c r="P388" s="546"/>
      <c r="Q388" s="568">
        <v>114</v>
      </c>
    </row>
    <row r="389" spans="1:17" ht="14.45" customHeight="1" x14ac:dyDescent="0.2">
      <c r="A389" s="540" t="s">
        <v>1436</v>
      </c>
      <c r="B389" s="541" t="s">
        <v>1254</v>
      </c>
      <c r="C389" s="541" t="s">
        <v>1255</v>
      </c>
      <c r="D389" s="541" t="s">
        <v>1314</v>
      </c>
      <c r="E389" s="541" t="s">
        <v>1315</v>
      </c>
      <c r="F389" s="567">
        <v>2</v>
      </c>
      <c r="G389" s="567">
        <v>252</v>
      </c>
      <c r="H389" s="567"/>
      <c r="I389" s="567">
        <v>126</v>
      </c>
      <c r="J389" s="567"/>
      <c r="K389" s="567"/>
      <c r="L389" s="567"/>
      <c r="M389" s="567"/>
      <c r="N389" s="567"/>
      <c r="O389" s="567"/>
      <c r="P389" s="546"/>
      <c r="Q389" s="568"/>
    </row>
    <row r="390" spans="1:17" ht="14.45" customHeight="1" x14ac:dyDescent="0.2">
      <c r="A390" s="540" t="s">
        <v>1436</v>
      </c>
      <c r="B390" s="541" t="s">
        <v>1254</v>
      </c>
      <c r="C390" s="541" t="s">
        <v>1255</v>
      </c>
      <c r="D390" s="541" t="s">
        <v>1316</v>
      </c>
      <c r="E390" s="541" t="s">
        <v>1317</v>
      </c>
      <c r="F390" s="567">
        <v>1</v>
      </c>
      <c r="G390" s="567">
        <v>496</v>
      </c>
      <c r="H390" s="567"/>
      <c r="I390" s="567">
        <v>496</v>
      </c>
      <c r="J390" s="567"/>
      <c r="K390" s="567"/>
      <c r="L390" s="567"/>
      <c r="M390" s="567"/>
      <c r="N390" s="567"/>
      <c r="O390" s="567"/>
      <c r="P390" s="546"/>
      <c r="Q390" s="568"/>
    </row>
    <row r="391" spans="1:17" ht="14.45" customHeight="1" x14ac:dyDescent="0.2">
      <c r="A391" s="540" t="s">
        <v>1436</v>
      </c>
      <c r="B391" s="541" t="s">
        <v>1254</v>
      </c>
      <c r="C391" s="541" t="s">
        <v>1255</v>
      </c>
      <c r="D391" s="541" t="s">
        <v>1318</v>
      </c>
      <c r="E391" s="541" t="s">
        <v>1319</v>
      </c>
      <c r="F391" s="567">
        <v>12</v>
      </c>
      <c r="G391" s="567">
        <v>5496</v>
      </c>
      <c r="H391" s="567">
        <v>5.935205183585313</v>
      </c>
      <c r="I391" s="567">
        <v>458</v>
      </c>
      <c r="J391" s="567">
        <v>2</v>
      </c>
      <c r="K391" s="567">
        <v>926</v>
      </c>
      <c r="L391" s="567">
        <v>1</v>
      </c>
      <c r="M391" s="567">
        <v>463</v>
      </c>
      <c r="N391" s="567">
        <v>15</v>
      </c>
      <c r="O391" s="567">
        <v>7005</v>
      </c>
      <c r="P391" s="546">
        <v>7.564794816414687</v>
      </c>
      <c r="Q391" s="568">
        <v>467</v>
      </c>
    </row>
    <row r="392" spans="1:17" ht="14.45" customHeight="1" x14ac:dyDescent="0.2">
      <c r="A392" s="540" t="s">
        <v>1436</v>
      </c>
      <c r="B392" s="541" t="s">
        <v>1254</v>
      </c>
      <c r="C392" s="541" t="s">
        <v>1255</v>
      </c>
      <c r="D392" s="541" t="s">
        <v>1320</v>
      </c>
      <c r="E392" s="541" t="s">
        <v>1321</v>
      </c>
      <c r="F392" s="567">
        <v>56</v>
      </c>
      <c r="G392" s="567">
        <v>3248</v>
      </c>
      <c r="H392" s="567">
        <v>2.7525423728813561</v>
      </c>
      <c r="I392" s="567">
        <v>58</v>
      </c>
      <c r="J392" s="567">
        <v>20</v>
      </c>
      <c r="K392" s="567">
        <v>1180</v>
      </c>
      <c r="L392" s="567">
        <v>1</v>
      </c>
      <c r="M392" s="567">
        <v>59</v>
      </c>
      <c r="N392" s="567">
        <v>16</v>
      </c>
      <c r="O392" s="567">
        <v>944</v>
      </c>
      <c r="P392" s="546">
        <v>0.8</v>
      </c>
      <c r="Q392" s="568">
        <v>59</v>
      </c>
    </row>
    <row r="393" spans="1:17" ht="14.45" customHeight="1" x14ac:dyDescent="0.2">
      <c r="A393" s="540" t="s">
        <v>1436</v>
      </c>
      <c r="B393" s="541" t="s">
        <v>1254</v>
      </c>
      <c r="C393" s="541" t="s">
        <v>1255</v>
      </c>
      <c r="D393" s="541" t="s">
        <v>1328</v>
      </c>
      <c r="E393" s="541" t="s">
        <v>1329</v>
      </c>
      <c r="F393" s="567">
        <v>120</v>
      </c>
      <c r="G393" s="567">
        <v>21120</v>
      </c>
      <c r="H393" s="567">
        <v>1.1026993160340417</v>
      </c>
      <c r="I393" s="567">
        <v>176</v>
      </c>
      <c r="J393" s="567">
        <v>107</v>
      </c>
      <c r="K393" s="567">
        <v>19153</v>
      </c>
      <c r="L393" s="567">
        <v>1</v>
      </c>
      <c r="M393" s="567">
        <v>179</v>
      </c>
      <c r="N393" s="567">
        <v>90</v>
      </c>
      <c r="O393" s="567">
        <v>16290</v>
      </c>
      <c r="P393" s="546">
        <v>0.85051950086148387</v>
      </c>
      <c r="Q393" s="568">
        <v>181</v>
      </c>
    </row>
    <row r="394" spans="1:17" ht="14.45" customHeight="1" x14ac:dyDescent="0.2">
      <c r="A394" s="540" t="s">
        <v>1436</v>
      </c>
      <c r="B394" s="541" t="s">
        <v>1254</v>
      </c>
      <c r="C394" s="541" t="s">
        <v>1255</v>
      </c>
      <c r="D394" s="541" t="s">
        <v>1330</v>
      </c>
      <c r="E394" s="541" t="s">
        <v>1331</v>
      </c>
      <c r="F394" s="567"/>
      <c r="G394" s="567"/>
      <c r="H394" s="567"/>
      <c r="I394" s="567"/>
      <c r="J394" s="567">
        <v>2</v>
      </c>
      <c r="K394" s="567">
        <v>174</v>
      </c>
      <c r="L394" s="567">
        <v>1</v>
      </c>
      <c r="M394" s="567">
        <v>87</v>
      </c>
      <c r="N394" s="567"/>
      <c r="O394" s="567"/>
      <c r="P394" s="546"/>
      <c r="Q394" s="568"/>
    </row>
    <row r="395" spans="1:17" ht="14.45" customHeight="1" x14ac:dyDescent="0.2">
      <c r="A395" s="540" t="s">
        <v>1436</v>
      </c>
      <c r="B395" s="541" t="s">
        <v>1254</v>
      </c>
      <c r="C395" s="541" t="s">
        <v>1255</v>
      </c>
      <c r="D395" s="541" t="s">
        <v>1332</v>
      </c>
      <c r="E395" s="541" t="s">
        <v>1333</v>
      </c>
      <c r="F395" s="567">
        <v>21</v>
      </c>
      <c r="G395" s="567">
        <v>3570</v>
      </c>
      <c r="H395" s="567">
        <v>0.83023255813953489</v>
      </c>
      <c r="I395" s="567">
        <v>170</v>
      </c>
      <c r="J395" s="567">
        <v>25</v>
      </c>
      <c r="K395" s="567">
        <v>4300</v>
      </c>
      <c r="L395" s="567">
        <v>1</v>
      </c>
      <c r="M395" s="567">
        <v>172</v>
      </c>
      <c r="N395" s="567">
        <v>11</v>
      </c>
      <c r="O395" s="567">
        <v>1914</v>
      </c>
      <c r="P395" s="546">
        <v>0.44511627906976742</v>
      </c>
      <c r="Q395" s="568">
        <v>174</v>
      </c>
    </row>
    <row r="396" spans="1:17" ht="14.45" customHeight="1" x14ac:dyDescent="0.2">
      <c r="A396" s="540" t="s">
        <v>1436</v>
      </c>
      <c r="B396" s="541" t="s">
        <v>1254</v>
      </c>
      <c r="C396" s="541" t="s">
        <v>1255</v>
      </c>
      <c r="D396" s="541" t="s">
        <v>1340</v>
      </c>
      <c r="E396" s="541" t="s">
        <v>1341</v>
      </c>
      <c r="F396" s="567"/>
      <c r="G396" s="567"/>
      <c r="H396" s="567"/>
      <c r="I396" s="567"/>
      <c r="J396" s="567">
        <v>1</v>
      </c>
      <c r="K396" s="567">
        <v>267</v>
      </c>
      <c r="L396" s="567">
        <v>1</v>
      </c>
      <c r="M396" s="567">
        <v>267</v>
      </c>
      <c r="N396" s="567"/>
      <c r="O396" s="567"/>
      <c r="P396" s="546"/>
      <c r="Q396" s="568"/>
    </row>
    <row r="397" spans="1:17" ht="14.45" customHeight="1" x14ac:dyDescent="0.2">
      <c r="A397" s="540" t="s">
        <v>1436</v>
      </c>
      <c r="B397" s="541" t="s">
        <v>1254</v>
      </c>
      <c r="C397" s="541" t="s">
        <v>1255</v>
      </c>
      <c r="D397" s="541" t="s">
        <v>1342</v>
      </c>
      <c r="E397" s="541" t="s">
        <v>1343</v>
      </c>
      <c r="F397" s="567">
        <v>48</v>
      </c>
      <c r="G397" s="567">
        <v>102432</v>
      </c>
      <c r="H397" s="567">
        <v>0.82295851142462317</v>
      </c>
      <c r="I397" s="567">
        <v>2134</v>
      </c>
      <c r="J397" s="567">
        <v>58</v>
      </c>
      <c r="K397" s="567">
        <v>124468</v>
      </c>
      <c r="L397" s="567">
        <v>1</v>
      </c>
      <c r="M397" s="567">
        <v>2146</v>
      </c>
      <c r="N397" s="567">
        <v>57</v>
      </c>
      <c r="O397" s="567">
        <v>122949</v>
      </c>
      <c r="P397" s="546">
        <v>0.98779606003149401</v>
      </c>
      <c r="Q397" s="568">
        <v>2157</v>
      </c>
    </row>
    <row r="398" spans="1:17" ht="14.45" customHeight="1" x14ac:dyDescent="0.2">
      <c r="A398" s="540" t="s">
        <v>1436</v>
      </c>
      <c r="B398" s="541" t="s">
        <v>1254</v>
      </c>
      <c r="C398" s="541" t="s">
        <v>1255</v>
      </c>
      <c r="D398" s="541" t="s">
        <v>1344</v>
      </c>
      <c r="E398" s="541" t="s">
        <v>1345</v>
      </c>
      <c r="F398" s="567">
        <v>1</v>
      </c>
      <c r="G398" s="567">
        <v>243</v>
      </c>
      <c r="H398" s="567">
        <v>0.99590163934426235</v>
      </c>
      <c r="I398" s="567">
        <v>243</v>
      </c>
      <c r="J398" s="567">
        <v>1</v>
      </c>
      <c r="K398" s="567">
        <v>244</v>
      </c>
      <c r="L398" s="567">
        <v>1</v>
      </c>
      <c r="M398" s="567">
        <v>244</v>
      </c>
      <c r="N398" s="567"/>
      <c r="O398" s="567"/>
      <c r="P398" s="546"/>
      <c r="Q398" s="568"/>
    </row>
    <row r="399" spans="1:17" ht="14.45" customHeight="1" x14ac:dyDescent="0.2">
      <c r="A399" s="540" t="s">
        <v>1436</v>
      </c>
      <c r="B399" s="541" t="s">
        <v>1254</v>
      </c>
      <c r="C399" s="541" t="s">
        <v>1255</v>
      </c>
      <c r="D399" s="541" t="s">
        <v>1421</v>
      </c>
      <c r="E399" s="541" t="s">
        <v>1422</v>
      </c>
      <c r="F399" s="567"/>
      <c r="G399" s="567"/>
      <c r="H399" s="567"/>
      <c r="I399" s="567"/>
      <c r="J399" s="567"/>
      <c r="K399" s="567"/>
      <c r="L399" s="567"/>
      <c r="M399" s="567"/>
      <c r="N399" s="567">
        <v>4</v>
      </c>
      <c r="O399" s="567">
        <v>4348</v>
      </c>
      <c r="P399" s="546"/>
      <c r="Q399" s="568">
        <v>1087</v>
      </c>
    </row>
    <row r="400" spans="1:17" ht="14.45" customHeight="1" x14ac:dyDescent="0.2">
      <c r="A400" s="540" t="s">
        <v>1436</v>
      </c>
      <c r="B400" s="541" t="s">
        <v>1254</v>
      </c>
      <c r="C400" s="541" t="s">
        <v>1255</v>
      </c>
      <c r="D400" s="541" t="s">
        <v>1351</v>
      </c>
      <c r="E400" s="541" t="s">
        <v>1352</v>
      </c>
      <c r="F400" s="567"/>
      <c r="G400" s="567"/>
      <c r="H400" s="567"/>
      <c r="I400" s="567"/>
      <c r="J400" s="567"/>
      <c r="K400" s="567"/>
      <c r="L400" s="567"/>
      <c r="M400" s="567"/>
      <c r="N400" s="567">
        <v>3</v>
      </c>
      <c r="O400" s="567">
        <v>879</v>
      </c>
      <c r="P400" s="546"/>
      <c r="Q400" s="568">
        <v>293</v>
      </c>
    </row>
    <row r="401" spans="1:17" ht="14.45" customHeight="1" x14ac:dyDescent="0.2">
      <c r="A401" s="540" t="s">
        <v>1436</v>
      </c>
      <c r="B401" s="541" t="s">
        <v>1254</v>
      </c>
      <c r="C401" s="541" t="s">
        <v>1255</v>
      </c>
      <c r="D401" s="541" t="s">
        <v>1363</v>
      </c>
      <c r="E401" s="541" t="s">
        <v>1364</v>
      </c>
      <c r="F401" s="567">
        <v>6</v>
      </c>
      <c r="G401" s="567">
        <v>28674</v>
      </c>
      <c r="H401" s="567"/>
      <c r="I401" s="567">
        <v>4779</v>
      </c>
      <c r="J401" s="567"/>
      <c r="K401" s="567"/>
      <c r="L401" s="567"/>
      <c r="M401" s="567"/>
      <c r="N401" s="567"/>
      <c r="O401" s="567"/>
      <c r="P401" s="546"/>
      <c r="Q401" s="568"/>
    </row>
    <row r="402" spans="1:17" ht="14.45" customHeight="1" x14ac:dyDescent="0.2">
      <c r="A402" s="540" t="s">
        <v>1436</v>
      </c>
      <c r="B402" s="541" t="s">
        <v>1254</v>
      </c>
      <c r="C402" s="541" t="s">
        <v>1255</v>
      </c>
      <c r="D402" s="541" t="s">
        <v>1365</v>
      </c>
      <c r="E402" s="541" t="s">
        <v>1366</v>
      </c>
      <c r="F402" s="567">
        <v>3</v>
      </c>
      <c r="G402" s="567">
        <v>1827</v>
      </c>
      <c r="H402" s="567"/>
      <c r="I402" s="567">
        <v>609</v>
      </c>
      <c r="J402" s="567"/>
      <c r="K402" s="567"/>
      <c r="L402" s="567"/>
      <c r="M402" s="567"/>
      <c r="N402" s="567">
        <v>2</v>
      </c>
      <c r="O402" s="567">
        <v>1230</v>
      </c>
      <c r="P402" s="546"/>
      <c r="Q402" s="568">
        <v>615</v>
      </c>
    </row>
    <row r="403" spans="1:17" ht="14.45" customHeight="1" x14ac:dyDescent="0.2">
      <c r="A403" s="540" t="s">
        <v>1436</v>
      </c>
      <c r="B403" s="541" t="s">
        <v>1254</v>
      </c>
      <c r="C403" s="541" t="s">
        <v>1255</v>
      </c>
      <c r="D403" s="541" t="s">
        <v>1373</v>
      </c>
      <c r="E403" s="541" t="s">
        <v>1374</v>
      </c>
      <c r="F403" s="567"/>
      <c r="G403" s="567"/>
      <c r="H403" s="567"/>
      <c r="I403" s="567"/>
      <c r="J403" s="567"/>
      <c r="K403" s="567"/>
      <c r="L403" s="567"/>
      <c r="M403" s="567"/>
      <c r="N403" s="567">
        <v>2</v>
      </c>
      <c r="O403" s="567">
        <v>7686</v>
      </c>
      <c r="P403" s="546"/>
      <c r="Q403" s="568">
        <v>3843</v>
      </c>
    </row>
    <row r="404" spans="1:17" ht="14.45" customHeight="1" x14ac:dyDescent="0.2">
      <c r="A404" s="540" t="s">
        <v>1437</v>
      </c>
      <c r="B404" s="541" t="s">
        <v>1254</v>
      </c>
      <c r="C404" s="541" t="s">
        <v>1255</v>
      </c>
      <c r="D404" s="541" t="s">
        <v>1256</v>
      </c>
      <c r="E404" s="541" t="s">
        <v>1257</v>
      </c>
      <c r="F404" s="567"/>
      <c r="G404" s="567"/>
      <c r="H404" s="567"/>
      <c r="I404" s="567"/>
      <c r="J404" s="567"/>
      <c r="K404" s="567"/>
      <c r="L404" s="567"/>
      <c r="M404" s="567"/>
      <c r="N404" s="567">
        <v>2</v>
      </c>
      <c r="O404" s="567">
        <v>4560</v>
      </c>
      <c r="P404" s="546"/>
      <c r="Q404" s="568">
        <v>2280</v>
      </c>
    </row>
    <row r="405" spans="1:17" ht="14.45" customHeight="1" x14ac:dyDescent="0.2">
      <c r="A405" s="540" t="s">
        <v>1437</v>
      </c>
      <c r="B405" s="541" t="s">
        <v>1254</v>
      </c>
      <c r="C405" s="541" t="s">
        <v>1255</v>
      </c>
      <c r="D405" s="541" t="s">
        <v>1258</v>
      </c>
      <c r="E405" s="541" t="s">
        <v>1259</v>
      </c>
      <c r="F405" s="567">
        <v>173</v>
      </c>
      <c r="G405" s="567">
        <v>10034</v>
      </c>
      <c r="H405" s="567">
        <v>1.1413946081219428</v>
      </c>
      <c r="I405" s="567">
        <v>58</v>
      </c>
      <c r="J405" s="567">
        <v>149</v>
      </c>
      <c r="K405" s="567">
        <v>8791</v>
      </c>
      <c r="L405" s="567">
        <v>1</v>
      </c>
      <c r="M405" s="567">
        <v>59</v>
      </c>
      <c r="N405" s="567">
        <v>305</v>
      </c>
      <c r="O405" s="567">
        <v>17995</v>
      </c>
      <c r="P405" s="546">
        <v>2.0469798657718119</v>
      </c>
      <c r="Q405" s="568">
        <v>59</v>
      </c>
    </row>
    <row r="406" spans="1:17" ht="14.45" customHeight="1" x14ac:dyDescent="0.2">
      <c r="A406" s="540" t="s">
        <v>1437</v>
      </c>
      <c r="B406" s="541" t="s">
        <v>1254</v>
      </c>
      <c r="C406" s="541" t="s">
        <v>1255</v>
      </c>
      <c r="D406" s="541" t="s">
        <v>1260</v>
      </c>
      <c r="E406" s="541" t="s">
        <v>1261</v>
      </c>
      <c r="F406" s="567">
        <v>426</v>
      </c>
      <c r="G406" s="567">
        <v>56232</v>
      </c>
      <c r="H406" s="567">
        <v>1.0240384615384615</v>
      </c>
      <c r="I406" s="567">
        <v>132</v>
      </c>
      <c r="J406" s="567">
        <v>416</v>
      </c>
      <c r="K406" s="567">
        <v>54912</v>
      </c>
      <c r="L406" s="567">
        <v>1</v>
      </c>
      <c r="M406" s="567">
        <v>132</v>
      </c>
      <c r="N406" s="567">
        <v>437</v>
      </c>
      <c r="O406" s="567">
        <v>58121</v>
      </c>
      <c r="P406" s="546">
        <v>1.0584389568764569</v>
      </c>
      <c r="Q406" s="568">
        <v>133</v>
      </c>
    </row>
    <row r="407" spans="1:17" ht="14.45" customHeight="1" x14ac:dyDescent="0.2">
      <c r="A407" s="540" t="s">
        <v>1437</v>
      </c>
      <c r="B407" s="541" t="s">
        <v>1254</v>
      </c>
      <c r="C407" s="541" t="s">
        <v>1255</v>
      </c>
      <c r="D407" s="541" t="s">
        <v>1262</v>
      </c>
      <c r="E407" s="541" t="s">
        <v>1263</v>
      </c>
      <c r="F407" s="567">
        <v>144</v>
      </c>
      <c r="G407" s="567">
        <v>27360</v>
      </c>
      <c r="H407" s="567">
        <v>0.99310344827586206</v>
      </c>
      <c r="I407" s="567">
        <v>190</v>
      </c>
      <c r="J407" s="567">
        <v>145</v>
      </c>
      <c r="K407" s="567">
        <v>27550</v>
      </c>
      <c r="L407" s="567">
        <v>1</v>
      </c>
      <c r="M407" s="567">
        <v>190</v>
      </c>
      <c r="N407" s="567">
        <v>138</v>
      </c>
      <c r="O407" s="567">
        <v>26496</v>
      </c>
      <c r="P407" s="546">
        <v>0.9617422867513612</v>
      </c>
      <c r="Q407" s="568">
        <v>192</v>
      </c>
    </row>
    <row r="408" spans="1:17" ht="14.45" customHeight="1" x14ac:dyDescent="0.2">
      <c r="A408" s="540" t="s">
        <v>1437</v>
      </c>
      <c r="B408" s="541" t="s">
        <v>1254</v>
      </c>
      <c r="C408" s="541" t="s">
        <v>1255</v>
      </c>
      <c r="D408" s="541" t="s">
        <v>1264</v>
      </c>
      <c r="E408" s="541" t="s">
        <v>1265</v>
      </c>
      <c r="F408" s="567">
        <v>21</v>
      </c>
      <c r="G408" s="567">
        <v>8568</v>
      </c>
      <c r="H408" s="567">
        <v>2.0846715328467154</v>
      </c>
      <c r="I408" s="567">
        <v>408</v>
      </c>
      <c r="J408" s="567">
        <v>10</v>
      </c>
      <c r="K408" s="567">
        <v>4110</v>
      </c>
      <c r="L408" s="567">
        <v>1</v>
      </c>
      <c r="M408" s="567">
        <v>411</v>
      </c>
      <c r="N408" s="567">
        <v>27</v>
      </c>
      <c r="O408" s="567">
        <v>11151</v>
      </c>
      <c r="P408" s="546">
        <v>2.7131386861313866</v>
      </c>
      <c r="Q408" s="568">
        <v>413</v>
      </c>
    </row>
    <row r="409" spans="1:17" ht="14.45" customHeight="1" x14ac:dyDescent="0.2">
      <c r="A409" s="540" t="s">
        <v>1437</v>
      </c>
      <c r="B409" s="541" t="s">
        <v>1254</v>
      </c>
      <c r="C409" s="541" t="s">
        <v>1255</v>
      </c>
      <c r="D409" s="541" t="s">
        <v>1266</v>
      </c>
      <c r="E409" s="541" t="s">
        <v>1267</v>
      </c>
      <c r="F409" s="567">
        <v>59</v>
      </c>
      <c r="G409" s="567">
        <v>10620</v>
      </c>
      <c r="H409" s="567">
        <v>1.3495996950057187</v>
      </c>
      <c r="I409" s="567">
        <v>180</v>
      </c>
      <c r="J409" s="567">
        <v>43</v>
      </c>
      <c r="K409" s="567">
        <v>7869</v>
      </c>
      <c r="L409" s="567">
        <v>1</v>
      </c>
      <c r="M409" s="567">
        <v>183</v>
      </c>
      <c r="N409" s="567">
        <v>63</v>
      </c>
      <c r="O409" s="567">
        <v>11655</v>
      </c>
      <c r="P409" s="546">
        <v>1.4811284788410217</v>
      </c>
      <c r="Q409" s="568">
        <v>185</v>
      </c>
    </row>
    <row r="410" spans="1:17" ht="14.45" customHeight="1" x14ac:dyDescent="0.2">
      <c r="A410" s="540" t="s">
        <v>1437</v>
      </c>
      <c r="B410" s="541" t="s">
        <v>1254</v>
      </c>
      <c r="C410" s="541" t="s">
        <v>1255</v>
      </c>
      <c r="D410" s="541" t="s">
        <v>1270</v>
      </c>
      <c r="E410" s="541" t="s">
        <v>1271</v>
      </c>
      <c r="F410" s="567">
        <v>28</v>
      </c>
      <c r="G410" s="567">
        <v>9436</v>
      </c>
      <c r="H410" s="567">
        <v>1.7294721407624634</v>
      </c>
      <c r="I410" s="567">
        <v>337</v>
      </c>
      <c r="J410" s="567">
        <v>16</v>
      </c>
      <c r="K410" s="567">
        <v>5456</v>
      </c>
      <c r="L410" s="567">
        <v>1</v>
      </c>
      <c r="M410" s="567">
        <v>341</v>
      </c>
      <c r="N410" s="567">
        <v>16</v>
      </c>
      <c r="O410" s="567">
        <v>5504</v>
      </c>
      <c r="P410" s="546">
        <v>1.0087976539589443</v>
      </c>
      <c r="Q410" s="568">
        <v>344</v>
      </c>
    </row>
    <row r="411" spans="1:17" ht="14.45" customHeight="1" x14ac:dyDescent="0.2">
      <c r="A411" s="540" t="s">
        <v>1437</v>
      </c>
      <c r="B411" s="541" t="s">
        <v>1254</v>
      </c>
      <c r="C411" s="541" t="s">
        <v>1255</v>
      </c>
      <c r="D411" s="541" t="s">
        <v>1274</v>
      </c>
      <c r="E411" s="541" t="s">
        <v>1275</v>
      </c>
      <c r="F411" s="567">
        <v>443</v>
      </c>
      <c r="G411" s="567">
        <v>155050</v>
      </c>
      <c r="H411" s="567">
        <v>0.68806525192818024</v>
      </c>
      <c r="I411" s="567">
        <v>350</v>
      </c>
      <c r="J411" s="567">
        <v>642</v>
      </c>
      <c r="K411" s="567">
        <v>225342</v>
      </c>
      <c r="L411" s="567">
        <v>1</v>
      </c>
      <c r="M411" s="567">
        <v>351</v>
      </c>
      <c r="N411" s="567">
        <v>536</v>
      </c>
      <c r="O411" s="567">
        <v>189208</v>
      </c>
      <c r="P411" s="546">
        <v>0.83964817921204216</v>
      </c>
      <c r="Q411" s="568">
        <v>353</v>
      </c>
    </row>
    <row r="412" spans="1:17" ht="14.45" customHeight="1" x14ac:dyDescent="0.2">
      <c r="A412" s="540" t="s">
        <v>1437</v>
      </c>
      <c r="B412" s="541" t="s">
        <v>1254</v>
      </c>
      <c r="C412" s="541" t="s">
        <v>1255</v>
      </c>
      <c r="D412" s="541" t="s">
        <v>1278</v>
      </c>
      <c r="E412" s="541" t="s">
        <v>1279</v>
      </c>
      <c r="F412" s="567"/>
      <c r="G412" s="567"/>
      <c r="H412" s="567"/>
      <c r="I412" s="567"/>
      <c r="J412" s="567">
        <v>1</v>
      </c>
      <c r="K412" s="567">
        <v>6287</v>
      </c>
      <c r="L412" s="567">
        <v>1</v>
      </c>
      <c r="M412" s="567">
        <v>6287</v>
      </c>
      <c r="N412" s="567"/>
      <c r="O412" s="567"/>
      <c r="P412" s="546"/>
      <c r="Q412" s="568"/>
    </row>
    <row r="413" spans="1:17" ht="14.45" customHeight="1" x14ac:dyDescent="0.2">
      <c r="A413" s="540" t="s">
        <v>1437</v>
      </c>
      <c r="B413" s="541" t="s">
        <v>1254</v>
      </c>
      <c r="C413" s="541" t="s">
        <v>1255</v>
      </c>
      <c r="D413" s="541" t="s">
        <v>1280</v>
      </c>
      <c r="E413" s="541" t="s">
        <v>1281</v>
      </c>
      <c r="F413" s="567">
        <v>8</v>
      </c>
      <c r="G413" s="567">
        <v>936</v>
      </c>
      <c r="H413" s="567">
        <v>3.9661016949152543</v>
      </c>
      <c r="I413" s="567">
        <v>117</v>
      </c>
      <c r="J413" s="567">
        <v>2</v>
      </c>
      <c r="K413" s="567">
        <v>236</v>
      </c>
      <c r="L413" s="567">
        <v>1</v>
      </c>
      <c r="M413" s="567">
        <v>118</v>
      </c>
      <c r="N413" s="567">
        <v>7</v>
      </c>
      <c r="O413" s="567">
        <v>833</v>
      </c>
      <c r="P413" s="546">
        <v>3.5296610169491527</v>
      </c>
      <c r="Q413" s="568">
        <v>119</v>
      </c>
    </row>
    <row r="414" spans="1:17" ht="14.45" customHeight="1" x14ac:dyDescent="0.2">
      <c r="A414" s="540" t="s">
        <v>1437</v>
      </c>
      <c r="B414" s="541" t="s">
        <v>1254</v>
      </c>
      <c r="C414" s="541" t="s">
        <v>1255</v>
      </c>
      <c r="D414" s="541" t="s">
        <v>1284</v>
      </c>
      <c r="E414" s="541" t="s">
        <v>1285</v>
      </c>
      <c r="F414" s="567">
        <v>1</v>
      </c>
      <c r="G414" s="567">
        <v>49</v>
      </c>
      <c r="H414" s="567"/>
      <c r="I414" s="567">
        <v>49</v>
      </c>
      <c r="J414" s="567"/>
      <c r="K414" s="567"/>
      <c r="L414" s="567"/>
      <c r="M414" s="567"/>
      <c r="N414" s="567"/>
      <c r="O414" s="567"/>
      <c r="P414" s="546"/>
      <c r="Q414" s="568"/>
    </row>
    <row r="415" spans="1:17" ht="14.45" customHeight="1" x14ac:dyDescent="0.2">
      <c r="A415" s="540" t="s">
        <v>1437</v>
      </c>
      <c r="B415" s="541" t="s">
        <v>1254</v>
      </c>
      <c r="C415" s="541" t="s">
        <v>1255</v>
      </c>
      <c r="D415" s="541" t="s">
        <v>1286</v>
      </c>
      <c r="E415" s="541" t="s">
        <v>1287</v>
      </c>
      <c r="F415" s="567">
        <v>3</v>
      </c>
      <c r="G415" s="567">
        <v>1176</v>
      </c>
      <c r="H415" s="567">
        <v>2.9473684210526314</v>
      </c>
      <c r="I415" s="567">
        <v>392</v>
      </c>
      <c r="J415" s="567">
        <v>1</v>
      </c>
      <c r="K415" s="567">
        <v>399</v>
      </c>
      <c r="L415" s="567">
        <v>1</v>
      </c>
      <c r="M415" s="567">
        <v>399</v>
      </c>
      <c r="N415" s="567">
        <v>5</v>
      </c>
      <c r="O415" s="567">
        <v>2025</v>
      </c>
      <c r="P415" s="546">
        <v>5.0751879699248121</v>
      </c>
      <c r="Q415" s="568">
        <v>405</v>
      </c>
    </row>
    <row r="416" spans="1:17" ht="14.45" customHeight="1" x14ac:dyDescent="0.2">
      <c r="A416" s="540" t="s">
        <v>1437</v>
      </c>
      <c r="B416" s="541" t="s">
        <v>1254</v>
      </c>
      <c r="C416" s="541" t="s">
        <v>1255</v>
      </c>
      <c r="D416" s="541" t="s">
        <v>1288</v>
      </c>
      <c r="E416" s="541" t="s">
        <v>1289</v>
      </c>
      <c r="F416" s="567">
        <v>6</v>
      </c>
      <c r="G416" s="567">
        <v>228</v>
      </c>
      <c r="H416" s="567">
        <v>3</v>
      </c>
      <c r="I416" s="567">
        <v>38</v>
      </c>
      <c r="J416" s="567">
        <v>2</v>
      </c>
      <c r="K416" s="567">
        <v>76</v>
      </c>
      <c r="L416" s="567">
        <v>1</v>
      </c>
      <c r="M416" s="567">
        <v>38</v>
      </c>
      <c r="N416" s="567">
        <v>6</v>
      </c>
      <c r="O416" s="567">
        <v>234</v>
      </c>
      <c r="P416" s="546">
        <v>3.0789473684210527</v>
      </c>
      <c r="Q416" s="568">
        <v>39</v>
      </c>
    </row>
    <row r="417" spans="1:17" ht="14.45" customHeight="1" x14ac:dyDescent="0.2">
      <c r="A417" s="540" t="s">
        <v>1437</v>
      </c>
      <c r="B417" s="541" t="s">
        <v>1254</v>
      </c>
      <c r="C417" s="541" t="s">
        <v>1255</v>
      </c>
      <c r="D417" s="541" t="s">
        <v>1292</v>
      </c>
      <c r="E417" s="541" t="s">
        <v>1293</v>
      </c>
      <c r="F417" s="567">
        <v>72</v>
      </c>
      <c r="G417" s="567">
        <v>50904</v>
      </c>
      <c r="H417" s="567">
        <v>5.9495091164095371</v>
      </c>
      <c r="I417" s="567">
        <v>707</v>
      </c>
      <c r="J417" s="567">
        <v>12</v>
      </c>
      <c r="K417" s="567">
        <v>8556</v>
      </c>
      <c r="L417" s="567">
        <v>1</v>
      </c>
      <c r="M417" s="567">
        <v>713</v>
      </c>
      <c r="N417" s="567">
        <v>11</v>
      </c>
      <c r="O417" s="567">
        <v>7909</v>
      </c>
      <c r="P417" s="546">
        <v>0.92438055165965405</v>
      </c>
      <c r="Q417" s="568">
        <v>719</v>
      </c>
    </row>
    <row r="418" spans="1:17" ht="14.45" customHeight="1" x14ac:dyDescent="0.2">
      <c r="A418" s="540" t="s">
        <v>1437</v>
      </c>
      <c r="B418" s="541" t="s">
        <v>1254</v>
      </c>
      <c r="C418" s="541" t="s">
        <v>1255</v>
      </c>
      <c r="D418" s="541" t="s">
        <v>1294</v>
      </c>
      <c r="E418" s="541" t="s">
        <v>1295</v>
      </c>
      <c r="F418" s="567">
        <v>1</v>
      </c>
      <c r="G418" s="567">
        <v>148</v>
      </c>
      <c r="H418" s="567"/>
      <c r="I418" s="567">
        <v>148</v>
      </c>
      <c r="J418" s="567"/>
      <c r="K418" s="567"/>
      <c r="L418" s="567"/>
      <c r="M418" s="567"/>
      <c r="N418" s="567">
        <v>1</v>
      </c>
      <c r="O418" s="567">
        <v>151</v>
      </c>
      <c r="P418" s="546"/>
      <c r="Q418" s="568">
        <v>151</v>
      </c>
    </row>
    <row r="419" spans="1:17" ht="14.45" customHeight="1" x14ac:dyDescent="0.2">
      <c r="A419" s="540" t="s">
        <v>1437</v>
      </c>
      <c r="B419" s="541" t="s">
        <v>1254</v>
      </c>
      <c r="C419" s="541" t="s">
        <v>1255</v>
      </c>
      <c r="D419" s="541" t="s">
        <v>1296</v>
      </c>
      <c r="E419" s="541" t="s">
        <v>1297</v>
      </c>
      <c r="F419" s="567">
        <v>364</v>
      </c>
      <c r="G419" s="567">
        <v>111020</v>
      </c>
      <c r="H419" s="567">
        <v>1.1125140291806959</v>
      </c>
      <c r="I419" s="567">
        <v>305</v>
      </c>
      <c r="J419" s="567">
        <v>324</v>
      </c>
      <c r="K419" s="567">
        <v>99792</v>
      </c>
      <c r="L419" s="567">
        <v>1</v>
      </c>
      <c r="M419" s="567">
        <v>308</v>
      </c>
      <c r="N419" s="567">
        <v>403</v>
      </c>
      <c r="O419" s="567">
        <v>124930</v>
      </c>
      <c r="P419" s="546">
        <v>1.2519039602372937</v>
      </c>
      <c r="Q419" s="568">
        <v>310</v>
      </c>
    </row>
    <row r="420" spans="1:17" ht="14.45" customHeight="1" x14ac:dyDescent="0.2">
      <c r="A420" s="540" t="s">
        <v>1437</v>
      </c>
      <c r="B420" s="541" t="s">
        <v>1254</v>
      </c>
      <c r="C420" s="541" t="s">
        <v>1255</v>
      </c>
      <c r="D420" s="541" t="s">
        <v>1300</v>
      </c>
      <c r="E420" s="541" t="s">
        <v>1301</v>
      </c>
      <c r="F420" s="567">
        <v>548</v>
      </c>
      <c r="G420" s="567">
        <v>271260</v>
      </c>
      <c r="H420" s="567">
        <v>0.88104896990090387</v>
      </c>
      <c r="I420" s="567">
        <v>495</v>
      </c>
      <c r="J420" s="567">
        <v>617</v>
      </c>
      <c r="K420" s="567">
        <v>307883</v>
      </c>
      <c r="L420" s="567">
        <v>1</v>
      </c>
      <c r="M420" s="567">
        <v>499</v>
      </c>
      <c r="N420" s="567">
        <v>504</v>
      </c>
      <c r="O420" s="567">
        <v>253512</v>
      </c>
      <c r="P420" s="546">
        <v>0.82340369555967685</v>
      </c>
      <c r="Q420" s="568">
        <v>503</v>
      </c>
    </row>
    <row r="421" spans="1:17" ht="14.45" customHeight="1" x14ac:dyDescent="0.2">
      <c r="A421" s="540" t="s">
        <v>1437</v>
      </c>
      <c r="B421" s="541" t="s">
        <v>1254</v>
      </c>
      <c r="C421" s="541" t="s">
        <v>1255</v>
      </c>
      <c r="D421" s="541" t="s">
        <v>1302</v>
      </c>
      <c r="E421" s="541" t="s">
        <v>1303</v>
      </c>
      <c r="F421" s="567"/>
      <c r="G421" s="567"/>
      <c r="H421" s="567"/>
      <c r="I421" s="567"/>
      <c r="J421" s="567"/>
      <c r="K421" s="567"/>
      <c r="L421" s="567"/>
      <c r="M421" s="567"/>
      <c r="N421" s="567">
        <v>2</v>
      </c>
      <c r="O421" s="567">
        <v>13464</v>
      </c>
      <c r="P421" s="546"/>
      <c r="Q421" s="568">
        <v>6732</v>
      </c>
    </row>
    <row r="422" spans="1:17" ht="14.45" customHeight="1" x14ac:dyDescent="0.2">
      <c r="A422" s="540" t="s">
        <v>1437</v>
      </c>
      <c r="B422" s="541" t="s">
        <v>1254</v>
      </c>
      <c r="C422" s="541" t="s">
        <v>1255</v>
      </c>
      <c r="D422" s="541" t="s">
        <v>1304</v>
      </c>
      <c r="E422" s="541" t="s">
        <v>1305</v>
      </c>
      <c r="F422" s="567">
        <v>757</v>
      </c>
      <c r="G422" s="567">
        <v>280847</v>
      </c>
      <c r="H422" s="567">
        <v>1.0093696089706727</v>
      </c>
      <c r="I422" s="567">
        <v>371</v>
      </c>
      <c r="J422" s="567">
        <v>740</v>
      </c>
      <c r="K422" s="567">
        <v>278240</v>
      </c>
      <c r="L422" s="567">
        <v>1</v>
      </c>
      <c r="M422" s="567">
        <v>376</v>
      </c>
      <c r="N422" s="567">
        <v>740</v>
      </c>
      <c r="O422" s="567">
        <v>281200</v>
      </c>
      <c r="P422" s="546">
        <v>1.0106382978723405</v>
      </c>
      <c r="Q422" s="568">
        <v>380</v>
      </c>
    </row>
    <row r="423" spans="1:17" ht="14.45" customHeight="1" x14ac:dyDescent="0.2">
      <c r="A423" s="540" t="s">
        <v>1437</v>
      </c>
      <c r="B423" s="541" t="s">
        <v>1254</v>
      </c>
      <c r="C423" s="541" t="s">
        <v>1255</v>
      </c>
      <c r="D423" s="541" t="s">
        <v>1306</v>
      </c>
      <c r="E423" s="541" t="s">
        <v>1307</v>
      </c>
      <c r="F423" s="567"/>
      <c r="G423" s="567"/>
      <c r="H423" s="567"/>
      <c r="I423" s="567"/>
      <c r="J423" s="567">
        <v>1</v>
      </c>
      <c r="K423" s="567">
        <v>3132</v>
      </c>
      <c r="L423" s="567">
        <v>1</v>
      </c>
      <c r="M423" s="567">
        <v>3132</v>
      </c>
      <c r="N423" s="567"/>
      <c r="O423" s="567"/>
      <c r="P423" s="546"/>
      <c r="Q423" s="568"/>
    </row>
    <row r="424" spans="1:17" ht="14.45" customHeight="1" x14ac:dyDescent="0.2">
      <c r="A424" s="540" t="s">
        <v>1437</v>
      </c>
      <c r="B424" s="541" t="s">
        <v>1254</v>
      </c>
      <c r="C424" s="541" t="s">
        <v>1255</v>
      </c>
      <c r="D424" s="541" t="s">
        <v>1308</v>
      </c>
      <c r="E424" s="541" t="s">
        <v>1309</v>
      </c>
      <c r="F424" s="567"/>
      <c r="G424" s="567"/>
      <c r="H424" s="567"/>
      <c r="I424" s="567"/>
      <c r="J424" s="567">
        <v>1</v>
      </c>
      <c r="K424" s="567">
        <v>12</v>
      </c>
      <c r="L424" s="567">
        <v>1</v>
      </c>
      <c r="M424" s="567">
        <v>12</v>
      </c>
      <c r="N424" s="567"/>
      <c r="O424" s="567"/>
      <c r="P424" s="546"/>
      <c r="Q424" s="568"/>
    </row>
    <row r="425" spans="1:17" ht="14.45" customHeight="1" x14ac:dyDescent="0.2">
      <c r="A425" s="540" t="s">
        <v>1437</v>
      </c>
      <c r="B425" s="541" t="s">
        <v>1254</v>
      </c>
      <c r="C425" s="541" t="s">
        <v>1255</v>
      </c>
      <c r="D425" s="541" t="s">
        <v>1312</v>
      </c>
      <c r="E425" s="541" t="s">
        <v>1313</v>
      </c>
      <c r="F425" s="567">
        <v>6</v>
      </c>
      <c r="G425" s="567">
        <v>672</v>
      </c>
      <c r="H425" s="567">
        <v>5.946902654867257</v>
      </c>
      <c r="I425" s="567">
        <v>112</v>
      </c>
      <c r="J425" s="567">
        <v>1</v>
      </c>
      <c r="K425" s="567">
        <v>113</v>
      </c>
      <c r="L425" s="567">
        <v>1</v>
      </c>
      <c r="M425" s="567">
        <v>113</v>
      </c>
      <c r="N425" s="567">
        <v>2</v>
      </c>
      <c r="O425" s="567">
        <v>228</v>
      </c>
      <c r="P425" s="546">
        <v>2.0176991150442478</v>
      </c>
      <c r="Q425" s="568">
        <v>114</v>
      </c>
    </row>
    <row r="426" spans="1:17" ht="14.45" customHeight="1" x14ac:dyDescent="0.2">
      <c r="A426" s="540" t="s">
        <v>1437</v>
      </c>
      <c r="B426" s="541" t="s">
        <v>1254</v>
      </c>
      <c r="C426" s="541" t="s">
        <v>1255</v>
      </c>
      <c r="D426" s="541" t="s">
        <v>1314</v>
      </c>
      <c r="E426" s="541" t="s">
        <v>1315</v>
      </c>
      <c r="F426" s="567">
        <v>9</v>
      </c>
      <c r="G426" s="567">
        <v>1134</v>
      </c>
      <c r="H426" s="567">
        <v>0.75</v>
      </c>
      <c r="I426" s="567">
        <v>126</v>
      </c>
      <c r="J426" s="567">
        <v>12</v>
      </c>
      <c r="K426" s="567">
        <v>1512</v>
      </c>
      <c r="L426" s="567">
        <v>1</v>
      </c>
      <c r="M426" s="567">
        <v>126</v>
      </c>
      <c r="N426" s="567">
        <v>17</v>
      </c>
      <c r="O426" s="567">
        <v>2142</v>
      </c>
      <c r="P426" s="546">
        <v>1.4166666666666667</v>
      </c>
      <c r="Q426" s="568">
        <v>126</v>
      </c>
    </row>
    <row r="427" spans="1:17" ht="14.45" customHeight="1" x14ac:dyDescent="0.2">
      <c r="A427" s="540" t="s">
        <v>1437</v>
      </c>
      <c r="B427" s="541" t="s">
        <v>1254</v>
      </c>
      <c r="C427" s="541" t="s">
        <v>1255</v>
      </c>
      <c r="D427" s="541" t="s">
        <v>1316</v>
      </c>
      <c r="E427" s="541" t="s">
        <v>1317</v>
      </c>
      <c r="F427" s="567">
        <v>64</v>
      </c>
      <c r="G427" s="567">
        <v>31744</v>
      </c>
      <c r="H427" s="567">
        <v>15.872</v>
      </c>
      <c r="I427" s="567">
        <v>496</v>
      </c>
      <c r="J427" s="567">
        <v>4</v>
      </c>
      <c r="K427" s="567">
        <v>2000</v>
      </c>
      <c r="L427" s="567">
        <v>1</v>
      </c>
      <c r="M427" s="567">
        <v>500</v>
      </c>
      <c r="N427" s="567">
        <v>10</v>
      </c>
      <c r="O427" s="567">
        <v>5040</v>
      </c>
      <c r="P427" s="546">
        <v>2.52</v>
      </c>
      <c r="Q427" s="568">
        <v>504</v>
      </c>
    </row>
    <row r="428" spans="1:17" ht="14.45" customHeight="1" x14ac:dyDescent="0.2">
      <c r="A428" s="540" t="s">
        <v>1437</v>
      </c>
      <c r="B428" s="541" t="s">
        <v>1254</v>
      </c>
      <c r="C428" s="541" t="s">
        <v>1255</v>
      </c>
      <c r="D428" s="541" t="s">
        <v>1318</v>
      </c>
      <c r="E428" s="541" t="s">
        <v>1319</v>
      </c>
      <c r="F428" s="567">
        <v>9</v>
      </c>
      <c r="G428" s="567">
        <v>4122</v>
      </c>
      <c r="H428" s="567">
        <v>1.780561555075594</v>
      </c>
      <c r="I428" s="567">
        <v>458</v>
      </c>
      <c r="J428" s="567">
        <v>5</v>
      </c>
      <c r="K428" s="567">
        <v>2315</v>
      </c>
      <c r="L428" s="567">
        <v>1</v>
      </c>
      <c r="M428" s="567">
        <v>463</v>
      </c>
      <c r="N428" s="567">
        <v>2</v>
      </c>
      <c r="O428" s="567">
        <v>934</v>
      </c>
      <c r="P428" s="546">
        <v>0.40345572354211662</v>
      </c>
      <c r="Q428" s="568">
        <v>467</v>
      </c>
    </row>
    <row r="429" spans="1:17" ht="14.45" customHeight="1" x14ac:dyDescent="0.2">
      <c r="A429" s="540" t="s">
        <v>1437</v>
      </c>
      <c r="B429" s="541" t="s">
        <v>1254</v>
      </c>
      <c r="C429" s="541" t="s">
        <v>1255</v>
      </c>
      <c r="D429" s="541" t="s">
        <v>1320</v>
      </c>
      <c r="E429" s="541" t="s">
        <v>1321</v>
      </c>
      <c r="F429" s="567">
        <v>911</v>
      </c>
      <c r="G429" s="567">
        <v>52838</v>
      </c>
      <c r="H429" s="567">
        <v>1.1481529769665364</v>
      </c>
      <c r="I429" s="567">
        <v>58</v>
      </c>
      <c r="J429" s="567">
        <v>780</v>
      </c>
      <c r="K429" s="567">
        <v>46020</v>
      </c>
      <c r="L429" s="567">
        <v>1</v>
      </c>
      <c r="M429" s="567">
        <v>59</v>
      </c>
      <c r="N429" s="567">
        <v>676</v>
      </c>
      <c r="O429" s="567">
        <v>39884</v>
      </c>
      <c r="P429" s="546">
        <v>0.8666666666666667</v>
      </c>
      <c r="Q429" s="568">
        <v>59</v>
      </c>
    </row>
    <row r="430" spans="1:17" ht="14.45" customHeight="1" x14ac:dyDescent="0.2">
      <c r="A430" s="540" t="s">
        <v>1437</v>
      </c>
      <c r="B430" s="541" t="s">
        <v>1254</v>
      </c>
      <c r="C430" s="541" t="s">
        <v>1255</v>
      </c>
      <c r="D430" s="541" t="s">
        <v>1328</v>
      </c>
      <c r="E430" s="541" t="s">
        <v>1329</v>
      </c>
      <c r="F430" s="567">
        <v>5925</v>
      </c>
      <c r="G430" s="567">
        <v>1042800</v>
      </c>
      <c r="H430" s="567">
        <v>1.1663059707752446</v>
      </c>
      <c r="I430" s="567">
        <v>176</v>
      </c>
      <c r="J430" s="567">
        <v>4995</v>
      </c>
      <c r="K430" s="567">
        <v>894105</v>
      </c>
      <c r="L430" s="567">
        <v>1</v>
      </c>
      <c r="M430" s="567">
        <v>179</v>
      </c>
      <c r="N430" s="567">
        <v>5284</v>
      </c>
      <c r="O430" s="567">
        <v>956404</v>
      </c>
      <c r="P430" s="546">
        <v>1.069677498727778</v>
      </c>
      <c r="Q430" s="568">
        <v>181</v>
      </c>
    </row>
    <row r="431" spans="1:17" ht="14.45" customHeight="1" x14ac:dyDescent="0.2">
      <c r="A431" s="540" t="s">
        <v>1437</v>
      </c>
      <c r="B431" s="541" t="s">
        <v>1254</v>
      </c>
      <c r="C431" s="541" t="s">
        <v>1255</v>
      </c>
      <c r="D431" s="541" t="s">
        <v>1330</v>
      </c>
      <c r="E431" s="541" t="s">
        <v>1331</v>
      </c>
      <c r="F431" s="567">
        <v>192</v>
      </c>
      <c r="G431" s="567">
        <v>16512</v>
      </c>
      <c r="H431" s="567">
        <v>5.931034482758621</v>
      </c>
      <c r="I431" s="567">
        <v>86</v>
      </c>
      <c r="J431" s="567">
        <v>32</v>
      </c>
      <c r="K431" s="567">
        <v>2784</v>
      </c>
      <c r="L431" s="567">
        <v>1</v>
      </c>
      <c r="M431" s="567">
        <v>87</v>
      </c>
      <c r="N431" s="567">
        <v>22</v>
      </c>
      <c r="O431" s="567">
        <v>1936</v>
      </c>
      <c r="P431" s="546">
        <v>0.6954022988505747</v>
      </c>
      <c r="Q431" s="568">
        <v>88</v>
      </c>
    </row>
    <row r="432" spans="1:17" ht="14.45" customHeight="1" x14ac:dyDescent="0.2">
      <c r="A432" s="540" t="s">
        <v>1437</v>
      </c>
      <c r="B432" s="541" t="s">
        <v>1254</v>
      </c>
      <c r="C432" s="541" t="s">
        <v>1255</v>
      </c>
      <c r="D432" s="541" t="s">
        <v>1332</v>
      </c>
      <c r="E432" s="541" t="s">
        <v>1333</v>
      </c>
      <c r="F432" s="567">
        <v>2</v>
      </c>
      <c r="G432" s="567">
        <v>340</v>
      </c>
      <c r="H432" s="567">
        <v>0.65891472868217049</v>
      </c>
      <c r="I432" s="567">
        <v>170</v>
      </c>
      <c r="J432" s="567">
        <v>3</v>
      </c>
      <c r="K432" s="567">
        <v>516</v>
      </c>
      <c r="L432" s="567">
        <v>1</v>
      </c>
      <c r="M432" s="567">
        <v>172</v>
      </c>
      <c r="N432" s="567">
        <v>3</v>
      </c>
      <c r="O432" s="567">
        <v>522</v>
      </c>
      <c r="P432" s="546">
        <v>1.0116279069767442</v>
      </c>
      <c r="Q432" s="568">
        <v>174</v>
      </c>
    </row>
    <row r="433" spans="1:17" ht="14.45" customHeight="1" x14ac:dyDescent="0.2">
      <c r="A433" s="540" t="s">
        <v>1437</v>
      </c>
      <c r="B433" s="541" t="s">
        <v>1254</v>
      </c>
      <c r="C433" s="541" t="s">
        <v>1255</v>
      </c>
      <c r="D433" s="541" t="s">
        <v>1336</v>
      </c>
      <c r="E433" s="541" t="s">
        <v>1337</v>
      </c>
      <c r="F433" s="567">
        <v>2</v>
      </c>
      <c r="G433" s="567">
        <v>354</v>
      </c>
      <c r="H433" s="567"/>
      <c r="I433" s="567">
        <v>177</v>
      </c>
      <c r="J433" s="567"/>
      <c r="K433" s="567"/>
      <c r="L433" s="567"/>
      <c r="M433" s="567"/>
      <c r="N433" s="567"/>
      <c r="O433" s="567"/>
      <c r="P433" s="546"/>
      <c r="Q433" s="568"/>
    </row>
    <row r="434" spans="1:17" ht="14.45" customHeight="1" x14ac:dyDescent="0.2">
      <c r="A434" s="540" t="s">
        <v>1437</v>
      </c>
      <c r="B434" s="541" t="s">
        <v>1254</v>
      </c>
      <c r="C434" s="541" t="s">
        <v>1255</v>
      </c>
      <c r="D434" s="541" t="s">
        <v>1340</v>
      </c>
      <c r="E434" s="541" t="s">
        <v>1341</v>
      </c>
      <c r="F434" s="567">
        <v>38</v>
      </c>
      <c r="G434" s="567">
        <v>10032</v>
      </c>
      <c r="H434" s="567">
        <v>3.7573033707865169</v>
      </c>
      <c r="I434" s="567">
        <v>264</v>
      </c>
      <c r="J434" s="567">
        <v>10</v>
      </c>
      <c r="K434" s="567">
        <v>2670</v>
      </c>
      <c r="L434" s="567">
        <v>1</v>
      </c>
      <c r="M434" s="567">
        <v>267</v>
      </c>
      <c r="N434" s="567">
        <v>11</v>
      </c>
      <c r="O434" s="567">
        <v>2959</v>
      </c>
      <c r="P434" s="546">
        <v>1.1082397003745319</v>
      </c>
      <c r="Q434" s="568">
        <v>269</v>
      </c>
    </row>
    <row r="435" spans="1:17" ht="14.45" customHeight="1" x14ac:dyDescent="0.2">
      <c r="A435" s="540" t="s">
        <v>1437</v>
      </c>
      <c r="B435" s="541" t="s">
        <v>1254</v>
      </c>
      <c r="C435" s="541" t="s">
        <v>1255</v>
      </c>
      <c r="D435" s="541" t="s">
        <v>1342</v>
      </c>
      <c r="E435" s="541" t="s">
        <v>1343</v>
      </c>
      <c r="F435" s="567"/>
      <c r="G435" s="567"/>
      <c r="H435" s="567"/>
      <c r="I435" s="567"/>
      <c r="J435" s="567">
        <v>6</v>
      </c>
      <c r="K435" s="567">
        <v>12876</v>
      </c>
      <c r="L435" s="567">
        <v>1</v>
      </c>
      <c r="M435" s="567">
        <v>2146</v>
      </c>
      <c r="N435" s="567">
        <v>2</v>
      </c>
      <c r="O435" s="567">
        <v>4314</v>
      </c>
      <c r="P435" s="546">
        <v>0.33504193849021435</v>
      </c>
      <c r="Q435" s="568">
        <v>2157</v>
      </c>
    </row>
    <row r="436" spans="1:17" ht="14.45" customHeight="1" x14ac:dyDescent="0.2">
      <c r="A436" s="540" t="s">
        <v>1437</v>
      </c>
      <c r="B436" s="541" t="s">
        <v>1254</v>
      </c>
      <c r="C436" s="541" t="s">
        <v>1255</v>
      </c>
      <c r="D436" s="541" t="s">
        <v>1344</v>
      </c>
      <c r="E436" s="541" t="s">
        <v>1345</v>
      </c>
      <c r="F436" s="567">
        <v>9</v>
      </c>
      <c r="G436" s="567">
        <v>2187</v>
      </c>
      <c r="H436" s="567">
        <v>2.2407786885245899</v>
      </c>
      <c r="I436" s="567">
        <v>243</v>
      </c>
      <c r="J436" s="567">
        <v>4</v>
      </c>
      <c r="K436" s="567">
        <v>976</v>
      </c>
      <c r="L436" s="567">
        <v>1</v>
      </c>
      <c r="M436" s="567">
        <v>244</v>
      </c>
      <c r="N436" s="567">
        <v>11</v>
      </c>
      <c r="O436" s="567">
        <v>2706</v>
      </c>
      <c r="P436" s="546">
        <v>2.7725409836065573</v>
      </c>
      <c r="Q436" s="568">
        <v>246</v>
      </c>
    </row>
    <row r="437" spans="1:17" ht="14.45" customHeight="1" x14ac:dyDescent="0.2">
      <c r="A437" s="540" t="s">
        <v>1437</v>
      </c>
      <c r="B437" s="541" t="s">
        <v>1254</v>
      </c>
      <c r="C437" s="541" t="s">
        <v>1255</v>
      </c>
      <c r="D437" s="541" t="s">
        <v>1346</v>
      </c>
      <c r="E437" s="541" t="s">
        <v>1347</v>
      </c>
      <c r="F437" s="567"/>
      <c r="G437" s="567"/>
      <c r="H437" s="567"/>
      <c r="I437" s="567"/>
      <c r="J437" s="567"/>
      <c r="K437" s="567"/>
      <c r="L437" s="567"/>
      <c r="M437" s="567"/>
      <c r="N437" s="567">
        <v>2</v>
      </c>
      <c r="O437" s="567">
        <v>884</v>
      </c>
      <c r="P437" s="546"/>
      <c r="Q437" s="568">
        <v>442</v>
      </c>
    </row>
    <row r="438" spans="1:17" ht="14.45" customHeight="1" x14ac:dyDescent="0.2">
      <c r="A438" s="540" t="s">
        <v>1437</v>
      </c>
      <c r="B438" s="541" t="s">
        <v>1254</v>
      </c>
      <c r="C438" s="541" t="s">
        <v>1255</v>
      </c>
      <c r="D438" s="541" t="s">
        <v>1349</v>
      </c>
      <c r="E438" s="541" t="s">
        <v>1350</v>
      </c>
      <c r="F438" s="567"/>
      <c r="G438" s="567"/>
      <c r="H438" s="567"/>
      <c r="I438" s="567"/>
      <c r="J438" s="567">
        <v>1</v>
      </c>
      <c r="K438" s="567">
        <v>5262</v>
      </c>
      <c r="L438" s="567">
        <v>1</v>
      </c>
      <c r="M438" s="567">
        <v>5262</v>
      </c>
      <c r="N438" s="567"/>
      <c r="O438" s="567"/>
      <c r="P438" s="546"/>
      <c r="Q438" s="568"/>
    </row>
    <row r="439" spans="1:17" ht="14.45" customHeight="1" x14ac:dyDescent="0.2">
      <c r="A439" s="540" t="s">
        <v>1437</v>
      </c>
      <c r="B439" s="541" t="s">
        <v>1254</v>
      </c>
      <c r="C439" s="541" t="s">
        <v>1255</v>
      </c>
      <c r="D439" s="541" t="s">
        <v>1421</v>
      </c>
      <c r="E439" s="541" t="s">
        <v>1422</v>
      </c>
      <c r="F439" s="567">
        <v>464</v>
      </c>
      <c r="G439" s="567">
        <v>491840</v>
      </c>
      <c r="H439" s="567">
        <v>0.83035495716034269</v>
      </c>
      <c r="I439" s="567">
        <v>1060</v>
      </c>
      <c r="J439" s="567">
        <v>551</v>
      </c>
      <c r="K439" s="567">
        <v>592325</v>
      </c>
      <c r="L439" s="567">
        <v>1</v>
      </c>
      <c r="M439" s="567">
        <v>1075</v>
      </c>
      <c r="N439" s="567">
        <v>470</v>
      </c>
      <c r="O439" s="567">
        <v>510890</v>
      </c>
      <c r="P439" s="546">
        <v>0.86251635504157342</v>
      </c>
      <c r="Q439" s="568">
        <v>1087</v>
      </c>
    </row>
    <row r="440" spans="1:17" ht="14.45" customHeight="1" x14ac:dyDescent="0.2">
      <c r="A440" s="540" t="s">
        <v>1437</v>
      </c>
      <c r="B440" s="541" t="s">
        <v>1254</v>
      </c>
      <c r="C440" s="541" t="s">
        <v>1255</v>
      </c>
      <c r="D440" s="541" t="s">
        <v>1351</v>
      </c>
      <c r="E440" s="541" t="s">
        <v>1352</v>
      </c>
      <c r="F440" s="567"/>
      <c r="G440" s="567"/>
      <c r="H440" s="567"/>
      <c r="I440" s="567"/>
      <c r="J440" s="567">
        <v>5</v>
      </c>
      <c r="K440" s="567">
        <v>1455</v>
      </c>
      <c r="L440" s="567">
        <v>1</v>
      </c>
      <c r="M440" s="567">
        <v>291</v>
      </c>
      <c r="N440" s="567">
        <v>2</v>
      </c>
      <c r="O440" s="567">
        <v>586</v>
      </c>
      <c r="P440" s="546">
        <v>0.4027491408934708</v>
      </c>
      <c r="Q440" s="568">
        <v>293</v>
      </c>
    </row>
    <row r="441" spans="1:17" ht="14.45" customHeight="1" x14ac:dyDescent="0.2">
      <c r="A441" s="540" t="s">
        <v>1437</v>
      </c>
      <c r="B441" s="541" t="s">
        <v>1254</v>
      </c>
      <c r="C441" s="541" t="s">
        <v>1255</v>
      </c>
      <c r="D441" s="541" t="s">
        <v>1361</v>
      </c>
      <c r="E441" s="541" t="s">
        <v>1362</v>
      </c>
      <c r="F441" s="567"/>
      <c r="G441" s="567"/>
      <c r="H441" s="567"/>
      <c r="I441" s="567"/>
      <c r="J441" s="567">
        <v>1</v>
      </c>
      <c r="K441" s="567">
        <v>0</v>
      </c>
      <c r="L441" s="567"/>
      <c r="M441" s="567">
        <v>0</v>
      </c>
      <c r="N441" s="567"/>
      <c r="O441" s="567"/>
      <c r="P441" s="546"/>
      <c r="Q441" s="568"/>
    </row>
    <row r="442" spans="1:17" ht="14.45" customHeight="1" x14ac:dyDescent="0.2">
      <c r="A442" s="540" t="s">
        <v>1437</v>
      </c>
      <c r="B442" s="541" t="s">
        <v>1254</v>
      </c>
      <c r="C442" s="541" t="s">
        <v>1255</v>
      </c>
      <c r="D442" s="541" t="s">
        <v>1363</v>
      </c>
      <c r="E442" s="541" t="s">
        <v>1364</v>
      </c>
      <c r="F442" s="567"/>
      <c r="G442" s="567"/>
      <c r="H442" s="567"/>
      <c r="I442" s="567"/>
      <c r="J442" s="567">
        <v>4</v>
      </c>
      <c r="K442" s="567">
        <v>19212</v>
      </c>
      <c r="L442" s="567">
        <v>1</v>
      </c>
      <c r="M442" s="567">
        <v>4803</v>
      </c>
      <c r="N442" s="567">
        <v>2</v>
      </c>
      <c r="O442" s="567">
        <v>9648</v>
      </c>
      <c r="P442" s="546">
        <v>0.50218613366645848</v>
      </c>
      <c r="Q442" s="568">
        <v>4824</v>
      </c>
    </row>
    <row r="443" spans="1:17" ht="14.45" customHeight="1" x14ac:dyDescent="0.2">
      <c r="A443" s="540" t="s">
        <v>1437</v>
      </c>
      <c r="B443" s="541" t="s">
        <v>1254</v>
      </c>
      <c r="C443" s="541" t="s">
        <v>1255</v>
      </c>
      <c r="D443" s="541" t="s">
        <v>1365</v>
      </c>
      <c r="E443" s="541" t="s">
        <v>1366</v>
      </c>
      <c r="F443" s="567"/>
      <c r="G443" s="567"/>
      <c r="H443" s="567"/>
      <c r="I443" s="567"/>
      <c r="J443" s="567">
        <v>1</v>
      </c>
      <c r="K443" s="567">
        <v>612</v>
      </c>
      <c r="L443" s="567">
        <v>1</v>
      </c>
      <c r="M443" s="567">
        <v>612</v>
      </c>
      <c r="N443" s="567">
        <v>4</v>
      </c>
      <c r="O443" s="567">
        <v>2460</v>
      </c>
      <c r="P443" s="546">
        <v>4.0196078431372548</v>
      </c>
      <c r="Q443" s="568">
        <v>615</v>
      </c>
    </row>
    <row r="444" spans="1:17" ht="14.45" customHeight="1" x14ac:dyDescent="0.2">
      <c r="A444" s="540" t="s">
        <v>1437</v>
      </c>
      <c r="B444" s="541" t="s">
        <v>1254</v>
      </c>
      <c r="C444" s="541" t="s">
        <v>1255</v>
      </c>
      <c r="D444" s="541" t="s">
        <v>1373</v>
      </c>
      <c r="E444" s="541" t="s">
        <v>1374</v>
      </c>
      <c r="F444" s="567"/>
      <c r="G444" s="567"/>
      <c r="H444" s="567"/>
      <c r="I444" s="567"/>
      <c r="J444" s="567"/>
      <c r="K444" s="567"/>
      <c r="L444" s="567"/>
      <c r="M444" s="567"/>
      <c r="N444" s="567">
        <v>4</v>
      </c>
      <c r="O444" s="567">
        <v>15372</v>
      </c>
      <c r="P444" s="546"/>
      <c r="Q444" s="568">
        <v>3843</v>
      </c>
    </row>
    <row r="445" spans="1:17" ht="14.45" customHeight="1" x14ac:dyDescent="0.2">
      <c r="A445" s="540" t="s">
        <v>1438</v>
      </c>
      <c r="B445" s="541" t="s">
        <v>1254</v>
      </c>
      <c r="C445" s="541" t="s">
        <v>1255</v>
      </c>
      <c r="D445" s="541" t="s">
        <v>1258</v>
      </c>
      <c r="E445" s="541" t="s">
        <v>1259</v>
      </c>
      <c r="F445" s="567">
        <v>184</v>
      </c>
      <c r="G445" s="567">
        <v>10672</v>
      </c>
      <c r="H445" s="567">
        <v>0.68257115446114491</v>
      </c>
      <c r="I445" s="567">
        <v>58</v>
      </c>
      <c r="J445" s="567">
        <v>265</v>
      </c>
      <c r="K445" s="567">
        <v>15635</v>
      </c>
      <c r="L445" s="567">
        <v>1</v>
      </c>
      <c r="M445" s="567">
        <v>59</v>
      </c>
      <c r="N445" s="567">
        <v>217</v>
      </c>
      <c r="O445" s="567">
        <v>12803</v>
      </c>
      <c r="P445" s="546">
        <v>0.81886792452830193</v>
      </c>
      <c r="Q445" s="568">
        <v>59</v>
      </c>
    </row>
    <row r="446" spans="1:17" ht="14.45" customHeight="1" x14ac:dyDescent="0.2">
      <c r="A446" s="540" t="s">
        <v>1438</v>
      </c>
      <c r="B446" s="541" t="s">
        <v>1254</v>
      </c>
      <c r="C446" s="541" t="s">
        <v>1255</v>
      </c>
      <c r="D446" s="541" t="s">
        <v>1260</v>
      </c>
      <c r="E446" s="541" t="s">
        <v>1261</v>
      </c>
      <c r="F446" s="567">
        <v>122</v>
      </c>
      <c r="G446" s="567">
        <v>16104</v>
      </c>
      <c r="H446" s="567">
        <v>0.8970588235294118</v>
      </c>
      <c r="I446" s="567">
        <v>132</v>
      </c>
      <c r="J446" s="567">
        <v>136</v>
      </c>
      <c r="K446" s="567">
        <v>17952</v>
      </c>
      <c r="L446" s="567">
        <v>1</v>
      </c>
      <c r="M446" s="567">
        <v>132</v>
      </c>
      <c r="N446" s="567">
        <v>107</v>
      </c>
      <c r="O446" s="567">
        <v>14231</v>
      </c>
      <c r="P446" s="546">
        <v>0.79272504456327986</v>
      </c>
      <c r="Q446" s="568">
        <v>133</v>
      </c>
    </row>
    <row r="447" spans="1:17" ht="14.45" customHeight="1" x14ac:dyDescent="0.2">
      <c r="A447" s="540" t="s">
        <v>1438</v>
      </c>
      <c r="B447" s="541" t="s">
        <v>1254</v>
      </c>
      <c r="C447" s="541" t="s">
        <v>1255</v>
      </c>
      <c r="D447" s="541" t="s">
        <v>1262</v>
      </c>
      <c r="E447" s="541" t="s">
        <v>1263</v>
      </c>
      <c r="F447" s="567">
        <v>12</v>
      </c>
      <c r="G447" s="567">
        <v>2280</v>
      </c>
      <c r="H447" s="567">
        <v>0.75</v>
      </c>
      <c r="I447" s="567">
        <v>190</v>
      </c>
      <c r="J447" s="567">
        <v>16</v>
      </c>
      <c r="K447" s="567">
        <v>3040</v>
      </c>
      <c r="L447" s="567">
        <v>1</v>
      </c>
      <c r="M447" s="567">
        <v>190</v>
      </c>
      <c r="N447" s="567">
        <v>8</v>
      </c>
      <c r="O447" s="567">
        <v>1536</v>
      </c>
      <c r="P447" s="546">
        <v>0.50526315789473686</v>
      </c>
      <c r="Q447" s="568">
        <v>192</v>
      </c>
    </row>
    <row r="448" spans="1:17" ht="14.45" customHeight="1" x14ac:dyDescent="0.2">
      <c r="A448" s="540" t="s">
        <v>1438</v>
      </c>
      <c r="B448" s="541" t="s">
        <v>1254</v>
      </c>
      <c r="C448" s="541" t="s">
        <v>1255</v>
      </c>
      <c r="D448" s="541" t="s">
        <v>1264</v>
      </c>
      <c r="E448" s="541" t="s">
        <v>1265</v>
      </c>
      <c r="F448" s="567">
        <v>25</v>
      </c>
      <c r="G448" s="567">
        <v>10200</v>
      </c>
      <c r="H448" s="567">
        <v>0.70907194994786238</v>
      </c>
      <c r="I448" s="567">
        <v>408</v>
      </c>
      <c r="J448" s="567">
        <v>35</v>
      </c>
      <c r="K448" s="567">
        <v>14385</v>
      </c>
      <c r="L448" s="567">
        <v>1</v>
      </c>
      <c r="M448" s="567">
        <v>411</v>
      </c>
      <c r="N448" s="567">
        <v>20</v>
      </c>
      <c r="O448" s="567">
        <v>8260</v>
      </c>
      <c r="P448" s="546">
        <v>0.57420924574209242</v>
      </c>
      <c r="Q448" s="568">
        <v>413</v>
      </c>
    </row>
    <row r="449" spans="1:17" ht="14.45" customHeight="1" x14ac:dyDescent="0.2">
      <c r="A449" s="540" t="s">
        <v>1438</v>
      </c>
      <c r="B449" s="541" t="s">
        <v>1254</v>
      </c>
      <c r="C449" s="541" t="s">
        <v>1255</v>
      </c>
      <c r="D449" s="541" t="s">
        <v>1266</v>
      </c>
      <c r="E449" s="541" t="s">
        <v>1267</v>
      </c>
      <c r="F449" s="567">
        <v>28</v>
      </c>
      <c r="G449" s="567">
        <v>5040</v>
      </c>
      <c r="H449" s="567">
        <v>0.50074515648286144</v>
      </c>
      <c r="I449" s="567">
        <v>180</v>
      </c>
      <c r="J449" s="567">
        <v>55</v>
      </c>
      <c r="K449" s="567">
        <v>10065</v>
      </c>
      <c r="L449" s="567">
        <v>1</v>
      </c>
      <c r="M449" s="567">
        <v>183</v>
      </c>
      <c r="N449" s="567">
        <v>34</v>
      </c>
      <c r="O449" s="567">
        <v>6290</v>
      </c>
      <c r="P449" s="546">
        <v>0.6249379036264282</v>
      </c>
      <c r="Q449" s="568">
        <v>185</v>
      </c>
    </row>
    <row r="450" spans="1:17" ht="14.45" customHeight="1" x14ac:dyDescent="0.2">
      <c r="A450" s="540" t="s">
        <v>1438</v>
      </c>
      <c r="B450" s="541" t="s">
        <v>1254</v>
      </c>
      <c r="C450" s="541" t="s">
        <v>1255</v>
      </c>
      <c r="D450" s="541" t="s">
        <v>1270</v>
      </c>
      <c r="E450" s="541" t="s">
        <v>1271</v>
      </c>
      <c r="F450" s="567">
        <v>23</v>
      </c>
      <c r="G450" s="567">
        <v>7751</v>
      </c>
      <c r="H450" s="567">
        <v>0.56825513196480937</v>
      </c>
      <c r="I450" s="567">
        <v>337</v>
      </c>
      <c r="J450" s="567">
        <v>40</v>
      </c>
      <c r="K450" s="567">
        <v>13640</v>
      </c>
      <c r="L450" s="567">
        <v>1</v>
      </c>
      <c r="M450" s="567">
        <v>341</v>
      </c>
      <c r="N450" s="567">
        <v>19</v>
      </c>
      <c r="O450" s="567">
        <v>6536</v>
      </c>
      <c r="P450" s="546">
        <v>0.47917888563049854</v>
      </c>
      <c r="Q450" s="568">
        <v>344</v>
      </c>
    </row>
    <row r="451" spans="1:17" ht="14.45" customHeight="1" x14ac:dyDescent="0.2">
      <c r="A451" s="540" t="s">
        <v>1438</v>
      </c>
      <c r="B451" s="541" t="s">
        <v>1254</v>
      </c>
      <c r="C451" s="541" t="s">
        <v>1255</v>
      </c>
      <c r="D451" s="541" t="s">
        <v>1274</v>
      </c>
      <c r="E451" s="541" t="s">
        <v>1275</v>
      </c>
      <c r="F451" s="567">
        <v>379</v>
      </c>
      <c r="G451" s="567">
        <v>132650</v>
      </c>
      <c r="H451" s="567">
        <v>0.63945893049107938</v>
      </c>
      <c r="I451" s="567">
        <v>350</v>
      </c>
      <c r="J451" s="567">
        <v>591</v>
      </c>
      <c r="K451" s="567">
        <v>207441</v>
      </c>
      <c r="L451" s="567">
        <v>1</v>
      </c>
      <c r="M451" s="567">
        <v>351</v>
      </c>
      <c r="N451" s="567">
        <v>423</v>
      </c>
      <c r="O451" s="567">
        <v>149319</v>
      </c>
      <c r="P451" s="546">
        <v>0.71981430864679596</v>
      </c>
      <c r="Q451" s="568">
        <v>353</v>
      </c>
    </row>
    <row r="452" spans="1:17" ht="14.45" customHeight="1" x14ac:dyDescent="0.2">
      <c r="A452" s="540" t="s">
        <v>1438</v>
      </c>
      <c r="B452" s="541" t="s">
        <v>1254</v>
      </c>
      <c r="C452" s="541" t="s">
        <v>1255</v>
      </c>
      <c r="D452" s="541" t="s">
        <v>1280</v>
      </c>
      <c r="E452" s="541" t="s">
        <v>1281</v>
      </c>
      <c r="F452" s="567">
        <v>20</v>
      </c>
      <c r="G452" s="567">
        <v>2340</v>
      </c>
      <c r="H452" s="567">
        <v>0.94430992736077479</v>
      </c>
      <c r="I452" s="567">
        <v>117</v>
      </c>
      <c r="J452" s="567">
        <v>21</v>
      </c>
      <c r="K452" s="567">
        <v>2478</v>
      </c>
      <c r="L452" s="567">
        <v>1</v>
      </c>
      <c r="M452" s="567">
        <v>118</v>
      </c>
      <c r="N452" s="567">
        <v>13</v>
      </c>
      <c r="O452" s="567">
        <v>1547</v>
      </c>
      <c r="P452" s="546">
        <v>0.62429378531073443</v>
      </c>
      <c r="Q452" s="568">
        <v>119</v>
      </c>
    </row>
    <row r="453" spans="1:17" ht="14.45" customHeight="1" x14ac:dyDescent="0.2">
      <c r="A453" s="540" t="s">
        <v>1438</v>
      </c>
      <c r="B453" s="541" t="s">
        <v>1254</v>
      </c>
      <c r="C453" s="541" t="s">
        <v>1255</v>
      </c>
      <c r="D453" s="541" t="s">
        <v>1284</v>
      </c>
      <c r="E453" s="541" t="s">
        <v>1285</v>
      </c>
      <c r="F453" s="567"/>
      <c r="G453" s="567"/>
      <c r="H453" s="567"/>
      <c r="I453" s="567"/>
      <c r="J453" s="567">
        <v>1</v>
      </c>
      <c r="K453" s="567">
        <v>50</v>
      </c>
      <c r="L453" s="567">
        <v>1</v>
      </c>
      <c r="M453" s="567">
        <v>50</v>
      </c>
      <c r="N453" s="567"/>
      <c r="O453" s="567"/>
      <c r="P453" s="546"/>
      <c r="Q453" s="568"/>
    </row>
    <row r="454" spans="1:17" ht="14.45" customHeight="1" x14ac:dyDescent="0.2">
      <c r="A454" s="540" t="s">
        <v>1438</v>
      </c>
      <c r="B454" s="541" t="s">
        <v>1254</v>
      </c>
      <c r="C454" s="541" t="s">
        <v>1255</v>
      </c>
      <c r="D454" s="541" t="s">
        <v>1288</v>
      </c>
      <c r="E454" s="541" t="s">
        <v>1289</v>
      </c>
      <c r="F454" s="567">
        <v>16</v>
      </c>
      <c r="G454" s="567">
        <v>608</v>
      </c>
      <c r="H454" s="567">
        <v>0.88888888888888884</v>
      </c>
      <c r="I454" s="567">
        <v>38</v>
      </c>
      <c r="J454" s="567">
        <v>18</v>
      </c>
      <c r="K454" s="567">
        <v>684</v>
      </c>
      <c r="L454" s="567">
        <v>1</v>
      </c>
      <c r="M454" s="567">
        <v>38</v>
      </c>
      <c r="N454" s="567">
        <v>13</v>
      </c>
      <c r="O454" s="567">
        <v>507</v>
      </c>
      <c r="P454" s="546">
        <v>0.74122807017543857</v>
      </c>
      <c r="Q454" s="568">
        <v>39</v>
      </c>
    </row>
    <row r="455" spans="1:17" ht="14.45" customHeight="1" x14ac:dyDescent="0.2">
      <c r="A455" s="540" t="s">
        <v>1438</v>
      </c>
      <c r="B455" s="541" t="s">
        <v>1254</v>
      </c>
      <c r="C455" s="541" t="s">
        <v>1255</v>
      </c>
      <c r="D455" s="541" t="s">
        <v>1296</v>
      </c>
      <c r="E455" s="541" t="s">
        <v>1297</v>
      </c>
      <c r="F455" s="567">
        <v>281</v>
      </c>
      <c r="G455" s="567">
        <v>85705</v>
      </c>
      <c r="H455" s="567">
        <v>0.8614953158296812</v>
      </c>
      <c r="I455" s="567">
        <v>305</v>
      </c>
      <c r="J455" s="567">
        <v>323</v>
      </c>
      <c r="K455" s="567">
        <v>99484</v>
      </c>
      <c r="L455" s="567">
        <v>1</v>
      </c>
      <c r="M455" s="567">
        <v>308</v>
      </c>
      <c r="N455" s="567">
        <v>247</v>
      </c>
      <c r="O455" s="567">
        <v>76570</v>
      </c>
      <c r="P455" s="546">
        <v>0.76967150496562264</v>
      </c>
      <c r="Q455" s="568">
        <v>310</v>
      </c>
    </row>
    <row r="456" spans="1:17" ht="14.45" customHeight="1" x14ac:dyDescent="0.2">
      <c r="A456" s="540" t="s">
        <v>1438</v>
      </c>
      <c r="B456" s="541" t="s">
        <v>1254</v>
      </c>
      <c r="C456" s="541" t="s">
        <v>1255</v>
      </c>
      <c r="D456" s="541" t="s">
        <v>1300</v>
      </c>
      <c r="E456" s="541" t="s">
        <v>1301</v>
      </c>
      <c r="F456" s="567">
        <v>179</v>
      </c>
      <c r="G456" s="567">
        <v>88605</v>
      </c>
      <c r="H456" s="567">
        <v>0.78917835671342684</v>
      </c>
      <c r="I456" s="567">
        <v>495</v>
      </c>
      <c r="J456" s="567">
        <v>225</v>
      </c>
      <c r="K456" s="567">
        <v>112275</v>
      </c>
      <c r="L456" s="567">
        <v>1</v>
      </c>
      <c r="M456" s="567">
        <v>499</v>
      </c>
      <c r="N456" s="567">
        <v>186</v>
      </c>
      <c r="O456" s="567">
        <v>93558</v>
      </c>
      <c r="P456" s="546">
        <v>0.83329325317301273</v>
      </c>
      <c r="Q456" s="568">
        <v>503</v>
      </c>
    </row>
    <row r="457" spans="1:17" ht="14.45" customHeight="1" x14ac:dyDescent="0.2">
      <c r="A457" s="540" t="s">
        <v>1438</v>
      </c>
      <c r="B457" s="541" t="s">
        <v>1254</v>
      </c>
      <c r="C457" s="541" t="s">
        <v>1255</v>
      </c>
      <c r="D457" s="541" t="s">
        <v>1302</v>
      </c>
      <c r="E457" s="541" t="s">
        <v>1303</v>
      </c>
      <c r="F457" s="567"/>
      <c r="G457" s="567"/>
      <c r="H457" s="567"/>
      <c r="I457" s="567"/>
      <c r="J457" s="567">
        <v>1</v>
      </c>
      <c r="K457" s="567">
        <v>6669</v>
      </c>
      <c r="L457" s="567">
        <v>1</v>
      </c>
      <c r="M457" s="567">
        <v>6669</v>
      </c>
      <c r="N457" s="567"/>
      <c r="O457" s="567"/>
      <c r="P457" s="546"/>
      <c r="Q457" s="568"/>
    </row>
    <row r="458" spans="1:17" ht="14.45" customHeight="1" x14ac:dyDescent="0.2">
      <c r="A458" s="540" t="s">
        <v>1438</v>
      </c>
      <c r="B458" s="541" t="s">
        <v>1254</v>
      </c>
      <c r="C458" s="541" t="s">
        <v>1255</v>
      </c>
      <c r="D458" s="541" t="s">
        <v>1304</v>
      </c>
      <c r="E458" s="541" t="s">
        <v>1305</v>
      </c>
      <c r="F458" s="567">
        <v>401</v>
      </c>
      <c r="G458" s="567">
        <v>148771</v>
      </c>
      <c r="H458" s="567">
        <v>0.88121949485855089</v>
      </c>
      <c r="I458" s="567">
        <v>371</v>
      </c>
      <c r="J458" s="567">
        <v>449</v>
      </c>
      <c r="K458" s="567">
        <v>168824</v>
      </c>
      <c r="L458" s="567">
        <v>1</v>
      </c>
      <c r="M458" s="567">
        <v>376</v>
      </c>
      <c r="N458" s="567">
        <v>339</v>
      </c>
      <c r="O458" s="567">
        <v>128820</v>
      </c>
      <c r="P458" s="546">
        <v>0.76304316921764681</v>
      </c>
      <c r="Q458" s="568">
        <v>380</v>
      </c>
    </row>
    <row r="459" spans="1:17" ht="14.45" customHeight="1" x14ac:dyDescent="0.2">
      <c r="A459" s="540" t="s">
        <v>1438</v>
      </c>
      <c r="B459" s="541" t="s">
        <v>1254</v>
      </c>
      <c r="C459" s="541" t="s">
        <v>1255</v>
      </c>
      <c r="D459" s="541" t="s">
        <v>1306</v>
      </c>
      <c r="E459" s="541" t="s">
        <v>1307</v>
      </c>
      <c r="F459" s="567"/>
      <c r="G459" s="567"/>
      <c r="H459" s="567"/>
      <c r="I459" s="567"/>
      <c r="J459" s="567">
        <v>1</v>
      </c>
      <c r="K459" s="567">
        <v>3132</v>
      </c>
      <c r="L459" s="567">
        <v>1</v>
      </c>
      <c r="M459" s="567">
        <v>3132</v>
      </c>
      <c r="N459" s="567"/>
      <c r="O459" s="567"/>
      <c r="P459" s="546"/>
      <c r="Q459" s="568"/>
    </row>
    <row r="460" spans="1:17" ht="14.45" customHeight="1" x14ac:dyDescent="0.2">
      <c r="A460" s="540" t="s">
        <v>1438</v>
      </c>
      <c r="B460" s="541" t="s">
        <v>1254</v>
      </c>
      <c r="C460" s="541" t="s">
        <v>1255</v>
      </c>
      <c r="D460" s="541" t="s">
        <v>1308</v>
      </c>
      <c r="E460" s="541" t="s">
        <v>1309</v>
      </c>
      <c r="F460" s="567">
        <v>4</v>
      </c>
      <c r="G460" s="567">
        <v>48</v>
      </c>
      <c r="H460" s="567">
        <v>0.66666666666666663</v>
      </c>
      <c r="I460" s="567">
        <v>12</v>
      </c>
      <c r="J460" s="567">
        <v>6</v>
      </c>
      <c r="K460" s="567">
        <v>72</v>
      </c>
      <c r="L460" s="567">
        <v>1</v>
      </c>
      <c r="M460" s="567">
        <v>12</v>
      </c>
      <c r="N460" s="567">
        <v>5</v>
      </c>
      <c r="O460" s="567">
        <v>60</v>
      </c>
      <c r="P460" s="546">
        <v>0.83333333333333337</v>
      </c>
      <c r="Q460" s="568">
        <v>12</v>
      </c>
    </row>
    <row r="461" spans="1:17" ht="14.45" customHeight="1" x14ac:dyDescent="0.2">
      <c r="A461" s="540" t="s">
        <v>1438</v>
      </c>
      <c r="B461" s="541" t="s">
        <v>1254</v>
      </c>
      <c r="C461" s="541" t="s">
        <v>1255</v>
      </c>
      <c r="D461" s="541" t="s">
        <v>1312</v>
      </c>
      <c r="E461" s="541" t="s">
        <v>1313</v>
      </c>
      <c r="F461" s="567">
        <v>19</v>
      </c>
      <c r="G461" s="567">
        <v>2128</v>
      </c>
      <c r="H461" s="567">
        <v>0.8187764524817237</v>
      </c>
      <c r="I461" s="567">
        <v>112</v>
      </c>
      <c r="J461" s="567">
        <v>23</v>
      </c>
      <c r="K461" s="567">
        <v>2599</v>
      </c>
      <c r="L461" s="567">
        <v>1</v>
      </c>
      <c r="M461" s="567">
        <v>113</v>
      </c>
      <c r="N461" s="567">
        <v>15</v>
      </c>
      <c r="O461" s="567">
        <v>1710</v>
      </c>
      <c r="P461" s="546">
        <v>0.65794536360138511</v>
      </c>
      <c r="Q461" s="568">
        <v>114</v>
      </c>
    </row>
    <row r="462" spans="1:17" ht="14.45" customHeight="1" x14ac:dyDescent="0.2">
      <c r="A462" s="540" t="s">
        <v>1438</v>
      </c>
      <c r="B462" s="541" t="s">
        <v>1254</v>
      </c>
      <c r="C462" s="541" t="s">
        <v>1255</v>
      </c>
      <c r="D462" s="541" t="s">
        <v>1314</v>
      </c>
      <c r="E462" s="541" t="s">
        <v>1315</v>
      </c>
      <c r="F462" s="567">
        <v>7</v>
      </c>
      <c r="G462" s="567">
        <v>882</v>
      </c>
      <c r="H462" s="567">
        <v>1.75</v>
      </c>
      <c r="I462" s="567">
        <v>126</v>
      </c>
      <c r="J462" s="567">
        <v>4</v>
      </c>
      <c r="K462" s="567">
        <v>504</v>
      </c>
      <c r="L462" s="567">
        <v>1</v>
      </c>
      <c r="M462" s="567">
        <v>126</v>
      </c>
      <c r="N462" s="567">
        <v>1</v>
      </c>
      <c r="O462" s="567">
        <v>126</v>
      </c>
      <c r="P462" s="546">
        <v>0.25</v>
      </c>
      <c r="Q462" s="568">
        <v>126</v>
      </c>
    </row>
    <row r="463" spans="1:17" ht="14.45" customHeight="1" x14ac:dyDescent="0.2">
      <c r="A463" s="540" t="s">
        <v>1438</v>
      </c>
      <c r="B463" s="541" t="s">
        <v>1254</v>
      </c>
      <c r="C463" s="541" t="s">
        <v>1255</v>
      </c>
      <c r="D463" s="541" t="s">
        <v>1316</v>
      </c>
      <c r="E463" s="541" t="s">
        <v>1317</v>
      </c>
      <c r="F463" s="567">
        <v>22</v>
      </c>
      <c r="G463" s="567">
        <v>10912</v>
      </c>
      <c r="H463" s="567">
        <v>0.99199999999999999</v>
      </c>
      <c r="I463" s="567">
        <v>496</v>
      </c>
      <c r="J463" s="567">
        <v>22</v>
      </c>
      <c r="K463" s="567">
        <v>11000</v>
      </c>
      <c r="L463" s="567">
        <v>1</v>
      </c>
      <c r="M463" s="567">
        <v>500</v>
      </c>
      <c r="N463" s="567">
        <v>12</v>
      </c>
      <c r="O463" s="567">
        <v>6048</v>
      </c>
      <c r="P463" s="546">
        <v>0.54981818181818187</v>
      </c>
      <c r="Q463" s="568">
        <v>504</v>
      </c>
    </row>
    <row r="464" spans="1:17" ht="14.45" customHeight="1" x14ac:dyDescent="0.2">
      <c r="A464" s="540" t="s">
        <v>1438</v>
      </c>
      <c r="B464" s="541" t="s">
        <v>1254</v>
      </c>
      <c r="C464" s="541" t="s">
        <v>1255</v>
      </c>
      <c r="D464" s="541" t="s">
        <v>1318</v>
      </c>
      <c r="E464" s="541" t="s">
        <v>1319</v>
      </c>
      <c r="F464" s="567">
        <v>15</v>
      </c>
      <c r="G464" s="567">
        <v>6870</v>
      </c>
      <c r="H464" s="567">
        <v>0.67445513449833105</v>
      </c>
      <c r="I464" s="567">
        <v>458</v>
      </c>
      <c r="J464" s="567">
        <v>22</v>
      </c>
      <c r="K464" s="567">
        <v>10186</v>
      </c>
      <c r="L464" s="567">
        <v>1</v>
      </c>
      <c r="M464" s="567">
        <v>463</v>
      </c>
      <c r="N464" s="567">
        <v>9</v>
      </c>
      <c r="O464" s="567">
        <v>4203</v>
      </c>
      <c r="P464" s="546">
        <v>0.41262517180443747</v>
      </c>
      <c r="Q464" s="568">
        <v>467</v>
      </c>
    </row>
    <row r="465" spans="1:17" ht="14.45" customHeight="1" x14ac:dyDescent="0.2">
      <c r="A465" s="540" t="s">
        <v>1438</v>
      </c>
      <c r="B465" s="541" t="s">
        <v>1254</v>
      </c>
      <c r="C465" s="541" t="s">
        <v>1255</v>
      </c>
      <c r="D465" s="541" t="s">
        <v>1320</v>
      </c>
      <c r="E465" s="541" t="s">
        <v>1321</v>
      </c>
      <c r="F465" s="567">
        <v>181</v>
      </c>
      <c r="G465" s="567">
        <v>10498</v>
      </c>
      <c r="H465" s="567">
        <v>0.95150910903652675</v>
      </c>
      <c r="I465" s="567">
        <v>58</v>
      </c>
      <c r="J465" s="567">
        <v>187</v>
      </c>
      <c r="K465" s="567">
        <v>11033</v>
      </c>
      <c r="L465" s="567">
        <v>1</v>
      </c>
      <c r="M465" s="567">
        <v>59</v>
      </c>
      <c r="N465" s="567">
        <v>132</v>
      </c>
      <c r="O465" s="567">
        <v>7788</v>
      </c>
      <c r="P465" s="546">
        <v>0.70588235294117652</v>
      </c>
      <c r="Q465" s="568">
        <v>59</v>
      </c>
    </row>
    <row r="466" spans="1:17" ht="14.45" customHeight="1" x14ac:dyDescent="0.2">
      <c r="A466" s="540" t="s">
        <v>1438</v>
      </c>
      <c r="B466" s="541" t="s">
        <v>1254</v>
      </c>
      <c r="C466" s="541" t="s">
        <v>1255</v>
      </c>
      <c r="D466" s="541" t="s">
        <v>1324</v>
      </c>
      <c r="E466" s="541" t="s">
        <v>1325</v>
      </c>
      <c r="F466" s="567"/>
      <c r="G466" s="567"/>
      <c r="H466" s="567"/>
      <c r="I466" s="567"/>
      <c r="J466" s="567">
        <v>4</v>
      </c>
      <c r="K466" s="567">
        <v>42000</v>
      </c>
      <c r="L466" s="567">
        <v>1</v>
      </c>
      <c r="M466" s="567">
        <v>10500</v>
      </c>
      <c r="N466" s="567"/>
      <c r="O466" s="567"/>
      <c r="P466" s="546"/>
      <c r="Q466" s="568"/>
    </row>
    <row r="467" spans="1:17" ht="14.45" customHeight="1" x14ac:dyDescent="0.2">
      <c r="A467" s="540" t="s">
        <v>1438</v>
      </c>
      <c r="B467" s="541" t="s">
        <v>1254</v>
      </c>
      <c r="C467" s="541" t="s">
        <v>1255</v>
      </c>
      <c r="D467" s="541" t="s">
        <v>1328</v>
      </c>
      <c r="E467" s="541" t="s">
        <v>1329</v>
      </c>
      <c r="F467" s="567">
        <v>962</v>
      </c>
      <c r="G467" s="567">
        <v>169312</v>
      </c>
      <c r="H467" s="567">
        <v>0.79020642854809275</v>
      </c>
      <c r="I467" s="567">
        <v>176</v>
      </c>
      <c r="J467" s="567">
        <v>1197</v>
      </c>
      <c r="K467" s="567">
        <v>214263</v>
      </c>
      <c r="L467" s="567">
        <v>1</v>
      </c>
      <c r="M467" s="567">
        <v>179</v>
      </c>
      <c r="N467" s="567">
        <v>1277</v>
      </c>
      <c r="O467" s="567">
        <v>231137</v>
      </c>
      <c r="P467" s="546">
        <v>1.078753681223543</v>
      </c>
      <c r="Q467" s="568">
        <v>181</v>
      </c>
    </row>
    <row r="468" spans="1:17" ht="14.45" customHeight="1" x14ac:dyDescent="0.2">
      <c r="A468" s="540" t="s">
        <v>1438</v>
      </c>
      <c r="B468" s="541" t="s">
        <v>1254</v>
      </c>
      <c r="C468" s="541" t="s">
        <v>1255</v>
      </c>
      <c r="D468" s="541" t="s">
        <v>1330</v>
      </c>
      <c r="E468" s="541" t="s">
        <v>1331</v>
      </c>
      <c r="F468" s="567">
        <v>4</v>
      </c>
      <c r="G468" s="567">
        <v>344</v>
      </c>
      <c r="H468" s="567">
        <v>0.9885057471264368</v>
      </c>
      <c r="I468" s="567">
        <v>86</v>
      </c>
      <c r="J468" s="567">
        <v>4</v>
      </c>
      <c r="K468" s="567">
        <v>348</v>
      </c>
      <c r="L468" s="567">
        <v>1</v>
      </c>
      <c r="M468" s="567">
        <v>87</v>
      </c>
      <c r="N468" s="567">
        <v>1</v>
      </c>
      <c r="O468" s="567">
        <v>88</v>
      </c>
      <c r="P468" s="546">
        <v>0.25287356321839083</v>
      </c>
      <c r="Q468" s="568">
        <v>88</v>
      </c>
    </row>
    <row r="469" spans="1:17" ht="14.45" customHeight="1" x14ac:dyDescent="0.2">
      <c r="A469" s="540" t="s">
        <v>1438</v>
      </c>
      <c r="B469" s="541" t="s">
        <v>1254</v>
      </c>
      <c r="C469" s="541" t="s">
        <v>1255</v>
      </c>
      <c r="D469" s="541" t="s">
        <v>1427</v>
      </c>
      <c r="E469" s="541" t="s">
        <v>1428</v>
      </c>
      <c r="F469" s="567"/>
      <c r="G469" s="567"/>
      <c r="H469" s="567"/>
      <c r="I469" s="567"/>
      <c r="J469" s="567">
        <v>1</v>
      </c>
      <c r="K469" s="567">
        <v>180</v>
      </c>
      <c r="L469" s="567">
        <v>1</v>
      </c>
      <c r="M469" s="567">
        <v>180</v>
      </c>
      <c r="N469" s="567"/>
      <c r="O469" s="567"/>
      <c r="P469" s="546"/>
      <c r="Q469" s="568"/>
    </row>
    <row r="470" spans="1:17" ht="14.45" customHeight="1" x14ac:dyDescent="0.2">
      <c r="A470" s="540" t="s">
        <v>1438</v>
      </c>
      <c r="B470" s="541" t="s">
        <v>1254</v>
      </c>
      <c r="C470" s="541" t="s">
        <v>1255</v>
      </c>
      <c r="D470" s="541" t="s">
        <v>1332</v>
      </c>
      <c r="E470" s="541" t="s">
        <v>1333</v>
      </c>
      <c r="F470" s="567">
        <v>10</v>
      </c>
      <c r="G470" s="567">
        <v>1700</v>
      </c>
      <c r="H470" s="567">
        <v>0.58139534883720934</v>
      </c>
      <c r="I470" s="567">
        <v>170</v>
      </c>
      <c r="J470" s="567">
        <v>17</v>
      </c>
      <c r="K470" s="567">
        <v>2924</v>
      </c>
      <c r="L470" s="567">
        <v>1</v>
      </c>
      <c r="M470" s="567">
        <v>172</v>
      </c>
      <c r="N470" s="567">
        <v>10</v>
      </c>
      <c r="O470" s="567">
        <v>1740</v>
      </c>
      <c r="P470" s="546">
        <v>0.59507523939808482</v>
      </c>
      <c r="Q470" s="568">
        <v>174</v>
      </c>
    </row>
    <row r="471" spans="1:17" ht="14.45" customHeight="1" x14ac:dyDescent="0.2">
      <c r="A471" s="540" t="s">
        <v>1438</v>
      </c>
      <c r="B471" s="541" t="s">
        <v>1254</v>
      </c>
      <c r="C471" s="541" t="s">
        <v>1255</v>
      </c>
      <c r="D471" s="541" t="s">
        <v>1334</v>
      </c>
      <c r="E471" s="541" t="s">
        <v>1335</v>
      </c>
      <c r="F471" s="567">
        <v>2</v>
      </c>
      <c r="G471" s="567">
        <v>58</v>
      </c>
      <c r="H471" s="567"/>
      <c r="I471" s="567">
        <v>29</v>
      </c>
      <c r="J471" s="567"/>
      <c r="K471" s="567"/>
      <c r="L471" s="567"/>
      <c r="M471" s="567"/>
      <c r="N471" s="567">
        <v>1</v>
      </c>
      <c r="O471" s="567">
        <v>31</v>
      </c>
      <c r="P471" s="546"/>
      <c r="Q471" s="568">
        <v>31</v>
      </c>
    </row>
    <row r="472" spans="1:17" ht="14.45" customHeight="1" x14ac:dyDescent="0.2">
      <c r="A472" s="540" t="s">
        <v>1438</v>
      </c>
      <c r="B472" s="541" t="s">
        <v>1254</v>
      </c>
      <c r="C472" s="541" t="s">
        <v>1255</v>
      </c>
      <c r="D472" s="541" t="s">
        <v>1336</v>
      </c>
      <c r="E472" s="541" t="s">
        <v>1337</v>
      </c>
      <c r="F472" s="567"/>
      <c r="G472" s="567"/>
      <c r="H472" s="567"/>
      <c r="I472" s="567"/>
      <c r="J472" s="567">
        <v>2</v>
      </c>
      <c r="K472" s="567">
        <v>356</v>
      </c>
      <c r="L472" s="567">
        <v>1</v>
      </c>
      <c r="M472" s="567">
        <v>178</v>
      </c>
      <c r="N472" s="567"/>
      <c r="O472" s="567"/>
      <c r="P472" s="546"/>
      <c r="Q472" s="568"/>
    </row>
    <row r="473" spans="1:17" ht="14.45" customHeight="1" x14ac:dyDescent="0.2">
      <c r="A473" s="540" t="s">
        <v>1438</v>
      </c>
      <c r="B473" s="541" t="s">
        <v>1254</v>
      </c>
      <c r="C473" s="541" t="s">
        <v>1255</v>
      </c>
      <c r="D473" s="541" t="s">
        <v>1340</v>
      </c>
      <c r="E473" s="541" t="s">
        <v>1341</v>
      </c>
      <c r="F473" s="567">
        <v>4</v>
      </c>
      <c r="G473" s="567">
        <v>1056</v>
      </c>
      <c r="H473" s="567">
        <v>0.79101123595505618</v>
      </c>
      <c r="I473" s="567">
        <v>264</v>
      </c>
      <c r="J473" s="567">
        <v>5</v>
      </c>
      <c r="K473" s="567">
        <v>1335</v>
      </c>
      <c r="L473" s="567">
        <v>1</v>
      </c>
      <c r="M473" s="567">
        <v>267</v>
      </c>
      <c r="N473" s="567">
        <v>5</v>
      </c>
      <c r="O473" s="567">
        <v>1345</v>
      </c>
      <c r="P473" s="546">
        <v>1.0074906367041199</v>
      </c>
      <c r="Q473" s="568">
        <v>269</v>
      </c>
    </row>
    <row r="474" spans="1:17" ht="14.45" customHeight="1" x14ac:dyDescent="0.2">
      <c r="A474" s="540" t="s">
        <v>1438</v>
      </c>
      <c r="B474" s="541" t="s">
        <v>1254</v>
      </c>
      <c r="C474" s="541" t="s">
        <v>1255</v>
      </c>
      <c r="D474" s="541" t="s">
        <v>1342</v>
      </c>
      <c r="E474" s="541" t="s">
        <v>1343</v>
      </c>
      <c r="F474" s="567"/>
      <c r="G474" s="567"/>
      <c r="H474" s="567"/>
      <c r="I474" s="567"/>
      <c r="J474" s="567">
        <v>2</v>
      </c>
      <c r="K474" s="567">
        <v>4292</v>
      </c>
      <c r="L474" s="567">
        <v>1</v>
      </c>
      <c r="M474" s="567">
        <v>2146</v>
      </c>
      <c r="N474" s="567">
        <v>6</v>
      </c>
      <c r="O474" s="567">
        <v>12942</v>
      </c>
      <c r="P474" s="546">
        <v>3.0153774464119292</v>
      </c>
      <c r="Q474" s="568">
        <v>2157</v>
      </c>
    </row>
    <row r="475" spans="1:17" ht="14.45" customHeight="1" x14ac:dyDescent="0.2">
      <c r="A475" s="540" t="s">
        <v>1438</v>
      </c>
      <c r="B475" s="541" t="s">
        <v>1254</v>
      </c>
      <c r="C475" s="541" t="s">
        <v>1255</v>
      </c>
      <c r="D475" s="541" t="s">
        <v>1344</v>
      </c>
      <c r="E475" s="541" t="s">
        <v>1345</v>
      </c>
      <c r="F475" s="567">
        <v>25</v>
      </c>
      <c r="G475" s="567">
        <v>6075</v>
      </c>
      <c r="H475" s="567">
        <v>0.85853589598643298</v>
      </c>
      <c r="I475" s="567">
        <v>243</v>
      </c>
      <c r="J475" s="567">
        <v>29</v>
      </c>
      <c r="K475" s="567">
        <v>7076</v>
      </c>
      <c r="L475" s="567">
        <v>1</v>
      </c>
      <c r="M475" s="567">
        <v>244</v>
      </c>
      <c r="N475" s="567">
        <v>20</v>
      </c>
      <c r="O475" s="567">
        <v>4920</v>
      </c>
      <c r="P475" s="546">
        <v>0.6953080836630865</v>
      </c>
      <c r="Q475" s="568">
        <v>246</v>
      </c>
    </row>
    <row r="476" spans="1:17" ht="14.45" customHeight="1" x14ac:dyDescent="0.2">
      <c r="A476" s="540" t="s">
        <v>1438</v>
      </c>
      <c r="B476" s="541" t="s">
        <v>1254</v>
      </c>
      <c r="C476" s="541" t="s">
        <v>1255</v>
      </c>
      <c r="D476" s="541" t="s">
        <v>1346</v>
      </c>
      <c r="E476" s="541" t="s">
        <v>1347</v>
      </c>
      <c r="F476" s="567"/>
      <c r="G476" s="567"/>
      <c r="H476" s="567"/>
      <c r="I476" s="567"/>
      <c r="J476" s="567">
        <v>1</v>
      </c>
      <c r="K476" s="567">
        <v>435</v>
      </c>
      <c r="L476" s="567">
        <v>1</v>
      </c>
      <c r="M476" s="567">
        <v>435</v>
      </c>
      <c r="N476" s="567"/>
      <c r="O476" s="567"/>
      <c r="P476" s="546"/>
      <c r="Q476" s="568"/>
    </row>
    <row r="477" spans="1:17" ht="14.45" customHeight="1" x14ac:dyDescent="0.2">
      <c r="A477" s="540" t="s">
        <v>1438</v>
      </c>
      <c r="B477" s="541" t="s">
        <v>1254</v>
      </c>
      <c r="C477" s="541" t="s">
        <v>1255</v>
      </c>
      <c r="D477" s="541" t="s">
        <v>1351</v>
      </c>
      <c r="E477" s="541" t="s">
        <v>1352</v>
      </c>
      <c r="F477" s="567">
        <v>1</v>
      </c>
      <c r="G477" s="567">
        <v>289</v>
      </c>
      <c r="H477" s="567">
        <v>0.99312714776632305</v>
      </c>
      <c r="I477" s="567">
        <v>289</v>
      </c>
      <c r="J477" s="567">
        <v>1</v>
      </c>
      <c r="K477" s="567">
        <v>291</v>
      </c>
      <c r="L477" s="567">
        <v>1</v>
      </c>
      <c r="M477" s="567">
        <v>291</v>
      </c>
      <c r="N477" s="567">
        <v>1</v>
      </c>
      <c r="O477" s="567">
        <v>293</v>
      </c>
      <c r="P477" s="546">
        <v>1.006872852233677</v>
      </c>
      <c r="Q477" s="568">
        <v>293</v>
      </c>
    </row>
    <row r="478" spans="1:17" ht="14.45" customHeight="1" x14ac:dyDescent="0.2">
      <c r="A478" s="540" t="s">
        <v>1438</v>
      </c>
      <c r="B478" s="541" t="s">
        <v>1254</v>
      </c>
      <c r="C478" s="541" t="s">
        <v>1255</v>
      </c>
      <c r="D478" s="541" t="s">
        <v>1353</v>
      </c>
      <c r="E478" s="541" t="s">
        <v>1354</v>
      </c>
      <c r="F478" s="567"/>
      <c r="G478" s="567"/>
      <c r="H478" s="567"/>
      <c r="I478" s="567"/>
      <c r="J478" s="567">
        <v>1</v>
      </c>
      <c r="K478" s="567">
        <v>1118</v>
      </c>
      <c r="L478" s="567">
        <v>1</v>
      </c>
      <c r="M478" s="567">
        <v>1118</v>
      </c>
      <c r="N478" s="567"/>
      <c r="O478" s="567"/>
      <c r="P478" s="546"/>
      <c r="Q478" s="568"/>
    </row>
    <row r="479" spans="1:17" ht="14.45" customHeight="1" x14ac:dyDescent="0.2">
      <c r="A479" s="540" t="s">
        <v>1438</v>
      </c>
      <c r="B479" s="541" t="s">
        <v>1254</v>
      </c>
      <c r="C479" s="541" t="s">
        <v>1255</v>
      </c>
      <c r="D479" s="541" t="s">
        <v>1359</v>
      </c>
      <c r="E479" s="541" t="s">
        <v>1360</v>
      </c>
      <c r="F479" s="567"/>
      <c r="G479" s="567"/>
      <c r="H479" s="567"/>
      <c r="I479" s="567"/>
      <c r="J479" s="567"/>
      <c r="K479" s="567"/>
      <c r="L479" s="567"/>
      <c r="M479" s="567"/>
      <c r="N479" s="567">
        <v>1</v>
      </c>
      <c r="O479" s="567">
        <v>0</v>
      </c>
      <c r="P479" s="546"/>
      <c r="Q479" s="568">
        <v>0</v>
      </c>
    </row>
    <row r="480" spans="1:17" ht="14.45" customHeight="1" x14ac:dyDescent="0.2">
      <c r="A480" s="540" t="s">
        <v>1438</v>
      </c>
      <c r="B480" s="541" t="s">
        <v>1254</v>
      </c>
      <c r="C480" s="541" t="s">
        <v>1255</v>
      </c>
      <c r="D480" s="541" t="s">
        <v>1363</v>
      </c>
      <c r="E480" s="541" t="s">
        <v>1364</v>
      </c>
      <c r="F480" s="567">
        <v>15</v>
      </c>
      <c r="G480" s="567">
        <v>71685</v>
      </c>
      <c r="H480" s="567">
        <v>0.38269350886465192</v>
      </c>
      <c r="I480" s="567">
        <v>4779</v>
      </c>
      <c r="J480" s="567">
        <v>39</v>
      </c>
      <c r="K480" s="567">
        <v>187317</v>
      </c>
      <c r="L480" s="567">
        <v>1</v>
      </c>
      <c r="M480" s="567">
        <v>4803</v>
      </c>
      <c r="N480" s="567">
        <v>23</v>
      </c>
      <c r="O480" s="567">
        <v>110952</v>
      </c>
      <c r="P480" s="546">
        <v>0.59232210637582283</v>
      </c>
      <c r="Q480" s="568">
        <v>4824</v>
      </c>
    </row>
    <row r="481" spans="1:17" ht="14.45" customHeight="1" x14ac:dyDescent="0.2">
      <c r="A481" s="540" t="s">
        <v>1438</v>
      </c>
      <c r="B481" s="541" t="s">
        <v>1254</v>
      </c>
      <c r="C481" s="541" t="s">
        <v>1255</v>
      </c>
      <c r="D481" s="541" t="s">
        <v>1365</v>
      </c>
      <c r="E481" s="541" t="s">
        <v>1366</v>
      </c>
      <c r="F481" s="567">
        <v>5</v>
      </c>
      <c r="G481" s="567">
        <v>3045</v>
      </c>
      <c r="H481" s="567">
        <v>0.49754901960784315</v>
      </c>
      <c r="I481" s="567">
        <v>609</v>
      </c>
      <c r="J481" s="567">
        <v>10</v>
      </c>
      <c r="K481" s="567">
        <v>6120</v>
      </c>
      <c r="L481" s="567">
        <v>1</v>
      </c>
      <c r="M481" s="567">
        <v>612</v>
      </c>
      <c r="N481" s="567">
        <v>6</v>
      </c>
      <c r="O481" s="567">
        <v>3690</v>
      </c>
      <c r="P481" s="546">
        <v>0.6029411764705882</v>
      </c>
      <c r="Q481" s="568">
        <v>615</v>
      </c>
    </row>
    <row r="482" spans="1:17" ht="14.45" customHeight="1" x14ac:dyDescent="0.2">
      <c r="A482" s="540" t="s">
        <v>1438</v>
      </c>
      <c r="B482" s="541" t="s">
        <v>1254</v>
      </c>
      <c r="C482" s="541" t="s">
        <v>1255</v>
      </c>
      <c r="D482" s="541" t="s">
        <v>1367</v>
      </c>
      <c r="E482" s="541" t="s">
        <v>1368</v>
      </c>
      <c r="F482" s="567"/>
      <c r="G482" s="567"/>
      <c r="H482" s="567"/>
      <c r="I482" s="567"/>
      <c r="J482" s="567"/>
      <c r="K482" s="567"/>
      <c r="L482" s="567"/>
      <c r="M482" s="567"/>
      <c r="N482" s="567">
        <v>1</v>
      </c>
      <c r="O482" s="567">
        <v>2849</v>
      </c>
      <c r="P482" s="546"/>
      <c r="Q482" s="568">
        <v>2849</v>
      </c>
    </row>
    <row r="483" spans="1:17" ht="14.45" customHeight="1" x14ac:dyDescent="0.2">
      <c r="A483" s="540" t="s">
        <v>1439</v>
      </c>
      <c r="B483" s="541" t="s">
        <v>1254</v>
      </c>
      <c r="C483" s="541" t="s">
        <v>1255</v>
      </c>
      <c r="D483" s="541" t="s">
        <v>1258</v>
      </c>
      <c r="E483" s="541" t="s">
        <v>1259</v>
      </c>
      <c r="F483" s="567">
        <v>15</v>
      </c>
      <c r="G483" s="567">
        <v>870</v>
      </c>
      <c r="H483" s="567">
        <v>2.1065375302663436</v>
      </c>
      <c r="I483" s="567">
        <v>58</v>
      </c>
      <c r="J483" s="567">
        <v>7</v>
      </c>
      <c r="K483" s="567">
        <v>413</v>
      </c>
      <c r="L483" s="567">
        <v>1</v>
      </c>
      <c r="M483" s="567">
        <v>59</v>
      </c>
      <c r="N483" s="567">
        <v>6</v>
      </c>
      <c r="O483" s="567">
        <v>354</v>
      </c>
      <c r="P483" s="546">
        <v>0.8571428571428571</v>
      </c>
      <c r="Q483" s="568">
        <v>59</v>
      </c>
    </row>
    <row r="484" spans="1:17" ht="14.45" customHeight="1" x14ac:dyDescent="0.2">
      <c r="A484" s="540" t="s">
        <v>1439</v>
      </c>
      <c r="B484" s="541" t="s">
        <v>1254</v>
      </c>
      <c r="C484" s="541" t="s">
        <v>1255</v>
      </c>
      <c r="D484" s="541" t="s">
        <v>1260</v>
      </c>
      <c r="E484" s="541" t="s">
        <v>1261</v>
      </c>
      <c r="F484" s="567">
        <v>4</v>
      </c>
      <c r="G484" s="567">
        <v>528</v>
      </c>
      <c r="H484" s="567">
        <v>1.3333333333333333</v>
      </c>
      <c r="I484" s="567">
        <v>132</v>
      </c>
      <c r="J484" s="567">
        <v>3</v>
      </c>
      <c r="K484" s="567">
        <v>396</v>
      </c>
      <c r="L484" s="567">
        <v>1</v>
      </c>
      <c r="M484" s="567">
        <v>132</v>
      </c>
      <c r="N484" s="567"/>
      <c r="O484" s="567"/>
      <c r="P484" s="546"/>
      <c r="Q484" s="568"/>
    </row>
    <row r="485" spans="1:17" ht="14.45" customHeight="1" x14ac:dyDescent="0.2">
      <c r="A485" s="540" t="s">
        <v>1439</v>
      </c>
      <c r="B485" s="541" t="s">
        <v>1254</v>
      </c>
      <c r="C485" s="541" t="s">
        <v>1255</v>
      </c>
      <c r="D485" s="541" t="s">
        <v>1262</v>
      </c>
      <c r="E485" s="541" t="s">
        <v>1263</v>
      </c>
      <c r="F485" s="567">
        <v>1</v>
      </c>
      <c r="G485" s="567">
        <v>190</v>
      </c>
      <c r="H485" s="567">
        <v>0.2</v>
      </c>
      <c r="I485" s="567">
        <v>190</v>
      </c>
      <c r="J485" s="567">
        <v>5</v>
      </c>
      <c r="K485" s="567">
        <v>950</v>
      </c>
      <c r="L485" s="567">
        <v>1</v>
      </c>
      <c r="M485" s="567">
        <v>190</v>
      </c>
      <c r="N485" s="567">
        <v>1</v>
      </c>
      <c r="O485" s="567">
        <v>192</v>
      </c>
      <c r="P485" s="546">
        <v>0.20210526315789473</v>
      </c>
      <c r="Q485" s="568">
        <v>192</v>
      </c>
    </row>
    <row r="486" spans="1:17" ht="14.45" customHeight="1" x14ac:dyDescent="0.2">
      <c r="A486" s="540" t="s">
        <v>1439</v>
      </c>
      <c r="B486" s="541" t="s">
        <v>1254</v>
      </c>
      <c r="C486" s="541" t="s">
        <v>1255</v>
      </c>
      <c r="D486" s="541" t="s">
        <v>1266</v>
      </c>
      <c r="E486" s="541" t="s">
        <v>1267</v>
      </c>
      <c r="F486" s="567">
        <v>3</v>
      </c>
      <c r="G486" s="567">
        <v>540</v>
      </c>
      <c r="H486" s="567">
        <v>0.5901639344262295</v>
      </c>
      <c r="I486" s="567">
        <v>180</v>
      </c>
      <c r="J486" s="567">
        <v>5</v>
      </c>
      <c r="K486" s="567">
        <v>915</v>
      </c>
      <c r="L486" s="567">
        <v>1</v>
      </c>
      <c r="M486" s="567">
        <v>183</v>
      </c>
      <c r="N486" s="567">
        <v>3</v>
      </c>
      <c r="O486" s="567">
        <v>555</v>
      </c>
      <c r="P486" s="546">
        <v>0.60655737704918034</v>
      </c>
      <c r="Q486" s="568">
        <v>185</v>
      </c>
    </row>
    <row r="487" spans="1:17" ht="14.45" customHeight="1" x14ac:dyDescent="0.2">
      <c r="A487" s="540" t="s">
        <v>1439</v>
      </c>
      <c r="B487" s="541" t="s">
        <v>1254</v>
      </c>
      <c r="C487" s="541" t="s">
        <v>1255</v>
      </c>
      <c r="D487" s="541" t="s">
        <v>1270</v>
      </c>
      <c r="E487" s="541" t="s">
        <v>1271</v>
      </c>
      <c r="F487" s="567">
        <v>1</v>
      </c>
      <c r="G487" s="567">
        <v>337</v>
      </c>
      <c r="H487" s="567">
        <v>0.98826979472140764</v>
      </c>
      <c r="I487" s="567">
        <v>337</v>
      </c>
      <c r="J487" s="567">
        <v>1</v>
      </c>
      <c r="K487" s="567">
        <v>341</v>
      </c>
      <c r="L487" s="567">
        <v>1</v>
      </c>
      <c r="M487" s="567">
        <v>341</v>
      </c>
      <c r="N487" s="567"/>
      <c r="O487" s="567"/>
      <c r="P487" s="546"/>
      <c r="Q487" s="568"/>
    </row>
    <row r="488" spans="1:17" ht="14.45" customHeight="1" x14ac:dyDescent="0.2">
      <c r="A488" s="540" t="s">
        <v>1439</v>
      </c>
      <c r="B488" s="541" t="s">
        <v>1254</v>
      </c>
      <c r="C488" s="541" t="s">
        <v>1255</v>
      </c>
      <c r="D488" s="541" t="s">
        <v>1274</v>
      </c>
      <c r="E488" s="541" t="s">
        <v>1275</v>
      </c>
      <c r="F488" s="567">
        <v>5</v>
      </c>
      <c r="G488" s="567">
        <v>1750</v>
      </c>
      <c r="H488" s="567">
        <v>0.55397277619499841</v>
      </c>
      <c r="I488" s="567">
        <v>350</v>
      </c>
      <c r="J488" s="567">
        <v>9</v>
      </c>
      <c r="K488" s="567">
        <v>3159</v>
      </c>
      <c r="L488" s="567">
        <v>1</v>
      </c>
      <c r="M488" s="567">
        <v>351</v>
      </c>
      <c r="N488" s="567">
        <v>9</v>
      </c>
      <c r="O488" s="567">
        <v>3177</v>
      </c>
      <c r="P488" s="546">
        <v>1.0056980056980056</v>
      </c>
      <c r="Q488" s="568">
        <v>353</v>
      </c>
    </row>
    <row r="489" spans="1:17" ht="14.45" customHeight="1" x14ac:dyDescent="0.2">
      <c r="A489" s="540" t="s">
        <v>1439</v>
      </c>
      <c r="B489" s="541" t="s">
        <v>1254</v>
      </c>
      <c r="C489" s="541" t="s">
        <v>1255</v>
      </c>
      <c r="D489" s="541" t="s">
        <v>1286</v>
      </c>
      <c r="E489" s="541" t="s">
        <v>1287</v>
      </c>
      <c r="F489" s="567"/>
      <c r="G489" s="567"/>
      <c r="H489" s="567"/>
      <c r="I489" s="567"/>
      <c r="J489" s="567">
        <v>1</v>
      </c>
      <c r="K489" s="567">
        <v>399</v>
      </c>
      <c r="L489" s="567">
        <v>1</v>
      </c>
      <c r="M489" s="567">
        <v>399</v>
      </c>
      <c r="N489" s="567"/>
      <c r="O489" s="567"/>
      <c r="P489" s="546"/>
      <c r="Q489" s="568"/>
    </row>
    <row r="490" spans="1:17" ht="14.45" customHeight="1" x14ac:dyDescent="0.2">
      <c r="A490" s="540" t="s">
        <v>1439</v>
      </c>
      <c r="B490" s="541" t="s">
        <v>1254</v>
      </c>
      <c r="C490" s="541" t="s">
        <v>1255</v>
      </c>
      <c r="D490" s="541" t="s">
        <v>1292</v>
      </c>
      <c r="E490" s="541" t="s">
        <v>1293</v>
      </c>
      <c r="F490" s="567"/>
      <c r="G490" s="567"/>
      <c r="H490" s="567"/>
      <c r="I490" s="567"/>
      <c r="J490" s="567">
        <v>1</v>
      </c>
      <c r="K490" s="567">
        <v>713</v>
      </c>
      <c r="L490" s="567">
        <v>1</v>
      </c>
      <c r="M490" s="567">
        <v>713</v>
      </c>
      <c r="N490" s="567"/>
      <c r="O490" s="567"/>
      <c r="P490" s="546"/>
      <c r="Q490" s="568"/>
    </row>
    <row r="491" spans="1:17" ht="14.45" customHeight="1" x14ac:dyDescent="0.2">
      <c r="A491" s="540" t="s">
        <v>1439</v>
      </c>
      <c r="B491" s="541" t="s">
        <v>1254</v>
      </c>
      <c r="C491" s="541" t="s">
        <v>1255</v>
      </c>
      <c r="D491" s="541" t="s">
        <v>1296</v>
      </c>
      <c r="E491" s="541" t="s">
        <v>1297</v>
      </c>
      <c r="F491" s="567">
        <v>13</v>
      </c>
      <c r="G491" s="567">
        <v>3965</v>
      </c>
      <c r="H491" s="567">
        <v>2.5746753246753249</v>
      </c>
      <c r="I491" s="567">
        <v>305</v>
      </c>
      <c r="J491" s="567">
        <v>5</v>
      </c>
      <c r="K491" s="567">
        <v>1540</v>
      </c>
      <c r="L491" s="567">
        <v>1</v>
      </c>
      <c r="M491" s="567">
        <v>308</v>
      </c>
      <c r="N491" s="567">
        <v>4</v>
      </c>
      <c r="O491" s="567">
        <v>1240</v>
      </c>
      <c r="P491" s="546">
        <v>0.80519480519480524</v>
      </c>
      <c r="Q491" s="568">
        <v>310</v>
      </c>
    </row>
    <row r="492" spans="1:17" ht="14.45" customHeight="1" x14ac:dyDescent="0.2">
      <c r="A492" s="540" t="s">
        <v>1439</v>
      </c>
      <c r="B492" s="541" t="s">
        <v>1254</v>
      </c>
      <c r="C492" s="541" t="s">
        <v>1255</v>
      </c>
      <c r="D492" s="541" t="s">
        <v>1300</v>
      </c>
      <c r="E492" s="541" t="s">
        <v>1301</v>
      </c>
      <c r="F492" s="567">
        <v>8</v>
      </c>
      <c r="G492" s="567">
        <v>3960</v>
      </c>
      <c r="H492" s="567">
        <v>0.5290581162324649</v>
      </c>
      <c r="I492" s="567">
        <v>495</v>
      </c>
      <c r="J492" s="567">
        <v>15</v>
      </c>
      <c r="K492" s="567">
        <v>7485</v>
      </c>
      <c r="L492" s="567">
        <v>1</v>
      </c>
      <c r="M492" s="567">
        <v>499</v>
      </c>
      <c r="N492" s="567">
        <v>10</v>
      </c>
      <c r="O492" s="567">
        <v>5030</v>
      </c>
      <c r="P492" s="546">
        <v>0.67201068804275221</v>
      </c>
      <c r="Q492" s="568">
        <v>503</v>
      </c>
    </row>
    <row r="493" spans="1:17" ht="14.45" customHeight="1" x14ac:dyDescent="0.2">
      <c r="A493" s="540" t="s">
        <v>1439</v>
      </c>
      <c r="B493" s="541" t="s">
        <v>1254</v>
      </c>
      <c r="C493" s="541" t="s">
        <v>1255</v>
      </c>
      <c r="D493" s="541" t="s">
        <v>1304</v>
      </c>
      <c r="E493" s="541" t="s">
        <v>1305</v>
      </c>
      <c r="F493" s="567">
        <v>22</v>
      </c>
      <c r="G493" s="567">
        <v>8162</v>
      </c>
      <c r="H493" s="567">
        <v>1.3567154255319149</v>
      </c>
      <c r="I493" s="567">
        <v>371</v>
      </c>
      <c r="J493" s="567">
        <v>16</v>
      </c>
      <c r="K493" s="567">
        <v>6016</v>
      </c>
      <c r="L493" s="567">
        <v>1</v>
      </c>
      <c r="M493" s="567">
        <v>376</v>
      </c>
      <c r="N493" s="567">
        <v>9</v>
      </c>
      <c r="O493" s="567">
        <v>3420</v>
      </c>
      <c r="P493" s="546">
        <v>0.56848404255319152</v>
      </c>
      <c r="Q493" s="568">
        <v>380</v>
      </c>
    </row>
    <row r="494" spans="1:17" ht="14.45" customHeight="1" x14ac:dyDescent="0.2">
      <c r="A494" s="540" t="s">
        <v>1439</v>
      </c>
      <c r="B494" s="541" t="s">
        <v>1254</v>
      </c>
      <c r="C494" s="541" t="s">
        <v>1255</v>
      </c>
      <c r="D494" s="541" t="s">
        <v>1312</v>
      </c>
      <c r="E494" s="541" t="s">
        <v>1313</v>
      </c>
      <c r="F494" s="567">
        <v>2</v>
      </c>
      <c r="G494" s="567">
        <v>224</v>
      </c>
      <c r="H494" s="567"/>
      <c r="I494" s="567">
        <v>112</v>
      </c>
      <c r="J494" s="567"/>
      <c r="K494" s="567"/>
      <c r="L494" s="567"/>
      <c r="M494" s="567"/>
      <c r="N494" s="567"/>
      <c r="O494" s="567"/>
      <c r="P494" s="546"/>
      <c r="Q494" s="568"/>
    </row>
    <row r="495" spans="1:17" ht="14.45" customHeight="1" x14ac:dyDescent="0.2">
      <c r="A495" s="540" t="s">
        <v>1439</v>
      </c>
      <c r="B495" s="541" t="s">
        <v>1254</v>
      </c>
      <c r="C495" s="541" t="s">
        <v>1255</v>
      </c>
      <c r="D495" s="541" t="s">
        <v>1314</v>
      </c>
      <c r="E495" s="541" t="s">
        <v>1315</v>
      </c>
      <c r="F495" s="567">
        <v>1</v>
      </c>
      <c r="G495" s="567">
        <v>126</v>
      </c>
      <c r="H495" s="567"/>
      <c r="I495" s="567">
        <v>126</v>
      </c>
      <c r="J495" s="567"/>
      <c r="K495" s="567"/>
      <c r="L495" s="567"/>
      <c r="M495" s="567"/>
      <c r="N495" s="567"/>
      <c r="O495" s="567"/>
      <c r="P495" s="546"/>
      <c r="Q495" s="568"/>
    </row>
    <row r="496" spans="1:17" ht="14.45" customHeight="1" x14ac:dyDescent="0.2">
      <c r="A496" s="540" t="s">
        <v>1439</v>
      </c>
      <c r="B496" s="541" t="s">
        <v>1254</v>
      </c>
      <c r="C496" s="541" t="s">
        <v>1255</v>
      </c>
      <c r="D496" s="541" t="s">
        <v>1318</v>
      </c>
      <c r="E496" s="541" t="s">
        <v>1319</v>
      </c>
      <c r="F496" s="567">
        <v>1</v>
      </c>
      <c r="G496" s="567">
        <v>458</v>
      </c>
      <c r="H496" s="567"/>
      <c r="I496" s="567">
        <v>458</v>
      </c>
      <c r="J496" s="567"/>
      <c r="K496" s="567"/>
      <c r="L496" s="567"/>
      <c r="M496" s="567"/>
      <c r="N496" s="567"/>
      <c r="O496" s="567"/>
      <c r="P496" s="546"/>
      <c r="Q496" s="568"/>
    </row>
    <row r="497" spans="1:17" ht="14.45" customHeight="1" x14ac:dyDescent="0.2">
      <c r="A497" s="540" t="s">
        <v>1439</v>
      </c>
      <c r="B497" s="541" t="s">
        <v>1254</v>
      </c>
      <c r="C497" s="541" t="s">
        <v>1255</v>
      </c>
      <c r="D497" s="541" t="s">
        <v>1320</v>
      </c>
      <c r="E497" s="541" t="s">
        <v>1321</v>
      </c>
      <c r="F497" s="567">
        <v>2</v>
      </c>
      <c r="G497" s="567">
        <v>116</v>
      </c>
      <c r="H497" s="567">
        <v>1.9661016949152543</v>
      </c>
      <c r="I497" s="567">
        <v>58</v>
      </c>
      <c r="J497" s="567">
        <v>1</v>
      </c>
      <c r="K497" s="567">
        <v>59</v>
      </c>
      <c r="L497" s="567">
        <v>1</v>
      </c>
      <c r="M497" s="567">
        <v>59</v>
      </c>
      <c r="N497" s="567">
        <v>2</v>
      </c>
      <c r="O497" s="567">
        <v>118</v>
      </c>
      <c r="P497" s="546">
        <v>2</v>
      </c>
      <c r="Q497" s="568">
        <v>59</v>
      </c>
    </row>
    <row r="498" spans="1:17" ht="14.45" customHeight="1" x14ac:dyDescent="0.2">
      <c r="A498" s="540" t="s">
        <v>1439</v>
      </c>
      <c r="B498" s="541" t="s">
        <v>1254</v>
      </c>
      <c r="C498" s="541" t="s">
        <v>1255</v>
      </c>
      <c r="D498" s="541" t="s">
        <v>1328</v>
      </c>
      <c r="E498" s="541" t="s">
        <v>1329</v>
      </c>
      <c r="F498" s="567">
        <v>13</v>
      </c>
      <c r="G498" s="567">
        <v>2288</v>
      </c>
      <c r="H498" s="567">
        <v>0.41232654532348173</v>
      </c>
      <c r="I498" s="567">
        <v>176</v>
      </c>
      <c r="J498" s="567">
        <v>31</v>
      </c>
      <c r="K498" s="567">
        <v>5549</v>
      </c>
      <c r="L498" s="567">
        <v>1</v>
      </c>
      <c r="M498" s="567">
        <v>179</v>
      </c>
      <c r="N498" s="567">
        <v>1</v>
      </c>
      <c r="O498" s="567">
        <v>181</v>
      </c>
      <c r="P498" s="546">
        <v>3.2618489817985222E-2</v>
      </c>
      <c r="Q498" s="568">
        <v>181</v>
      </c>
    </row>
    <row r="499" spans="1:17" ht="14.45" customHeight="1" x14ac:dyDescent="0.2">
      <c r="A499" s="540" t="s">
        <v>1439</v>
      </c>
      <c r="B499" s="541" t="s">
        <v>1254</v>
      </c>
      <c r="C499" s="541" t="s">
        <v>1255</v>
      </c>
      <c r="D499" s="541" t="s">
        <v>1330</v>
      </c>
      <c r="E499" s="541" t="s">
        <v>1331</v>
      </c>
      <c r="F499" s="567"/>
      <c r="G499" s="567"/>
      <c r="H499" s="567"/>
      <c r="I499" s="567"/>
      <c r="J499" s="567">
        <v>3</v>
      </c>
      <c r="K499" s="567">
        <v>261</v>
      </c>
      <c r="L499" s="567">
        <v>1</v>
      </c>
      <c r="M499" s="567">
        <v>87</v>
      </c>
      <c r="N499" s="567"/>
      <c r="O499" s="567"/>
      <c r="P499" s="546"/>
      <c r="Q499" s="568"/>
    </row>
    <row r="500" spans="1:17" ht="14.45" customHeight="1" x14ac:dyDescent="0.2">
      <c r="A500" s="540" t="s">
        <v>1439</v>
      </c>
      <c r="B500" s="541" t="s">
        <v>1254</v>
      </c>
      <c r="C500" s="541" t="s">
        <v>1255</v>
      </c>
      <c r="D500" s="541" t="s">
        <v>1332</v>
      </c>
      <c r="E500" s="541" t="s">
        <v>1333</v>
      </c>
      <c r="F500" s="567">
        <v>1</v>
      </c>
      <c r="G500" s="567">
        <v>170</v>
      </c>
      <c r="H500" s="567"/>
      <c r="I500" s="567">
        <v>170</v>
      </c>
      <c r="J500" s="567"/>
      <c r="K500" s="567"/>
      <c r="L500" s="567"/>
      <c r="M500" s="567"/>
      <c r="N500" s="567"/>
      <c r="O500" s="567"/>
      <c r="P500" s="546"/>
      <c r="Q500" s="568"/>
    </row>
    <row r="501" spans="1:17" ht="14.45" customHeight="1" x14ac:dyDescent="0.2">
      <c r="A501" s="540" t="s">
        <v>1439</v>
      </c>
      <c r="B501" s="541" t="s">
        <v>1254</v>
      </c>
      <c r="C501" s="541" t="s">
        <v>1255</v>
      </c>
      <c r="D501" s="541" t="s">
        <v>1334</v>
      </c>
      <c r="E501" s="541" t="s">
        <v>1335</v>
      </c>
      <c r="F501" s="567"/>
      <c r="G501" s="567"/>
      <c r="H501" s="567"/>
      <c r="I501" s="567"/>
      <c r="J501" s="567">
        <v>1</v>
      </c>
      <c r="K501" s="567">
        <v>31</v>
      </c>
      <c r="L501" s="567">
        <v>1</v>
      </c>
      <c r="M501" s="567">
        <v>31</v>
      </c>
      <c r="N501" s="567"/>
      <c r="O501" s="567"/>
      <c r="P501" s="546"/>
      <c r="Q501" s="568"/>
    </row>
    <row r="502" spans="1:17" ht="14.45" customHeight="1" x14ac:dyDescent="0.2">
      <c r="A502" s="540" t="s">
        <v>1439</v>
      </c>
      <c r="B502" s="541" t="s">
        <v>1254</v>
      </c>
      <c r="C502" s="541" t="s">
        <v>1255</v>
      </c>
      <c r="D502" s="541" t="s">
        <v>1340</v>
      </c>
      <c r="E502" s="541" t="s">
        <v>1341</v>
      </c>
      <c r="F502" s="567">
        <v>1</v>
      </c>
      <c r="G502" s="567">
        <v>264</v>
      </c>
      <c r="H502" s="567">
        <v>0.4943820224719101</v>
      </c>
      <c r="I502" s="567">
        <v>264</v>
      </c>
      <c r="J502" s="567">
        <v>2</v>
      </c>
      <c r="K502" s="567">
        <v>534</v>
      </c>
      <c r="L502" s="567">
        <v>1</v>
      </c>
      <c r="M502" s="567">
        <v>267</v>
      </c>
      <c r="N502" s="567"/>
      <c r="O502" s="567"/>
      <c r="P502" s="546"/>
      <c r="Q502" s="568"/>
    </row>
    <row r="503" spans="1:17" ht="14.45" customHeight="1" x14ac:dyDescent="0.2">
      <c r="A503" s="540" t="s">
        <v>1440</v>
      </c>
      <c r="B503" s="541" t="s">
        <v>1254</v>
      </c>
      <c r="C503" s="541" t="s">
        <v>1255</v>
      </c>
      <c r="D503" s="541" t="s">
        <v>1258</v>
      </c>
      <c r="E503" s="541" t="s">
        <v>1259</v>
      </c>
      <c r="F503" s="567">
        <v>22</v>
      </c>
      <c r="G503" s="567">
        <v>1276</v>
      </c>
      <c r="H503" s="567">
        <v>1.1382694023193578</v>
      </c>
      <c r="I503" s="567">
        <v>58</v>
      </c>
      <c r="J503" s="567">
        <v>19</v>
      </c>
      <c r="K503" s="567">
        <v>1121</v>
      </c>
      <c r="L503" s="567">
        <v>1</v>
      </c>
      <c r="M503" s="567">
        <v>59</v>
      </c>
      <c r="N503" s="567">
        <v>9</v>
      </c>
      <c r="O503" s="567">
        <v>531</v>
      </c>
      <c r="P503" s="546">
        <v>0.47368421052631576</v>
      </c>
      <c r="Q503" s="568">
        <v>59</v>
      </c>
    </row>
    <row r="504" spans="1:17" ht="14.45" customHeight="1" x14ac:dyDescent="0.2">
      <c r="A504" s="540" t="s">
        <v>1440</v>
      </c>
      <c r="B504" s="541" t="s">
        <v>1254</v>
      </c>
      <c r="C504" s="541" t="s">
        <v>1255</v>
      </c>
      <c r="D504" s="541" t="s">
        <v>1260</v>
      </c>
      <c r="E504" s="541" t="s">
        <v>1261</v>
      </c>
      <c r="F504" s="567"/>
      <c r="G504" s="567"/>
      <c r="H504" s="567"/>
      <c r="I504" s="567"/>
      <c r="J504" s="567">
        <v>2</v>
      </c>
      <c r="K504" s="567">
        <v>264</v>
      </c>
      <c r="L504" s="567">
        <v>1</v>
      </c>
      <c r="M504" s="567">
        <v>132</v>
      </c>
      <c r="N504" s="567"/>
      <c r="O504" s="567"/>
      <c r="P504" s="546"/>
      <c r="Q504" s="568"/>
    </row>
    <row r="505" spans="1:17" ht="14.45" customHeight="1" x14ac:dyDescent="0.2">
      <c r="A505" s="540" t="s">
        <v>1440</v>
      </c>
      <c r="B505" s="541" t="s">
        <v>1254</v>
      </c>
      <c r="C505" s="541" t="s">
        <v>1255</v>
      </c>
      <c r="D505" s="541" t="s">
        <v>1262</v>
      </c>
      <c r="E505" s="541" t="s">
        <v>1263</v>
      </c>
      <c r="F505" s="567"/>
      <c r="G505" s="567"/>
      <c r="H505" s="567"/>
      <c r="I505" s="567"/>
      <c r="J505" s="567">
        <v>1</v>
      </c>
      <c r="K505" s="567">
        <v>190</v>
      </c>
      <c r="L505" s="567">
        <v>1</v>
      </c>
      <c r="M505" s="567">
        <v>190</v>
      </c>
      <c r="N505" s="567"/>
      <c r="O505" s="567"/>
      <c r="P505" s="546"/>
      <c r="Q505" s="568"/>
    </row>
    <row r="506" spans="1:17" ht="14.45" customHeight="1" x14ac:dyDescent="0.2">
      <c r="A506" s="540" t="s">
        <v>1440</v>
      </c>
      <c r="B506" s="541" t="s">
        <v>1254</v>
      </c>
      <c r="C506" s="541" t="s">
        <v>1255</v>
      </c>
      <c r="D506" s="541" t="s">
        <v>1266</v>
      </c>
      <c r="E506" s="541" t="s">
        <v>1267</v>
      </c>
      <c r="F506" s="567">
        <v>214</v>
      </c>
      <c r="G506" s="567">
        <v>38520</v>
      </c>
      <c r="H506" s="567">
        <v>0.85565773690523794</v>
      </c>
      <c r="I506" s="567">
        <v>180</v>
      </c>
      <c r="J506" s="567">
        <v>246</v>
      </c>
      <c r="K506" s="567">
        <v>45018</v>
      </c>
      <c r="L506" s="567">
        <v>1</v>
      </c>
      <c r="M506" s="567">
        <v>183</v>
      </c>
      <c r="N506" s="567">
        <v>229</v>
      </c>
      <c r="O506" s="567">
        <v>42365</v>
      </c>
      <c r="P506" s="546">
        <v>0.9410680172375494</v>
      </c>
      <c r="Q506" s="568">
        <v>185</v>
      </c>
    </row>
    <row r="507" spans="1:17" ht="14.45" customHeight="1" x14ac:dyDescent="0.2">
      <c r="A507" s="540" t="s">
        <v>1440</v>
      </c>
      <c r="B507" s="541" t="s">
        <v>1254</v>
      </c>
      <c r="C507" s="541" t="s">
        <v>1255</v>
      </c>
      <c r="D507" s="541" t="s">
        <v>1270</v>
      </c>
      <c r="E507" s="541" t="s">
        <v>1271</v>
      </c>
      <c r="F507" s="567">
        <v>214</v>
      </c>
      <c r="G507" s="567">
        <v>72118</v>
      </c>
      <c r="H507" s="567">
        <v>0.68222495506574587</v>
      </c>
      <c r="I507" s="567">
        <v>337</v>
      </c>
      <c r="J507" s="567">
        <v>310</v>
      </c>
      <c r="K507" s="567">
        <v>105710</v>
      </c>
      <c r="L507" s="567">
        <v>1</v>
      </c>
      <c r="M507" s="567">
        <v>341</v>
      </c>
      <c r="N507" s="567">
        <v>288</v>
      </c>
      <c r="O507" s="567">
        <v>99072</v>
      </c>
      <c r="P507" s="546">
        <v>0.93720556238766439</v>
      </c>
      <c r="Q507" s="568">
        <v>344</v>
      </c>
    </row>
    <row r="508" spans="1:17" ht="14.45" customHeight="1" x14ac:dyDescent="0.2">
      <c r="A508" s="540" t="s">
        <v>1440</v>
      </c>
      <c r="B508" s="541" t="s">
        <v>1254</v>
      </c>
      <c r="C508" s="541" t="s">
        <v>1255</v>
      </c>
      <c r="D508" s="541" t="s">
        <v>1272</v>
      </c>
      <c r="E508" s="541" t="s">
        <v>1273</v>
      </c>
      <c r="F508" s="567">
        <v>1</v>
      </c>
      <c r="G508" s="567">
        <v>459</v>
      </c>
      <c r="H508" s="567">
        <v>0.99350649350649356</v>
      </c>
      <c r="I508" s="567">
        <v>459</v>
      </c>
      <c r="J508" s="567">
        <v>1</v>
      </c>
      <c r="K508" s="567">
        <v>462</v>
      </c>
      <c r="L508" s="567">
        <v>1</v>
      </c>
      <c r="M508" s="567">
        <v>462</v>
      </c>
      <c r="N508" s="567"/>
      <c r="O508" s="567"/>
      <c r="P508" s="546"/>
      <c r="Q508" s="568"/>
    </row>
    <row r="509" spans="1:17" ht="14.45" customHeight="1" x14ac:dyDescent="0.2">
      <c r="A509" s="540" t="s">
        <v>1440</v>
      </c>
      <c r="B509" s="541" t="s">
        <v>1254</v>
      </c>
      <c r="C509" s="541" t="s">
        <v>1255</v>
      </c>
      <c r="D509" s="541" t="s">
        <v>1274</v>
      </c>
      <c r="E509" s="541" t="s">
        <v>1275</v>
      </c>
      <c r="F509" s="567">
        <v>511</v>
      </c>
      <c r="G509" s="567">
        <v>178850</v>
      </c>
      <c r="H509" s="567">
        <v>0.75938026757698884</v>
      </c>
      <c r="I509" s="567">
        <v>350</v>
      </c>
      <c r="J509" s="567">
        <v>671</v>
      </c>
      <c r="K509" s="567">
        <v>235521</v>
      </c>
      <c r="L509" s="567">
        <v>1</v>
      </c>
      <c r="M509" s="567">
        <v>351</v>
      </c>
      <c r="N509" s="567">
        <v>611</v>
      </c>
      <c r="O509" s="567">
        <v>215683</v>
      </c>
      <c r="P509" s="546">
        <v>0.91576971904840754</v>
      </c>
      <c r="Q509" s="568">
        <v>353</v>
      </c>
    </row>
    <row r="510" spans="1:17" ht="14.45" customHeight="1" x14ac:dyDescent="0.2">
      <c r="A510" s="540" t="s">
        <v>1440</v>
      </c>
      <c r="B510" s="541" t="s">
        <v>1254</v>
      </c>
      <c r="C510" s="541" t="s">
        <v>1255</v>
      </c>
      <c r="D510" s="541" t="s">
        <v>1278</v>
      </c>
      <c r="E510" s="541" t="s">
        <v>1279</v>
      </c>
      <c r="F510" s="567"/>
      <c r="G510" s="567"/>
      <c r="H510" s="567"/>
      <c r="I510" s="567"/>
      <c r="J510" s="567">
        <v>1</v>
      </c>
      <c r="K510" s="567">
        <v>6287</v>
      </c>
      <c r="L510" s="567">
        <v>1</v>
      </c>
      <c r="M510" s="567">
        <v>6287</v>
      </c>
      <c r="N510" s="567"/>
      <c r="O510" s="567"/>
      <c r="P510" s="546"/>
      <c r="Q510" s="568"/>
    </row>
    <row r="511" spans="1:17" ht="14.45" customHeight="1" x14ac:dyDescent="0.2">
      <c r="A511" s="540" t="s">
        <v>1440</v>
      </c>
      <c r="B511" s="541" t="s">
        <v>1254</v>
      </c>
      <c r="C511" s="541" t="s">
        <v>1255</v>
      </c>
      <c r="D511" s="541" t="s">
        <v>1284</v>
      </c>
      <c r="E511" s="541" t="s">
        <v>1285</v>
      </c>
      <c r="F511" s="567">
        <v>10</v>
      </c>
      <c r="G511" s="567">
        <v>490</v>
      </c>
      <c r="H511" s="567">
        <v>4.9000000000000004</v>
      </c>
      <c r="I511" s="567">
        <v>49</v>
      </c>
      <c r="J511" s="567">
        <v>2</v>
      </c>
      <c r="K511" s="567">
        <v>100</v>
      </c>
      <c r="L511" s="567">
        <v>1</v>
      </c>
      <c r="M511" s="567">
        <v>50</v>
      </c>
      <c r="N511" s="567"/>
      <c r="O511" s="567"/>
      <c r="P511" s="546"/>
      <c r="Q511" s="568"/>
    </row>
    <row r="512" spans="1:17" ht="14.45" customHeight="1" x14ac:dyDescent="0.2">
      <c r="A512" s="540" t="s">
        <v>1440</v>
      </c>
      <c r="B512" s="541" t="s">
        <v>1254</v>
      </c>
      <c r="C512" s="541" t="s">
        <v>1255</v>
      </c>
      <c r="D512" s="541" t="s">
        <v>1286</v>
      </c>
      <c r="E512" s="541" t="s">
        <v>1287</v>
      </c>
      <c r="F512" s="567">
        <v>58</v>
      </c>
      <c r="G512" s="567">
        <v>22736</v>
      </c>
      <c r="H512" s="567">
        <v>0.55865153078775365</v>
      </c>
      <c r="I512" s="567">
        <v>392</v>
      </c>
      <c r="J512" s="567">
        <v>102</v>
      </c>
      <c r="K512" s="567">
        <v>40698</v>
      </c>
      <c r="L512" s="567">
        <v>1</v>
      </c>
      <c r="M512" s="567">
        <v>399</v>
      </c>
      <c r="N512" s="567">
        <v>84</v>
      </c>
      <c r="O512" s="567">
        <v>34020</v>
      </c>
      <c r="P512" s="546">
        <v>0.83591331269349844</v>
      </c>
      <c r="Q512" s="568">
        <v>405</v>
      </c>
    </row>
    <row r="513" spans="1:17" ht="14.45" customHeight="1" x14ac:dyDescent="0.2">
      <c r="A513" s="540" t="s">
        <v>1440</v>
      </c>
      <c r="B513" s="541" t="s">
        <v>1254</v>
      </c>
      <c r="C513" s="541" t="s">
        <v>1255</v>
      </c>
      <c r="D513" s="541" t="s">
        <v>1288</v>
      </c>
      <c r="E513" s="541" t="s">
        <v>1289</v>
      </c>
      <c r="F513" s="567">
        <v>7</v>
      </c>
      <c r="G513" s="567">
        <v>266</v>
      </c>
      <c r="H513" s="567"/>
      <c r="I513" s="567">
        <v>38</v>
      </c>
      <c r="J513" s="567"/>
      <c r="K513" s="567"/>
      <c r="L513" s="567"/>
      <c r="M513" s="567"/>
      <c r="N513" s="567">
        <v>1</v>
      </c>
      <c r="O513" s="567">
        <v>39</v>
      </c>
      <c r="P513" s="546"/>
      <c r="Q513" s="568">
        <v>39</v>
      </c>
    </row>
    <row r="514" spans="1:17" ht="14.45" customHeight="1" x14ac:dyDescent="0.2">
      <c r="A514" s="540" t="s">
        <v>1440</v>
      </c>
      <c r="B514" s="541" t="s">
        <v>1254</v>
      </c>
      <c r="C514" s="541" t="s">
        <v>1255</v>
      </c>
      <c r="D514" s="541" t="s">
        <v>1290</v>
      </c>
      <c r="E514" s="541" t="s">
        <v>1291</v>
      </c>
      <c r="F514" s="567">
        <v>1</v>
      </c>
      <c r="G514" s="567">
        <v>265</v>
      </c>
      <c r="H514" s="567"/>
      <c r="I514" s="567">
        <v>265</v>
      </c>
      <c r="J514" s="567"/>
      <c r="K514" s="567"/>
      <c r="L514" s="567"/>
      <c r="M514" s="567"/>
      <c r="N514" s="567"/>
      <c r="O514" s="567"/>
      <c r="P514" s="546"/>
      <c r="Q514" s="568"/>
    </row>
    <row r="515" spans="1:17" ht="14.45" customHeight="1" x14ac:dyDescent="0.2">
      <c r="A515" s="540" t="s">
        <v>1440</v>
      </c>
      <c r="B515" s="541" t="s">
        <v>1254</v>
      </c>
      <c r="C515" s="541" t="s">
        <v>1255</v>
      </c>
      <c r="D515" s="541" t="s">
        <v>1292</v>
      </c>
      <c r="E515" s="541" t="s">
        <v>1293</v>
      </c>
      <c r="F515" s="567">
        <v>7</v>
      </c>
      <c r="G515" s="567">
        <v>4949</v>
      </c>
      <c r="H515" s="567">
        <v>0.10359841744991731</v>
      </c>
      <c r="I515" s="567">
        <v>707</v>
      </c>
      <c r="J515" s="567">
        <v>67</v>
      </c>
      <c r="K515" s="567">
        <v>47771</v>
      </c>
      <c r="L515" s="567">
        <v>1</v>
      </c>
      <c r="M515" s="567">
        <v>713</v>
      </c>
      <c r="N515" s="567">
        <v>48</v>
      </c>
      <c r="O515" s="567">
        <v>34512</v>
      </c>
      <c r="P515" s="546">
        <v>0.72244667266751794</v>
      </c>
      <c r="Q515" s="568">
        <v>719</v>
      </c>
    </row>
    <row r="516" spans="1:17" ht="14.45" customHeight="1" x14ac:dyDescent="0.2">
      <c r="A516" s="540" t="s">
        <v>1440</v>
      </c>
      <c r="B516" s="541" t="s">
        <v>1254</v>
      </c>
      <c r="C516" s="541" t="s">
        <v>1255</v>
      </c>
      <c r="D516" s="541" t="s">
        <v>1294</v>
      </c>
      <c r="E516" s="541" t="s">
        <v>1295</v>
      </c>
      <c r="F516" s="567">
        <v>3</v>
      </c>
      <c r="G516" s="567">
        <v>444</v>
      </c>
      <c r="H516" s="567">
        <v>0.59199999999999997</v>
      </c>
      <c r="I516" s="567">
        <v>148</v>
      </c>
      <c r="J516" s="567">
        <v>5</v>
      </c>
      <c r="K516" s="567">
        <v>750</v>
      </c>
      <c r="L516" s="567">
        <v>1</v>
      </c>
      <c r="M516" s="567">
        <v>150</v>
      </c>
      <c r="N516" s="567"/>
      <c r="O516" s="567"/>
      <c r="P516" s="546"/>
      <c r="Q516" s="568"/>
    </row>
    <row r="517" spans="1:17" ht="14.45" customHeight="1" x14ac:dyDescent="0.2">
      <c r="A517" s="540" t="s">
        <v>1440</v>
      </c>
      <c r="B517" s="541" t="s">
        <v>1254</v>
      </c>
      <c r="C517" s="541" t="s">
        <v>1255</v>
      </c>
      <c r="D517" s="541" t="s">
        <v>1296</v>
      </c>
      <c r="E517" s="541" t="s">
        <v>1297</v>
      </c>
      <c r="F517" s="567">
        <v>7</v>
      </c>
      <c r="G517" s="567">
        <v>2135</v>
      </c>
      <c r="H517" s="567">
        <v>0.6301652892561983</v>
      </c>
      <c r="I517" s="567">
        <v>305</v>
      </c>
      <c r="J517" s="567">
        <v>11</v>
      </c>
      <c r="K517" s="567">
        <v>3388</v>
      </c>
      <c r="L517" s="567">
        <v>1</v>
      </c>
      <c r="M517" s="567">
        <v>308</v>
      </c>
      <c r="N517" s="567">
        <v>5</v>
      </c>
      <c r="O517" s="567">
        <v>1550</v>
      </c>
      <c r="P517" s="546">
        <v>0.45749704840613931</v>
      </c>
      <c r="Q517" s="568">
        <v>310</v>
      </c>
    </row>
    <row r="518" spans="1:17" ht="14.45" customHeight="1" x14ac:dyDescent="0.2">
      <c r="A518" s="540" t="s">
        <v>1440</v>
      </c>
      <c r="B518" s="541" t="s">
        <v>1254</v>
      </c>
      <c r="C518" s="541" t="s">
        <v>1255</v>
      </c>
      <c r="D518" s="541" t="s">
        <v>1298</v>
      </c>
      <c r="E518" s="541" t="s">
        <v>1299</v>
      </c>
      <c r="F518" s="567">
        <v>5</v>
      </c>
      <c r="G518" s="567">
        <v>18610</v>
      </c>
      <c r="H518" s="567">
        <v>4.9455221897422268</v>
      </c>
      <c r="I518" s="567">
        <v>3722</v>
      </c>
      <c r="J518" s="567">
        <v>1</v>
      </c>
      <c r="K518" s="567">
        <v>3763</v>
      </c>
      <c r="L518" s="567">
        <v>1</v>
      </c>
      <c r="M518" s="567">
        <v>3763</v>
      </c>
      <c r="N518" s="567">
        <v>1</v>
      </c>
      <c r="O518" s="567">
        <v>3799</v>
      </c>
      <c r="P518" s="546">
        <v>1.0095668349720968</v>
      </c>
      <c r="Q518" s="568">
        <v>3799</v>
      </c>
    </row>
    <row r="519" spans="1:17" ht="14.45" customHeight="1" x14ac:dyDescent="0.2">
      <c r="A519" s="540" t="s">
        <v>1440</v>
      </c>
      <c r="B519" s="541" t="s">
        <v>1254</v>
      </c>
      <c r="C519" s="541" t="s">
        <v>1255</v>
      </c>
      <c r="D519" s="541" t="s">
        <v>1300</v>
      </c>
      <c r="E519" s="541" t="s">
        <v>1301</v>
      </c>
      <c r="F519" s="567">
        <v>164</v>
      </c>
      <c r="G519" s="567">
        <v>81180</v>
      </c>
      <c r="H519" s="567">
        <v>0.75667614298364172</v>
      </c>
      <c r="I519" s="567">
        <v>495</v>
      </c>
      <c r="J519" s="567">
        <v>215</v>
      </c>
      <c r="K519" s="567">
        <v>107285</v>
      </c>
      <c r="L519" s="567">
        <v>1</v>
      </c>
      <c r="M519" s="567">
        <v>499</v>
      </c>
      <c r="N519" s="567">
        <v>145</v>
      </c>
      <c r="O519" s="567">
        <v>72935</v>
      </c>
      <c r="P519" s="546">
        <v>0.67982476581069118</v>
      </c>
      <c r="Q519" s="568">
        <v>503</v>
      </c>
    </row>
    <row r="520" spans="1:17" ht="14.45" customHeight="1" x14ac:dyDescent="0.2">
      <c r="A520" s="540" t="s">
        <v>1440</v>
      </c>
      <c r="B520" s="541" t="s">
        <v>1254</v>
      </c>
      <c r="C520" s="541" t="s">
        <v>1255</v>
      </c>
      <c r="D520" s="541" t="s">
        <v>1304</v>
      </c>
      <c r="E520" s="541" t="s">
        <v>1305</v>
      </c>
      <c r="F520" s="567">
        <v>166</v>
      </c>
      <c r="G520" s="567">
        <v>61586</v>
      </c>
      <c r="H520" s="567">
        <v>0.7989880643487286</v>
      </c>
      <c r="I520" s="567">
        <v>371</v>
      </c>
      <c r="J520" s="567">
        <v>205</v>
      </c>
      <c r="K520" s="567">
        <v>77080</v>
      </c>
      <c r="L520" s="567">
        <v>1</v>
      </c>
      <c r="M520" s="567">
        <v>376</v>
      </c>
      <c r="N520" s="567">
        <v>147</v>
      </c>
      <c r="O520" s="567">
        <v>55860</v>
      </c>
      <c r="P520" s="546">
        <v>0.72470160871821487</v>
      </c>
      <c r="Q520" s="568">
        <v>380</v>
      </c>
    </row>
    <row r="521" spans="1:17" ht="14.45" customHeight="1" x14ac:dyDescent="0.2">
      <c r="A521" s="540" t="s">
        <v>1440</v>
      </c>
      <c r="B521" s="541" t="s">
        <v>1254</v>
      </c>
      <c r="C521" s="541" t="s">
        <v>1255</v>
      </c>
      <c r="D521" s="541" t="s">
        <v>1308</v>
      </c>
      <c r="E521" s="541" t="s">
        <v>1309</v>
      </c>
      <c r="F521" s="567">
        <v>3</v>
      </c>
      <c r="G521" s="567">
        <v>36</v>
      </c>
      <c r="H521" s="567"/>
      <c r="I521" s="567">
        <v>12</v>
      </c>
      <c r="J521" s="567"/>
      <c r="K521" s="567"/>
      <c r="L521" s="567"/>
      <c r="M521" s="567"/>
      <c r="N521" s="567">
        <v>1</v>
      </c>
      <c r="O521" s="567">
        <v>12</v>
      </c>
      <c r="P521" s="546"/>
      <c r="Q521" s="568">
        <v>12</v>
      </c>
    </row>
    <row r="522" spans="1:17" ht="14.45" customHeight="1" x14ac:dyDescent="0.2">
      <c r="A522" s="540" t="s">
        <v>1440</v>
      </c>
      <c r="B522" s="541" t="s">
        <v>1254</v>
      </c>
      <c r="C522" s="541" t="s">
        <v>1255</v>
      </c>
      <c r="D522" s="541" t="s">
        <v>1312</v>
      </c>
      <c r="E522" s="541" t="s">
        <v>1313</v>
      </c>
      <c r="F522" s="567">
        <v>23</v>
      </c>
      <c r="G522" s="567">
        <v>2576</v>
      </c>
      <c r="H522" s="567">
        <v>0.55601122382905244</v>
      </c>
      <c r="I522" s="567">
        <v>112</v>
      </c>
      <c r="J522" s="567">
        <v>41</v>
      </c>
      <c r="K522" s="567">
        <v>4633</v>
      </c>
      <c r="L522" s="567">
        <v>1</v>
      </c>
      <c r="M522" s="567">
        <v>113</v>
      </c>
      <c r="N522" s="567">
        <v>38</v>
      </c>
      <c r="O522" s="567">
        <v>4332</v>
      </c>
      <c r="P522" s="546">
        <v>0.93503129721562706</v>
      </c>
      <c r="Q522" s="568">
        <v>114</v>
      </c>
    </row>
    <row r="523" spans="1:17" ht="14.45" customHeight="1" x14ac:dyDescent="0.2">
      <c r="A523" s="540" t="s">
        <v>1440</v>
      </c>
      <c r="B523" s="541" t="s">
        <v>1254</v>
      </c>
      <c r="C523" s="541" t="s">
        <v>1255</v>
      </c>
      <c r="D523" s="541" t="s">
        <v>1314</v>
      </c>
      <c r="E523" s="541" t="s">
        <v>1315</v>
      </c>
      <c r="F523" s="567">
        <v>2</v>
      </c>
      <c r="G523" s="567">
        <v>252</v>
      </c>
      <c r="H523" s="567"/>
      <c r="I523" s="567">
        <v>126</v>
      </c>
      <c r="J523" s="567"/>
      <c r="K523" s="567"/>
      <c r="L523" s="567"/>
      <c r="M523" s="567"/>
      <c r="N523" s="567"/>
      <c r="O523" s="567"/>
      <c r="P523" s="546"/>
      <c r="Q523" s="568"/>
    </row>
    <row r="524" spans="1:17" ht="14.45" customHeight="1" x14ac:dyDescent="0.2">
      <c r="A524" s="540" t="s">
        <v>1440</v>
      </c>
      <c r="B524" s="541" t="s">
        <v>1254</v>
      </c>
      <c r="C524" s="541" t="s">
        <v>1255</v>
      </c>
      <c r="D524" s="541" t="s">
        <v>1316</v>
      </c>
      <c r="E524" s="541" t="s">
        <v>1317</v>
      </c>
      <c r="F524" s="567">
        <v>29</v>
      </c>
      <c r="G524" s="567">
        <v>14384</v>
      </c>
      <c r="H524" s="567">
        <v>1.0654814814814815</v>
      </c>
      <c r="I524" s="567">
        <v>496</v>
      </c>
      <c r="J524" s="567">
        <v>27</v>
      </c>
      <c r="K524" s="567">
        <v>13500</v>
      </c>
      <c r="L524" s="567">
        <v>1</v>
      </c>
      <c r="M524" s="567">
        <v>500</v>
      </c>
      <c r="N524" s="567">
        <v>22</v>
      </c>
      <c r="O524" s="567">
        <v>11088</v>
      </c>
      <c r="P524" s="546">
        <v>0.82133333333333336</v>
      </c>
      <c r="Q524" s="568">
        <v>504</v>
      </c>
    </row>
    <row r="525" spans="1:17" ht="14.45" customHeight="1" x14ac:dyDescent="0.2">
      <c r="A525" s="540" t="s">
        <v>1440</v>
      </c>
      <c r="B525" s="541" t="s">
        <v>1254</v>
      </c>
      <c r="C525" s="541" t="s">
        <v>1255</v>
      </c>
      <c r="D525" s="541" t="s">
        <v>1318</v>
      </c>
      <c r="E525" s="541" t="s">
        <v>1319</v>
      </c>
      <c r="F525" s="567">
        <v>80</v>
      </c>
      <c r="G525" s="567">
        <v>36640</v>
      </c>
      <c r="H525" s="567">
        <v>0.81583576406670977</v>
      </c>
      <c r="I525" s="567">
        <v>458</v>
      </c>
      <c r="J525" s="567">
        <v>97</v>
      </c>
      <c r="K525" s="567">
        <v>44911</v>
      </c>
      <c r="L525" s="567">
        <v>1</v>
      </c>
      <c r="M525" s="567">
        <v>463</v>
      </c>
      <c r="N525" s="567">
        <v>99</v>
      </c>
      <c r="O525" s="567">
        <v>46233</v>
      </c>
      <c r="P525" s="546">
        <v>1.029435995635813</v>
      </c>
      <c r="Q525" s="568">
        <v>467</v>
      </c>
    </row>
    <row r="526" spans="1:17" ht="14.45" customHeight="1" x14ac:dyDescent="0.2">
      <c r="A526" s="540" t="s">
        <v>1440</v>
      </c>
      <c r="B526" s="541" t="s">
        <v>1254</v>
      </c>
      <c r="C526" s="541" t="s">
        <v>1255</v>
      </c>
      <c r="D526" s="541" t="s">
        <v>1320</v>
      </c>
      <c r="E526" s="541" t="s">
        <v>1321</v>
      </c>
      <c r="F526" s="567">
        <v>224</v>
      </c>
      <c r="G526" s="567">
        <v>12992</v>
      </c>
      <c r="H526" s="567">
        <v>0.64956752162391884</v>
      </c>
      <c r="I526" s="567">
        <v>58</v>
      </c>
      <c r="J526" s="567">
        <v>339</v>
      </c>
      <c r="K526" s="567">
        <v>20001</v>
      </c>
      <c r="L526" s="567">
        <v>1</v>
      </c>
      <c r="M526" s="567">
        <v>59</v>
      </c>
      <c r="N526" s="567">
        <v>262</v>
      </c>
      <c r="O526" s="567">
        <v>15458</v>
      </c>
      <c r="P526" s="546">
        <v>0.77286135693215341</v>
      </c>
      <c r="Q526" s="568">
        <v>59</v>
      </c>
    </row>
    <row r="527" spans="1:17" ht="14.45" customHeight="1" x14ac:dyDescent="0.2">
      <c r="A527" s="540" t="s">
        <v>1440</v>
      </c>
      <c r="B527" s="541" t="s">
        <v>1254</v>
      </c>
      <c r="C527" s="541" t="s">
        <v>1255</v>
      </c>
      <c r="D527" s="541" t="s">
        <v>1322</v>
      </c>
      <c r="E527" s="541" t="s">
        <v>1323</v>
      </c>
      <c r="F527" s="567"/>
      <c r="G527" s="567"/>
      <c r="H527" s="567"/>
      <c r="I527" s="567"/>
      <c r="J527" s="567">
        <v>16</v>
      </c>
      <c r="K527" s="567">
        <v>34864</v>
      </c>
      <c r="L527" s="567">
        <v>1</v>
      </c>
      <c r="M527" s="567">
        <v>2179</v>
      </c>
      <c r="N527" s="567">
        <v>9</v>
      </c>
      <c r="O527" s="567">
        <v>19647</v>
      </c>
      <c r="P527" s="546">
        <v>0.5635325837540156</v>
      </c>
      <c r="Q527" s="568">
        <v>2183</v>
      </c>
    </row>
    <row r="528" spans="1:17" ht="14.45" customHeight="1" x14ac:dyDescent="0.2">
      <c r="A528" s="540" t="s">
        <v>1440</v>
      </c>
      <c r="B528" s="541" t="s">
        <v>1254</v>
      </c>
      <c r="C528" s="541" t="s">
        <v>1255</v>
      </c>
      <c r="D528" s="541" t="s">
        <v>1328</v>
      </c>
      <c r="E528" s="541" t="s">
        <v>1329</v>
      </c>
      <c r="F528" s="567">
        <v>127</v>
      </c>
      <c r="G528" s="567">
        <v>22352</v>
      </c>
      <c r="H528" s="567">
        <v>0.82696363165488918</v>
      </c>
      <c r="I528" s="567">
        <v>176</v>
      </c>
      <c r="J528" s="567">
        <v>151</v>
      </c>
      <c r="K528" s="567">
        <v>27029</v>
      </c>
      <c r="L528" s="567">
        <v>1</v>
      </c>
      <c r="M528" s="567">
        <v>179</v>
      </c>
      <c r="N528" s="567">
        <v>80</v>
      </c>
      <c r="O528" s="567">
        <v>14480</v>
      </c>
      <c r="P528" s="546">
        <v>0.53572089237485665</v>
      </c>
      <c r="Q528" s="568">
        <v>181</v>
      </c>
    </row>
    <row r="529" spans="1:17" ht="14.45" customHeight="1" x14ac:dyDescent="0.2">
      <c r="A529" s="540" t="s">
        <v>1440</v>
      </c>
      <c r="B529" s="541" t="s">
        <v>1254</v>
      </c>
      <c r="C529" s="541" t="s">
        <v>1255</v>
      </c>
      <c r="D529" s="541" t="s">
        <v>1330</v>
      </c>
      <c r="E529" s="541" t="s">
        <v>1331</v>
      </c>
      <c r="F529" s="567">
        <v>67</v>
      </c>
      <c r="G529" s="567">
        <v>5762</v>
      </c>
      <c r="H529" s="567">
        <v>0.49796906058249069</v>
      </c>
      <c r="I529" s="567">
        <v>86</v>
      </c>
      <c r="J529" s="567">
        <v>133</v>
      </c>
      <c r="K529" s="567">
        <v>11571</v>
      </c>
      <c r="L529" s="567">
        <v>1</v>
      </c>
      <c r="M529" s="567">
        <v>87</v>
      </c>
      <c r="N529" s="567">
        <v>112</v>
      </c>
      <c r="O529" s="567">
        <v>9856</v>
      </c>
      <c r="P529" s="546">
        <v>0.85178463399879012</v>
      </c>
      <c r="Q529" s="568">
        <v>88</v>
      </c>
    </row>
    <row r="530" spans="1:17" ht="14.45" customHeight="1" x14ac:dyDescent="0.2">
      <c r="A530" s="540" t="s">
        <v>1440</v>
      </c>
      <c r="B530" s="541" t="s">
        <v>1254</v>
      </c>
      <c r="C530" s="541" t="s">
        <v>1255</v>
      </c>
      <c r="D530" s="541" t="s">
        <v>1332</v>
      </c>
      <c r="E530" s="541" t="s">
        <v>1333</v>
      </c>
      <c r="F530" s="567">
        <v>4</v>
      </c>
      <c r="G530" s="567">
        <v>680</v>
      </c>
      <c r="H530" s="567">
        <v>1.9767441860465116</v>
      </c>
      <c r="I530" s="567">
        <v>170</v>
      </c>
      <c r="J530" s="567">
        <v>2</v>
      </c>
      <c r="K530" s="567">
        <v>344</v>
      </c>
      <c r="L530" s="567">
        <v>1</v>
      </c>
      <c r="M530" s="567">
        <v>172</v>
      </c>
      <c r="N530" s="567">
        <v>1</v>
      </c>
      <c r="O530" s="567">
        <v>174</v>
      </c>
      <c r="P530" s="546">
        <v>0.5058139534883721</v>
      </c>
      <c r="Q530" s="568">
        <v>174</v>
      </c>
    </row>
    <row r="531" spans="1:17" ht="14.45" customHeight="1" x14ac:dyDescent="0.2">
      <c r="A531" s="540" t="s">
        <v>1440</v>
      </c>
      <c r="B531" s="541" t="s">
        <v>1254</v>
      </c>
      <c r="C531" s="541" t="s">
        <v>1255</v>
      </c>
      <c r="D531" s="541" t="s">
        <v>1334</v>
      </c>
      <c r="E531" s="541" t="s">
        <v>1335</v>
      </c>
      <c r="F531" s="567">
        <v>5</v>
      </c>
      <c r="G531" s="567">
        <v>145</v>
      </c>
      <c r="H531" s="567"/>
      <c r="I531" s="567">
        <v>29</v>
      </c>
      <c r="J531" s="567"/>
      <c r="K531" s="567"/>
      <c r="L531" s="567"/>
      <c r="M531" s="567"/>
      <c r="N531" s="567">
        <v>1</v>
      </c>
      <c r="O531" s="567">
        <v>31</v>
      </c>
      <c r="P531" s="546"/>
      <c r="Q531" s="568">
        <v>31</v>
      </c>
    </row>
    <row r="532" spans="1:17" ht="14.45" customHeight="1" x14ac:dyDescent="0.2">
      <c r="A532" s="540" t="s">
        <v>1440</v>
      </c>
      <c r="B532" s="541" t="s">
        <v>1254</v>
      </c>
      <c r="C532" s="541" t="s">
        <v>1255</v>
      </c>
      <c r="D532" s="541" t="s">
        <v>1336</v>
      </c>
      <c r="E532" s="541" t="s">
        <v>1337</v>
      </c>
      <c r="F532" s="567">
        <v>1</v>
      </c>
      <c r="G532" s="567">
        <v>177</v>
      </c>
      <c r="H532" s="567">
        <v>0.9943820224719101</v>
      </c>
      <c r="I532" s="567">
        <v>177</v>
      </c>
      <c r="J532" s="567">
        <v>1</v>
      </c>
      <c r="K532" s="567">
        <v>178</v>
      </c>
      <c r="L532" s="567">
        <v>1</v>
      </c>
      <c r="M532" s="567">
        <v>178</v>
      </c>
      <c r="N532" s="567">
        <v>1</v>
      </c>
      <c r="O532" s="567">
        <v>180</v>
      </c>
      <c r="P532" s="546">
        <v>1.0112359550561798</v>
      </c>
      <c r="Q532" s="568">
        <v>180</v>
      </c>
    </row>
    <row r="533" spans="1:17" ht="14.45" customHeight="1" x14ac:dyDescent="0.2">
      <c r="A533" s="540" t="s">
        <v>1440</v>
      </c>
      <c r="B533" s="541" t="s">
        <v>1254</v>
      </c>
      <c r="C533" s="541" t="s">
        <v>1255</v>
      </c>
      <c r="D533" s="541" t="s">
        <v>1340</v>
      </c>
      <c r="E533" s="541" t="s">
        <v>1341</v>
      </c>
      <c r="F533" s="567">
        <v>32</v>
      </c>
      <c r="G533" s="567">
        <v>8448</v>
      </c>
      <c r="H533" s="567">
        <v>0.95880149812734083</v>
      </c>
      <c r="I533" s="567">
        <v>264</v>
      </c>
      <c r="J533" s="567">
        <v>33</v>
      </c>
      <c r="K533" s="567">
        <v>8811</v>
      </c>
      <c r="L533" s="567">
        <v>1</v>
      </c>
      <c r="M533" s="567">
        <v>267</v>
      </c>
      <c r="N533" s="567">
        <v>30</v>
      </c>
      <c r="O533" s="567">
        <v>8070</v>
      </c>
      <c r="P533" s="546">
        <v>0.9159005788219271</v>
      </c>
      <c r="Q533" s="568">
        <v>269</v>
      </c>
    </row>
    <row r="534" spans="1:17" ht="14.45" customHeight="1" x14ac:dyDescent="0.2">
      <c r="A534" s="540" t="s">
        <v>1440</v>
      </c>
      <c r="B534" s="541" t="s">
        <v>1254</v>
      </c>
      <c r="C534" s="541" t="s">
        <v>1255</v>
      </c>
      <c r="D534" s="541" t="s">
        <v>1342</v>
      </c>
      <c r="E534" s="541" t="s">
        <v>1343</v>
      </c>
      <c r="F534" s="567">
        <v>72</v>
      </c>
      <c r="G534" s="567">
        <v>153648</v>
      </c>
      <c r="H534" s="567">
        <v>0.95463187325256293</v>
      </c>
      <c r="I534" s="567">
        <v>2134</v>
      </c>
      <c r="J534" s="567">
        <v>75</v>
      </c>
      <c r="K534" s="567">
        <v>160950</v>
      </c>
      <c r="L534" s="567">
        <v>1</v>
      </c>
      <c r="M534" s="567">
        <v>2146</v>
      </c>
      <c r="N534" s="567">
        <v>51</v>
      </c>
      <c r="O534" s="567">
        <v>110007</v>
      </c>
      <c r="P534" s="546">
        <v>0.68348555452003723</v>
      </c>
      <c r="Q534" s="568">
        <v>2157</v>
      </c>
    </row>
    <row r="535" spans="1:17" ht="14.45" customHeight="1" x14ac:dyDescent="0.2">
      <c r="A535" s="540" t="s">
        <v>1440</v>
      </c>
      <c r="B535" s="541" t="s">
        <v>1254</v>
      </c>
      <c r="C535" s="541" t="s">
        <v>1255</v>
      </c>
      <c r="D535" s="541" t="s">
        <v>1346</v>
      </c>
      <c r="E535" s="541" t="s">
        <v>1347</v>
      </c>
      <c r="F535" s="567">
        <v>5</v>
      </c>
      <c r="G535" s="567">
        <v>2130</v>
      </c>
      <c r="H535" s="567">
        <v>2.4482758620689653</v>
      </c>
      <c r="I535" s="567">
        <v>426</v>
      </c>
      <c r="J535" s="567">
        <v>2</v>
      </c>
      <c r="K535" s="567">
        <v>870</v>
      </c>
      <c r="L535" s="567">
        <v>1</v>
      </c>
      <c r="M535" s="567">
        <v>435</v>
      </c>
      <c r="N535" s="567">
        <v>1</v>
      </c>
      <c r="O535" s="567">
        <v>442</v>
      </c>
      <c r="P535" s="546">
        <v>0.50804597701149423</v>
      </c>
      <c r="Q535" s="568">
        <v>442</v>
      </c>
    </row>
    <row r="536" spans="1:17" ht="14.45" customHeight="1" x14ac:dyDescent="0.2">
      <c r="A536" s="540" t="s">
        <v>1440</v>
      </c>
      <c r="B536" s="541" t="s">
        <v>1254</v>
      </c>
      <c r="C536" s="541" t="s">
        <v>1255</v>
      </c>
      <c r="D536" s="541" t="s">
        <v>1418</v>
      </c>
      <c r="E536" s="541" t="s">
        <v>1419</v>
      </c>
      <c r="F536" s="567"/>
      <c r="G536" s="567"/>
      <c r="H536" s="567"/>
      <c r="I536" s="567"/>
      <c r="J536" s="567">
        <v>1</v>
      </c>
      <c r="K536" s="567">
        <v>865</v>
      </c>
      <c r="L536" s="567">
        <v>1</v>
      </c>
      <c r="M536" s="567">
        <v>865</v>
      </c>
      <c r="N536" s="567"/>
      <c r="O536" s="567"/>
      <c r="P536" s="546"/>
      <c r="Q536" s="568"/>
    </row>
    <row r="537" spans="1:17" ht="14.45" customHeight="1" x14ac:dyDescent="0.2">
      <c r="A537" s="540" t="s">
        <v>1440</v>
      </c>
      <c r="B537" s="541" t="s">
        <v>1254</v>
      </c>
      <c r="C537" s="541" t="s">
        <v>1255</v>
      </c>
      <c r="D537" s="541" t="s">
        <v>1349</v>
      </c>
      <c r="E537" s="541" t="s">
        <v>1350</v>
      </c>
      <c r="F537" s="567"/>
      <c r="G537" s="567"/>
      <c r="H537" s="567"/>
      <c r="I537" s="567"/>
      <c r="J537" s="567">
        <v>3</v>
      </c>
      <c r="K537" s="567">
        <v>15786</v>
      </c>
      <c r="L537" s="567">
        <v>1</v>
      </c>
      <c r="M537" s="567">
        <v>5262</v>
      </c>
      <c r="N537" s="567"/>
      <c r="O537" s="567"/>
      <c r="P537" s="546"/>
      <c r="Q537" s="568"/>
    </row>
    <row r="538" spans="1:17" ht="14.45" customHeight="1" x14ac:dyDescent="0.2">
      <c r="A538" s="540" t="s">
        <v>1440</v>
      </c>
      <c r="B538" s="541" t="s">
        <v>1254</v>
      </c>
      <c r="C538" s="541" t="s">
        <v>1255</v>
      </c>
      <c r="D538" s="541" t="s">
        <v>1351</v>
      </c>
      <c r="E538" s="541" t="s">
        <v>1352</v>
      </c>
      <c r="F538" s="567">
        <v>28</v>
      </c>
      <c r="G538" s="567">
        <v>8092</v>
      </c>
      <c r="H538" s="567">
        <v>0.66208476517754866</v>
      </c>
      <c r="I538" s="567">
        <v>289</v>
      </c>
      <c r="J538" s="567">
        <v>42</v>
      </c>
      <c r="K538" s="567">
        <v>12222</v>
      </c>
      <c r="L538" s="567">
        <v>1</v>
      </c>
      <c r="M538" s="567">
        <v>291</v>
      </c>
      <c r="N538" s="567">
        <v>31</v>
      </c>
      <c r="O538" s="567">
        <v>9083</v>
      </c>
      <c r="P538" s="546">
        <v>0.74316805760104732</v>
      </c>
      <c r="Q538" s="568">
        <v>293</v>
      </c>
    </row>
    <row r="539" spans="1:17" ht="14.45" customHeight="1" x14ac:dyDescent="0.2">
      <c r="A539" s="540" t="s">
        <v>1440</v>
      </c>
      <c r="B539" s="541" t="s">
        <v>1254</v>
      </c>
      <c r="C539" s="541" t="s">
        <v>1255</v>
      </c>
      <c r="D539" s="541" t="s">
        <v>1353</v>
      </c>
      <c r="E539" s="541" t="s">
        <v>1354</v>
      </c>
      <c r="F539" s="567">
        <v>5</v>
      </c>
      <c r="G539" s="567">
        <v>5510</v>
      </c>
      <c r="H539" s="567">
        <v>2.4642218246869412</v>
      </c>
      <c r="I539" s="567">
        <v>1102</v>
      </c>
      <c r="J539" s="567">
        <v>2</v>
      </c>
      <c r="K539" s="567">
        <v>2236</v>
      </c>
      <c r="L539" s="567">
        <v>1</v>
      </c>
      <c r="M539" s="567">
        <v>1118</v>
      </c>
      <c r="N539" s="567">
        <v>1</v>
      </c>
      <c r="O539" s="567">
        <v>1132</v>
      </c>
      <c r="P539" s="546">
        <v>0.50626118067978532</v>
      </c>
      <c r="Q539" s="568">
        <v>1132</v>
      </c>
    </row>
    <row r="540" spans="1:17" ht="14.45" customHeight="1" x14ac:dyDescent="0.2">
      <c r="A540" s="540" t="s">
        <v>1440</v>
      </c>
      <c r="B540" s="541" t="s">
        <v>1254</v>
      </c>
      <c r="C540" s="541" t="s">
        <v>1255</v>
      </c>
      <c r="D540" s="541" t="s">
        <v>1355</v>
      </c>
      <c r="E540" s="541" t="s">
        <v>1356</v>
      </c>
      <c r="F540" s="567">
        <v>1</v>
      </c>
      <c r="G540" s="567">
        <v>108</v>
      </c>
      <c r="H540" s="567"/>
      <c r="I540" s="567">
        <v>108</v>
      </c>
      <c r="J540" s="567"/>
      <c r="K540" s="567"/>
      <c r="L540" s="567"/>
      <c r="M540" s="567"/>
      <c r="N540" s="567">
        <v>1</v>
      </c>
      <c r="O540" s="567">
        <v>110</v>
      </c>
      <c r="P540" s="546"/>
      <c r="Q540" s="568">
        <v>110</v>
      </c>
    </row>
    <row r="541" spans="1:17" ht="14.45" customHeight="1" x14ac:dyDescent="0.2">
      <c r="A541" s="540" t="s">
        <v>1440</v>
      </c>
      <c r="B541" s="541" t="s">
        <v>1254</v>
      </c>
      <c r="C541" s="541" t="s">
        <v>1255</v>
      </c>
      <c r="D541" s="541" t="s">
        <v>1359</v>
      </c>
      <c r="E541" s="541" t="s">
        <v>1360</v>
      </c>
      <c r="F541" s="567">
        <v>3</v>
      </c>
      <c r="G541" s="567">
        <v>0</v>
      </c>
      <c r="H541" s="567"/>
      <c r="I541" s="567">
        <v>0</v>
      </c>
      <c r="J541" s="567">
        <v>2</v>
      </c>
      <c r="K541" s="567">
        <v>0</v>
      </c>
      <c r="L541" s="567"/>
      <c r="M541" s="567">
        <v>0</v>
      </c>
      <c r="N541" s="567"/>
      <c r="O541" s="567"/>
      <c r="P541" s="546"/>
      <c r="Q541" s="568"/>
    </row>
    <row r="542" spans="1:17" ht="14.45" customHeight="1" x14ac:dyDescent="0.2">
      <c r="A542" s="540" t="s">
        <v>1440</v>
      </c>
      <c r="B542" s="541" t="s">
        <v>1254</v>
      </c>
      <c r="C542" s="541" t="s">
        <v>1255</v>
      </c>
      <c r="D542" s="541" t="s">
        <v>1361</v>
      </c>
      <c r="E542" s="541" t="s">
        <v>1362</v>
      </c>
      <c r="F542" s="567">
        <v>24</v>
      </c>
      <c r="G542" s="567">
        <v>0</v>
      </c>
      <c r="H542" s="567"/>
      <c r="I542" s="567">
        <v>0</v>
      </c>
      <c r="J542" s="567">
        <v>21</v>
      </c>
      <c r="K542" s="567">
        <v>0</v>
      </c>
      <c r="L542" s="567"/>
      <c r="M542" s="567">
        <v>0</v>
      </c>
      <c r="N542" s="567">
        <v>19</v>
      </c>
      <c r="O542" s="567">
        <v>0</v>
      </c>
      <c r="P542" s="546"/>
      <c r="Q542" s="568">
        <v>0</v>
      </c>
    </row>
    <row r="543" spans="1:17" ht="14.45" customHeight="1" x14ac:dyDescent="0.2">
      <c r="A543" s="540" t="s">
        <v>1440</v>
      </c>
      <c r="B543" s="541" t="s">
        <v>1254</v>
      </c>
      <c r="C543" s="541" t="s">
        <v>1255</v>
      </c>
      <c r="D543" s="541" t="s">
        <v>1363</v>
      </c>
      <c r="E543" s="541" t="s">
        <v>1364</v>
      </c>
      <c r="F543" s="567">
        <v>8</v>
      </c>
      <c r="G543" s="567">
        <v>38232</v>
      </c>
      <c r="H543" s="567"/>
      <c r="I543" s="567">
        <v>4779</v>
      </c>
      <c r="J543" s="567"/>
      <c r="K543" s="567"/>
      <c r="L543" s="567"/>
      <c r="M543" s="567"/>
      <c r="N543" s="567">
        <v>8</v>
      </c>
      <c r="O543" s="567">
        <v>38592</v>
      </c>
      <c r="P543" s="546"/>
      <c r="Q543" s="568">
        <v>4824</v>
      </c>
    </row>
    <row r="544" spans="1:17" ht="14.45" customHeight="1" x14ac:dyDescent="0.2">
      <c r="A544" s="540" t="s">
        <v>1440</v>
      </c>
      <c r="B544" s="541" t="s">
        <v>1254</v>
      </c>
      <c r="C544" s="541" t="s">
        <v>1255</v>
      </c>
      <c r="D544" s="541" t="s">
        <v>1365</v>
      </c>
      <c r="E544" s="541" t="s">
        <v>1366</v>
      </c>
      <c r="F544" s="567">
        <v>4</v>
      </c>
      <c r="G544" s="567">
        <v>2436</v>
      </c>
      <c r="H544" s="567"/>
      <c r="I544" s="567">
        <v>609</v>
      </c>
      <c r="J544" s="567"/>
      <c r="K544" s="567"/>
      <c r="L544" s="567"/>
      <c r="M544" s="567"/>
      <c r="N544" s="567">
        <v>3</v>
      </c>
      <c r="O544" s="567">
        <v>1845</v>
      </c>
      <c r="P544" s="546"/>
      <c r="Q544" s="568">
        <v>615</v>
      </c>
    </row>
    <row r="545" spans="1:17" ht="14.45" customHeight="1" x14ac:dyDescent="0.2">
      <c r="A545" s="540" t="s">
        <v>1440</v>
      </c>
      <c r="B545" s="541" t="s">
        <v>1254</v>
      </c>
      <c r="C545" s="541" t="s">
        <v>1255</v>
      </c>
      <c r="D545" s="541" t="s">
        <v>1367</v>
      </c>
      <c r="E545" s="541" t="s">
        <v>1368</v>
      </c>
      <c r="F545" s="567">
        <v>36</v>
      </c>
      <c r="G545" s="567">
        <v>102240</v>
      </c>
      <c r="H545" s="567">
        <v>3.5936731107205624</v>
      </c>
      <c r="I545" s="567">
        <v>2840</v>
      </c>
      <c r="J545" s="567">
        <v>10</v>
      </c>
      <c r="K545" s="567">
        <v>28450</v>
      </c>
      <c r="L545" s="567">
        <v>1</v>
      </c>
      <c r="M545" s="567">
        <v>2845</v>
      </c>
      <c r="N545" s="567">
        <v>11</v>
      </c>
      <c r="O545" s="567">
        <v>31339</v>
      </c>
      <c r="P545" s="546">
        <v>1.1015465729349736</v>
      </c>
      <c r="Q545" s="568">
        <v>2849</v>
      </c>
    </row>
    <row r="546" spans="1:17" ht="14.45" customHeight="1" x14ac:dyDescent="0.2">
      <c r="A546" s="540" t="s">
        <v>1440</v>
      </c>
      <c r="B546" s="541" t="s">
        <v>1254</v>
      </c>
      <c r="C546" s="541" t="s">
        <v>1255</v>
      </c>
      <c r="D546" s="541" t="s">
        <v>1373</v>
      </c>
      <c r="E546" s="541" t="s">
        <v>1374</v>
      </c>
      <c r="F546" s="567"/>
      <c r="G546" s="567"/>
      <c r="H546" s="567"/>
      <c r="I546" s="567"/>
      <c r="J546" s="567"/>
      <c r="K546" s="567"/>
      <c r="L546" s="567"/>
      <c r="M546" s="567"/>
      <c r="N546" s="567">
        <v>2</v>
      </c>
      <c r="O546" s="567">
        <v>7686</v>
      </c>
      <c r="P546" s="546"/>
      <c r="Q546" s="568">
        <v>3843</v>
      </c>
    </row>
    <row r="547" spans="1:17" ht="14.45" customHeight="1" x14ac:dyDescent="0.2">
      <c r="A547" s="540" t="s">
        <v>1441</v>
      </c>
      <c r="B547" s="541" t="s">
        <v>1254</v>
      </c>
      <c r="C547" s="541" t="s">
        <v>1255</v>
      </c>
      <c r="D547" s="541" t="s">
        <v>1256</v>
      </c>
      <c r="E547" s="541" t="s">
        <v>1257</v>
      </c>
      <c r="F547" s="567"/>
      <c r="G547" s="567"/>
      <c r="H547" s="567"/>
      <c r="I547" s="567"/>
      <c r="J547" s="567">
        <v>2</v>
      </c>
      <c r="K547" s="567">
        <v>4518</v>
      </c>
      <c r="L547" s="567">
        <v>1</v>
      </c>
      <c r="M547" s="567">
        <v>2259</v>
      </c>
      <c r="N547" s="567">
        <v>1</v>
      </c>
      <c r="O547" s="567">
        <v>2280</v>
      </c>
      <c r="P547" s="546">
        <v>0.5046480743691899</v>
      </c>
      <c r="Q547" s="568">
        <v>2280</v>
      </c>
    </row>
    <row r="548" spans="1:17" ht="14.45" customHeight="1" x14ac:dyDescent="0.2">
      <c r="A548" s="540" t="s">
        <v>1441</v>
      </c>
      <c r="B548" s="541" t="s">
        <v>1254</v>
      </c>
      <c r="C548" s="541" t="s">
        <v>1255</v>
      </c>
      <c r="D548" s="541" t="s">
        <v>1258</v>
      </c>
      <c r="E548" s="541" t="s">
        <v>1259</v>
      </c>
      <c r="F548" s="567">
        <v>5</v>
      </c>
      <c r="G548" s="567">
        <v>290</v>
      </c>
      <c r="H548" s="567">
        <v>4.9152542372881358</v>
      </c>
      <c r="I548" s="567">
        <v>58</v>
      </c>
      <c r="J548" s="567">
        <v>1</v>
      </c>
      <c r="K548" s="567">
        <v>59</v>
      </c>
      <c r="L548" s="567">
        <v>1</v>
      </c>
      <c r="M548" s="567">
        <v>59</v>
      </c>
      <c r="N548" s="567"/>
      <c r="O548" s="567"/>
      <c r="P548" s="546"/>
      <c r="Q548" s="568"/>
    </row>
    <row r="549" spans="1:17" ht="14.45" customHeight="1" x14ac:dyDescent="0.2">
      <c r="A549" s="540" t="s">
        <v>1441</v>
      </c>
      <c r="B549" s="541" t="s">
        <v>1254</v>
      </c>
      <c r="C549" s="541" t="s">
        <v>1255</v>
      </c>
      <c r="D549" s="541" t="s">
        <v>1266</v>
      </c>
      <c r="E549" s="541" t="s">
        <v>1267</v>
      </c>
      <c r="F549" s="567">
        <v>5</v>
      </c>
      <c r="G549" s="567">
        <v>900</v>
      </c>
      <c r="H549" s="567"/>
      <c r="I549" s="567">
        <v>180</v>
      </c>
      <c r="J549" s="567"/>
      <c r="K549" s="567"/>
      <c r="L549" s="567"/>
      <c r="M549" s="567"/>
      <c r="N549" s="567">
        <v>2</v>
      </c>
      <c r="O549" s="567">
        <v>370</v>
      </c>
      <c r="P549" s="546"/>
      <c r="Q549" s="568">
        <v>185</v>
      </c>
    </row>
    <row r="550" spans="1:17" ht="14.45" customHeight="1" x14ac:dyDescent="0.2">
      <c r="A550" s="540" t="s">
        <v>1441</v>
      </c>
      <c r="B550" s="541" t="s">
        <v>1254</v>
      </c>
      <c r="C550" s="541" t="s">
        <v>1255</v>
      </c>
      <c r="D550" s="541" t="s">
        <v>1270</v>
      </c>
      <c r="E550" s="541" t="s">
        <v>1271</v>
      </c>
      <c r="F550" s="567">
        <v>0</v>
      </c>
      <c r="G550" s="567">
        <v>0</v>
      </c>
      <c r="H550" s="567">
        <v>0</v>
      </c>
      <c r="I550" s="567"/>
      <c r="J550" s="567">
        <v>8</v>
      </c>
      <c r="K550" s="567">
        <v>2728</v>
      </c>
      <c r="L550" s="567">
        <v>1</v>
      </c>
      <c r="M550" s="567">
        <v>341</v>
      </c>
      <c r="N550" s="567">
        <v>6</v>
      </c>
      <c r="O550" s="567">
        <v>2064</v>
      </c>
      <c r="P550" s="546">
        <v>0.75659824046920821</v>
      </c>
      <c r="Q550" s="568">
        <v>344</v>
      </c>
    </row>
    <row r="551" spans="1:17" ht="14.45" customHeight="1" x14ac:dyDescent="0.2">
      <c r="A551" s="540" t="s">
        <v>1441</v>
      </c>
      <c r="B551" s="541" t="s">
        <v>1254</v>
      </c>
      <c r="C551" s="541" t="s">
        <v>1255</v>
      </c>
      <c r="D551" s="541" t="s">
        <v>1274</v>
      </c>
      <c r="E551" s="541" t="s">
        <v>1275</v>
      </c>
      <c r="F551" s="567">
        <v>12</v>
      </c>
      <c r="G551" s="567">
        <v>4200</v>
      </c>
      <c r="H551" s="567">
        <v>0.9971509971509972</v>
      </c>
      <c r="I551" s="567">
        <v>350</v>
      </c>
      <c r="J551" s="567">
        <v>12</v>
      </c>
      <c r="K551" s="567">
        <v>4212</v>
      </c>
      <c r="L551" s="567">
        <v>1</v>
      </c>
      <c r="M551" s="567">
        <v>351</v>
      </c>
      <c r="N551" s="567">
        <v>51</v>
      </c>
      <c r="O551" s="567">
        <v>18003</v>
      </c>
      <c r="P551" s="546">
        <v>4.2742165242165244</v>
      </c>
      <c r="Q551" s="568">
        <v>353</v>
      </c>
    </row>
    <row r="552" spans="1:17" ht="14.45" customHeight="1" x14ac:dyDescent="0.2">
      <c r="A552" s="540" t="s">
        <v>1441</v>
      </c>
      <c r="B552" s="541" t="s">
        <v>1254</v>
      </c>
      <c r="C552" s="541" t="s">
        <v>1255</v>
      </c>
      <c r="D552" s="541" t="s">
        <v>1284</v>
      </c>
      <c r="E552" s="541" t="s">
        <v>1285</v>
      </c>
      <c r="F552" s="567"/>
      <c r="G552" s="567"/>
      <c r="H552" s="567"/>
      <c r="I552" s="567"/>
      <c r="J552" s="567"/>
      <c r="K552" s="567"/>
      <c r="L552" s="567"/>
      <c r="M552" s="567"/>
      <c r="N552" s="567">
        <v>1</v>
      </c>
      <c r="O552" s="567">
        <v>51</v>
      </c>
      <c r="P552" s="546"/>
      <c r="Q552" s="568">
        <v>51</v>
      </c>
    </row>
    <row r="553" spans="1:17" ht="14.45" customHeight="1" x14ac:dyDescent="0.2">
      <c r="A553" s="540" t="s">
        <v>1441</v>
      </c>
      <c r="B553" s="541" t="s">
        <v>1254</v>
      </c>
      <c r="C553" s="541" t="s">
        <v>1255</v>
      </c>
      <c r="D553" s="541" t="s">
        <v>1286</v>
      </c>
      <c r="E553" s="541" t="s">
        <v>1287</v>
      </c>
      <c r="F553" s="567">
        <v>1</v>
      </c>
      <c r="G553" s="567">
        <v>392</v>
      </c>
      <c r="H553" s="567"/>
      <c r="I553" s="567">
        <v>392</v>
      </c>
      <c r="J553" s="567"/>
      <c r="K553" s="567"/>
      <c r="L553" s="567"/>
      <c r="M553" s="567"/>
      <c r="N553" s="567"/>
      <c r="O553" s="567"/>
      <c r="P553" s="546"/>
      <c r="Q553" s="568"/>
    </row>
    <row r="554" spans="1:17" ht="14.45" customHeight="1" x14ac:dyDescent="0.2">
      <c r="A554" s="540" t="s">
        <v>1441</v>
      </c>
      <c r="B554" s="541" t="s">
        <v>1254</v>
      </c>
      <c r="C554" s="541" t="s">
        <v>1255</v>
      </c>
      <c r="D554" s="541" t="s">
        <v>1288</v>
      </c>
      <c r="E554" s="541" t="s">
        <v>1289</v>
      </c>
      <c r="F554" s="567"/>
      <c r="G554" s="567"/>
      <c r="H554" s="567"/>
      <c r="I554" s="567"/>
      <c r="J554" s="567"/>
      <c r="K554" s="567"/>
      <c r="L554" s="567"/>
      <c r="M554" s="567"/>
      <c r="N554" s="567">
        <v>1</v>
      </c>
      <c r="O554" s="567">
        <v>39</v>
      </c>
      <c r="P554" s="546"/>
      <c r="Q554" s="568">
        <v>39</v>
      </c>
    </row>
    <row r="555" spans="1:17" ht="14.45" customHeight="1" x14ac:dyDescent="0.2">
      <c r="A555" s="540" t="s">
        <v>1441</v>
      </c>
      <c r="B555" s="541" t="s">
        <v>1254</v>
      </c>
      <c r="C555" s="541" t="s">
        <v>1255</v>
      </c>
      <c r="D555" s="541" t="s">
        <v>1292</v>
      </c>
      <c r="E555" s="541" t="s">
        <v>1293</v>
      </c>
      <c r="F555" s="567"/>
      <c r="G555" s="567"/>
      <c r="H555" s="567"/>
      <c r="I555" s="567"/>
      <c r="J555" s="567"/>
      <c r="K555" s="567"/>
      <c r="L555" s="567"/>
      <c r="M555" s="567"/>
      <c r="N555" s="567">
        <v>1</v>
      </c>
      <c r="O555" s="567">
        <v>719</v>
      </c>
      <c r="P555" s="546"/>
      <c r="Q555" s="568">
        <v>719</v>
      </c>
    </row>
    <row r="556" spans="1:17" ht="14.45" customHeight="1" x14ac:dyDescent="0.2">
      <c r="A556" s="540" t="s">
        <v>1441</v>
      </c>
      <c r="B556" s="541" t="s">
        <v>1254</v>
      </c>
      <c r="C556" s="541" t="s">
        <v>1255</v>
      </c>
      <c r="D556" s="541" t="s">
        <v>1296</v>
      </c>
      <c r="E556" s="541" t="s">
        <v>1297</v>
      </c>
      <c r="F556" s="567">
        <v>2</v>
      </c>
      <c r="G556" s="567">
        <v>610</v>
      </c>
      <c r="H556" s="567"/>
      <c r="I556" s="567">
        <v>305</v>
      </c>
      <c r="J556" s="567"/>
      <c r="K556" s="567"/>
      <c r="L556" s="567"/>
      <c r="M556" s="567"/>
      <c r="N556" s="567"/>
      <c r="O556" s="567"/>
      <c r="P556" s="546"/>
      <c r="Q556" s="568"/>
    </row>
    <row r="557" spans="1:17" ht="14.45" customHeight="1" x14ac:dyDescent="0.2">
      <c r="A557" s="540" t="s">
        <v>1441</v>
      </c>
      <c r="B557" s="541" t="s">
        <v>1254</v>
      </c>
      <c r="C557" s="541" t="s">
        <v>1255</v>
      </c>
      <c r="D557" s="541" t="s">
        <v>1298</v>
      </c>
      <c r="E557" s="541" t="s">
        <v>1299</v>
      </c>
      <c r="F557" s="567"/>
      <c r="G557" s="567"/>
      <c r="H557" s="567"/>
      <c r="I557" s="567"/>
      <c r="J557" s="567">
        <v>4</v>
      </c>
      <c r="K557" s="567">
        <v>15052</v>
      </c>
      <c r="L557" s="567">
        <v>1</v>
      </c>
      <c r="M557" s="567">
        <v>3763</v>
      </c>
      <c r="N557" s="567">
        <v>1</v>
      </c>
      <c r="O557" s="567">
        <v>3799</v>
      </c>
      <c r="P557" s="546">
        <v>0.25239170874302419</v>
      </c>
      <c r="Q557" s="568">
        <v>3799</v>
      </c>
    </row>
    <row r="558" spans="1:17" ht="14.45" customHeight="1" x14ac:dyDescent="0.2">
      <c r="A558" s="540" t="s">
        <v>1441</v>
      </c>
      <c r="B558" s="541" t="s">
        <v>1254</v>
      </c>
      <c r="C558" s="541" t="s">
        <v>1255</v>
      </c>
      <c r="D558" s="541" t="s">
        <v>1300</v>
      </c>
      <c r="E558" s="541" t="s">
        <v>1301</v>
      </c>
      <c r="F558" s="567">
        <v>3</v>
      </c>
      <c r="G558" s="567">
        <v>1485</v>
      </c>
      <c r="H558" s="567">
        <v>0.7439879759519038</v>
      </c>
      <c r="I558" s="567">
        <v>495</v>
      </c>
      <c r="J558" s="567">
        <v>4</v>
      </c>
      <c r="K558" s="567">
        <v>1996</v>
      </c>
      <c r="L558" s="567">
        <v>1</v>
      </c>
      <c r="M558" s="567">
        <v>499</v>
      </c>
      <c r="N558" s="567">
        <v>6</v>
      </c>
      <c r="O558" s="567">
        <v>3018</v>
      </c>
      <c r="P558" s="546">
        <v>1.5120240480961924</v>
      </c>
      <c r="Q558" s="568">
        <v>503</v>
      </c>
    </row>
    <row r="559" spans="1:17" ht="14.45" customHeight="1" x14ac:dyDescent="0.2">
      <c r="A559" s="540" t="s">
        <v>1441</v>
      </c>
      <c r="B559" s="541" t="s">
        <v>1254</v>
      </c>
      <c r="C559" s="541" t="s">
        <v>1255</v>
      </c>
      <c r="D559" s="541" t="s">
        <v>1302</v>
      </c>
      <c r="E559" s="541" t="s">
        <v>1303</v>
      </c>
      <c r="F559" s="567"/>
      <c r="G559" s="567"/>
      <c r="H559" s="567"/>
      <c r="I559" s="567"/>
      <c r="J559" s="567">
        <v>1</v>
      </c>
      <c r="K559" s="567">
        <v>6669</v>
      </c>
      <c r="L559" s="567">
        <v>1</v>
      </c>
      <c r="M559" s="567">
        <v>6669</v>
      </c>
      <c r="N559" s="567"/>
      <c r="O559" s="567"/>
      <c r="P559" s="546"/>
      <c r="Q559" s="568"/>
    </row>
    <row r="560" spans="1:17" ht="14.45" customHeight="1" x14ac:dyDescent="0.2">
      <c r="A560" s="540" t="s">
        <v>1441</v>
      </c>
      <c r="B560" s="541" t="s">
        <v>1254</v>
      </c>
      <c r="C560" s="541" t="s">
        <v>1255</v>
      </c>
      <c r="D560" s="541" t="s">
        <v>1304</v>
      </c>
      <c r="E560" s="541" t="s">
        <v>1305</v>
      </c>
      <c r="F560" s="567">
        <v>5</v>
      </c>
      <c r="G560" s="567">
        <v>1855</v>
      </c>
      <c r="H560" s="567">
        <v>1.6445035460992907</v>
      </c>
      <c r="I560" s="567">
        <v>371</v>
      </c>
      <c r="J560" s="567">
        <v>3</v>
      </c>
      <c r="K560" s="567">
        <v>1128</v>
      </c>
      <c r="L560" s="567">
        <v>1</v>
      </c>
      <c r="M560" s="567">
        <v>376</v>
      </c>
      <c r="N560" s="567">
        <v>6</v>
      </c>
      <c r="O560" s="567">
        <v>2280</v>
      </c>
      <c r="P560" s="546">
        <v>2.021276595744681</v>
      </c>
      <c r="Q560" s="568">
        <v>380</v>
      </c>
    </row>
    <row r="561" spans="1:17" ht="14.45" customHeight="1" x14ac:dyDescent="0.2">
      <c r="A561" s="540" t="s">
        <v>1441</v>
      </c>
      <c r="B561" s="541" t="s">
        <v>1254</v>
      </c>
      <c r="C561" s="541" t="s">
        <v>1255</v>
      </c>
      <c r="D561" s="541" t="s">
        <v>1312</v>
      </c>
      <c r="E561" s="541" t="s">
        <v>1313</v>
      </c>
      <c r="F561" s="567"/>
      <c r="G561" s="567"/>
      <c r="H561" s="567"/>
      <c r="I561" s="567"/>
      <c r="J561" s="567">
        <v>5</v>
      </c>
      <c r="K561" s="567">
        <v>565</v>
      </c>
      <c r="L561" s="567">
        <v>1</v>
      </c>
      <c r="M561" s="567">
        <v>113</v>
      </c>
      <c r="N561" s="567">
        <v>1</v>
      </c>
      <c r="O561" s="567">
        <v>114</v>
      </c>
      <c r="P561" s="546">
        <v>0.20176991150442478</v>
      </c>
      <c r="Q561" s="568">
        <v>114</v>
      </c>
    </row>
    <row r="562" spans="1:17" ht="14.45" customHeight="1" x14ac:dyDescent="0.2">
      <c r="A562" s="540" t="s">
        <v>1441</v>
      </c>
      <c r="B562" s="541" t="s">
        <v>1254</v>
      </c>
      <c r="C562" s="541" t="s">
        <v>1255</v>
      </c>
      <c r="D562" s="541" t="s">
        <v>1318</v>
      </c>
      <c r="E562" s="541" t="s">
        <v>1319</v>
      </c>
      <c r="F562" s="567"/>
      <c r="G562" s="567"/>
      <c r="H562" s="567"/>
      <c r="I562" s="567"/>
      <c r="J562" s="567">
        <v>4</v>
      </c>
      <c r="K562" s="567">
        <v>1852</v>
      </c>
      <c r="L562" s="567">
        <v>1</v>
      </c>
      <c r="M562" s="567">
        <v>463</v>
      </c>
      <c r="N562" s="567">
        <v>4</v>
      </c>
      <c r="O562" s="567">
        <v>1868</v>
      </c>
      <c r="P562" s="546">
        <v>1.0086393088552916</v>
      </c>
      <c r="Q562" s="568">
        <v>467</v>
      </c>
    </row>
    <row r="563" spans="1:17" ht="14.45" customHeight="1" x14ac:dyDescent="0.2">
      <c r="A563" s="540" t="s">
        <v>1441</v>
      </c>
      <c r="B563" s="541" t="s">
        <v>1254</v>
      </c>
      <c r="C563" s="541" t="s">
        <v>1255</v>
      </c>
      <c r="D563" s="541" t="s">
        <v>1320</v>
      </c>
      <c r="E563" s="541" t="s">
        <v>1321</v>
      </c>
      <c r="F563" s="567">
        <v>14</v>
      </c>
      <c r="G563" s="567">
        <v>812</v>
      </c>
      <c r="H563" s="567">
        <v>2.2937853107344632</v>
      </c>
      <c r="I563" s="567">
        <v>58</v>
      </c>
      <c r="J563" s="567">
        <v>6</v>
      </c>
      <c r="K563" s="567">
        <v>354</v>
      </c>
      <c r="L563" s="567">
        <v>1</v>
      </c>
      <c r="M563" s="567">
        <v>59</v>
      </c>
      <c r="N563" s="567">
        <v>8</v>
      </c>
      <c r="O563" s="567">
        <v>472</v>
      </c>
      <c r="P563" s="546">
        <v>1.3333333333333333</v>
      </c>
      <c r="Q563" s="568">
        <v>59</v>
      </c>
    </row>
    <row r="564" spans="1:17" ht="14.45" customHeight="1" x14ac:dyDescent="0.2">
      <c r="A564" s="540" t="s">
        <v>1441</v>
      </c>
      <c r="B564" s="541" t="s">
        <v>1254</v>
      </c>
      <c r="C564" s="541" t="s">
        <v>1255</v>
      </c>
      <c r="D564" s="541" t="s">
        <v>1328</v>
      </c>
      <c r="E564" s="541" t="s">
        <v>1329</v>
      </c>
      <c r="F564" s="567">
        <v>12</v>
      </c>
      <c r="G564" s="567">
        <v>2112</v>
      </c>
      <c r="H564" s="567">
        <v>0.19342430625515156</v>
      </c>
      <c r="I564" s="567">
        <v>176</v>
      </c>
      <c r="J564" s="567">
        <v>61</v>
      </c>
      <c r="K564" s="567">
        <v>10919</v>
      </c>
      <c r="L564" s="567">
        <v>1</v>
      </c>
      <c r="M564" s="567">
        <v>179</v>
      </c>
      <c r="N564" s="567">
        <v>16</v>
      </c>
      <c r="O564" s="567">
        <v>2896</v>
      </c>
      <c r="P564" s="546">
        <v>0.26522575327410935</v>
      </c>
      <c r="Q564" s="568">
        <v>181</v>
      </c>
    </row>
    <row r="565" spans="1:17" ht="14.45" customHeight="1" x14ac:dyDescent="0.2">
      <c r="A565" s="540" t="s">
        <v>1441</v>
      </c>
      <c r="B565" s="541" t="s">
        <v>1254</v>
      </c>
      <c r="C565" s="541" t="s">
        <v>1255</v>
      </c>
      <c r="D565" s="541" t="s">
        <v>1330</v>
      </c>
      <c r="E565" s="541" t="s">
        <v>1331</v>
      </c>
      <c r="F565" s="567"/>
      <c r="G565" s="567"/>
      <c r="H565" s="567"/>
      <c r="I565" s="567"/>
      <c r="J565" s="567"/>
      <c r="K565" s="567"/>
      <c r="L565" s="567"/>
      <c r="M565" s="567"/>
      <c r="N565" s="567">
        <v>6</v>
      </c>
      <c r="O565" s="567">
        <v>528</v>
      </c>
      <c r="P565" s="546"/>
      <c r="Q565" s="568">
        <v>88</v>
      </c>
    </row>
    <row r="566" spans="1:17" ht="14.45" customHeight="1" x14ac:dyDescent="0.2">
      <c r="A566" s="540" t="s">
        <v>1441</v>
      </c>
      <c r="B566" s="541" t="s">
        <v>1254</v>
      </c>
      <c r="C566" s="541" t="s">
        <v>1255</v>
      </c>
      <c r="D566" s="541" t="s">
        <v>1332</v>
      </c>
      <c r="E566" s="541" t="s">
        <v>1333</v>
      </c>
      <c r="F566" s="567"/>
      <c r="G566" s="567"/>
      <c r="H566" s="567"/>
      <c r="I566" s="567"/>
      <c r="J566" s="567">
        <v>3</v>
      </c>
      <c r="K566" s="567">
        <v>516</v>
      </c>
      <c r="L566" s="567">
        <v>1</v>
      </c>
      <c r="M566" s="567">
        <v>172</v>
      </c>
      <c r="N566" s="567">
        <v>2</v>
      </c>
      <c r="O566" s="567">
        <v>348</v>
      </c>
      <c r="P566" s="546">
        <v>0.67441860465116277</v>
      </c>
      <c r="Q566" s="568">
        <v>174</v>
      </c>
    </row>
    <row r="567" spans="1:17" ht="14.45" customHeight="1" x14ac:dyDescent="0.2">
      <c r="A567" s="540" t="s">
        <v>1441</v>
      </c>
      <c r="B567" s="541" t="s">
        <v>1254</v>
      </c>
      <c r="C567" s="541" t="s">
        <v>1255</v>
      </c>
      <c r="D567" s="541" t="s">
        <v>1340</v>
      </c>
      <c r="E567" s="541" t="s">
        <v>1341</v>
      </c>
      <c r="F567" s="567">
        <v>1</v>
      </c>
      <c r="G567" s="567">
        <v>264</v>
      </c>
      <c r="H567" s="567"/>
      <c r="I567" s="567">
        <v>264</v>
      </c>
      <c r="J567" s="567"/>
      <c r="K567" s="567"/>
      <c r="L567" s="567"/>
      <c r="M567" s="567"/>
      <c r="N567" s="567">
        <v>2</v>
      </c>
      <c r="O567" s="567">
        <v>538</v>
      </c>
      <c r="P567" s="546"/>
      <c r="Q567" s="568">
        <v>269</v>
      </c>
    </row>
    <row r="568" spans="1:17" ht="14.45" customHeight="1" x14ac:dyDescent="0.2">
      <c r="A568" s="540" t="s">
        <v>1441</v>
      </c>
      <c r="B568" s="541" t="s">
        <v>1254</v>
      </c>
      <c r="C568" s="541" t="s">
        <v>1255</v>
      </c>
      <c r="D568" s="541" t="s">
        <v>1342</v>
      </c>
      <c r="E568" s="541" t="s">
        <v>1343</v>
      </c>
      <c r="F568" s="567">
        <v>3</v>
      </c>
      <c r="G568" s="567">
        <v>6402</v>
      </c>
      <c r="H568" s="567"/>
      <c r="I568" s="567">
        <v>2134</v>
      </c>
      <c r="J568" s="567"/>
      <c r="K568" s="567"/>
      <c r="L568" s="567"/>
      <c r="M568" s="567"/>
      <c r="N568" s="567"/>
      <c r="O568" s="567"/>
      <c r="P568" s="546"/>
      <c r="Q568" s="568"/>
    </row>
    <row r="569" spans="1:17" ht="14.45" customHeight="1" x14ac:dyDescent="0.2">
      <c r="A569" s="540" t="s">
        <v>1441</v>
      </c>
      <c r="B569" s="541" t="s">
        <v>1254</v>
      </c>
      <c r="C569" s="541" t="s">
        <v>1255</v>
      </c>
      <c r="D569" s="541" t="s">
        <v>1346</v>
      </c>
      <c r="E569" s="541" t="s">
        <v>1347</v>
      </c>
      <c r="F569" s="567"/>
      <c r="G569" s="567"/>
      <c r="H569" s="567"/>
      <c r="I569" s="567"/>
      <c r="J569" s="567">
        <v>5</v>
      </c>
      <c r="K569" s="567">
        <v>2175</v>
      </c>
      <c r="L569" s="567">
        <v>1</v>
      </c>
      <c r="M569" s="567">
        <v>435</v>
      </c>
      <c r="N569" s="567">
        <v>1</v>
      </c>
      <c r="O569" s="567">
        <v>442</v>
      </c>
      <c r="P569" s="546">
        <v>0.20321839080459769</v>
      </c>
      <c r="Q569" s="568">
        <v>442</v>
      </c>
    </row>
    <row r="570" spans="1:17" ht="14.45" customHeight="1" x14ac:dyDescent="0.2">
      <c r="A570" s="540" t="s">
        <v>1441</v>
      </c>
      <c r="B570" s="541" t="s">
        <v>1254</v>
      </c>
      <c r="C570" s="541" t="s">
        <v>1255</v>
      </c>
      <c r="D570" s="541" t="s">
        <v>1351</v>
      </c>
      <c r="E570" s="541" t="s">
        <v>1352</v>
      </c>
      <c r="F570" s="567">
        <v>1</v>
      </c>
      <c r="G570" s="567">
        <v>289</v>
      </c>
      <c r="H570" s="567"/>
      <c r="I570" s="567">
        <v>289</v>
      </c>
      <c r="J570" s="567"/>
      <c r="K570" s="567"/>
      <c r="L570" s="567"/>
      <c r="M570" s="567"/>
      <c r="N570" s="567"/>
      <c r="O570" s="567"/>
      <c r="P570" s="546"/>
      <c r="Q570" s="568"/>
    </row>
    <row r="571" spans="1:17" ht="14.45" customHeight="1" x14ac:dyDescent="0.2">
      <c r="A571" s="540" t="s">
        <v>1441</v>
      </c>
      <c r="B571" s="541" t="s">
        <v>1254</v>
      </c>
      <c r="C571" s="541" t="s">
        <v>1255</v>
      </c>
      <c r="D571" s="541" t="s">
        <v>1353</v>
      </c>
      <c r="E571" s="541" t="s">
        <v>1354</v>
      </c>
      <c r="F571" s="567"/>
      <c r="G571" s="567"/>
      <c r="H571" s="567"/>
      <c r="I571" s="567"/>
      <c r="J571" s="567">
        <v>3</v>
      </c>
      <c r="K571" s="567">
        <v>3354</v>
      </c>
      <c r="L571" s="567">
        <v>1</v>
      </c>
      <c r="M571" s="567">
        <v>1118</v>
      </c>
      <c r="N571" s="567"/>
      <c r="O571" s="567"/>
      <c r="P571" s="546"/>
      <c r="Q571" s="568"/>
    </row>
    <row r="572" spans="1:17" ht="14.45" customHeight="1" x14ac:dyDescent="0.2">
      <c r="A572" s="540" t="s">
        <v>1441</v>
      </c>
      <c r="B572" s="541" t="s">
        <v>1254</v>
      </c>
      <c r="C572" s="541" t="s">
        <v>1255</v>
      </c>
      <c r="D572" s="541" t="s">
        <v>1361</v>
      </c>
      <c r="E572" s="541" t="s">
        <v>1362</v>
      </c>
      <c r="F572" s="567">
        <v>1</v>
      </c>
      <c r="G572" s="567">
        <v>0</v>
      </c>
      <c r="H572" s="567"/>
      <c r="I572" s="567">
        <v>0</v>
      </c>
      <c r="J572" s="567"/>
      <c r="K572" s="567"/>
      <c r="L572" s="567"/>
      <c r="M572" s="567"/>
      <c r="N572" s="567"/>
      <c r="O572" s="567"/>
      <c r="P572" s="546"/>
      <c r="Q572" s="568"/>
    </row>
    <row r="573" spans="1:17" ht="14.45" customHeight="1" x14ac:dyDescent="0.2">
      <c r="A573" s="540" t="s">
        <v>1441</v>
      </c>
      <c r="B573" s="541" t="s">
        <v>1254</v>
      </c>
      <c r="C573" s="541" t="s">
        <v>1255</v>
      </c>
      <c r="D573" s="541" t="s">
        <v>1367</v>
      </c>
      <c r="E573" s="541" t="s">
        <v>1368</v>
      </c>
      <c r="F573" s="567">
        <v>1</v>
      </c>
      <c r="G573" s="567">
        <v>2840</v>
      </c>
      <c r="H573" s="567"/>
      <c r="I573" s="567">
        <v>2840</v>
      </c>
      <c r="J573" s="567"/>
      <c r="K573" s="567"/>
      <c r="L573" s="567"/>
      <c r="M573" s="567"/>
      <c r="N573" s="567"/>
      <c r="O573" s="567"/>
      <c r="P573" s="546"/>
      <c r="Q573" s="568"/>
    </row>
    <row r="574" spans="1:17" ht="14.45" customHeight="1" x14ac:dyDescent="0.2">
      <c r="A574" s="540" t="s">
        <v>1442</v>
      </c>
      <c r="B574" s="541" t="s">
        <v>1254</v>
      </c>
      <c r="C574" s="541" t="s">
        <v>1255</v>
      </c>
      <c r="D574" s="541" t="s">
        <v>1266</v>
      </c>
      <c r="E574" s="541" t="s">
        <v>1267</v>
      </c>
      <c r="F574" s="567">
        <v>2</v>
      </c>
      <c r="G574" s="567">
        <v>360</v>
      </c>
      <c r="H574" s="567"/>
      <c r="I574" s="567">
        <v>180</v>
      </c>
      <c r="J574" s="567"/>
      <c r="K574" s="567"/>
      <c r="L574" s="567"/>
      <c r="M574" s="567"/>
      <c r="N574" s="567">
        <v>1</v>
      </c>
      <c r="O574" s="567">
        <v>185</v>
      </c>
      <c r="P574" s="546"/>
      <c r="Q574" s="568">
        <v>185</v>
      </c>
    </row>
    <row r="575" spans="1:17" ht="14.45" customHeight="1" x14ac:dyDescent="0.2">
      <c r="A575" s="540" t="s">
        <v>1442</v>
      </c>
      <c r="B575" s="541" t="s">
        <v>1254</v>
      </c>
      <c r="C575" s="541" t="s">
        <v>1255</v>
      </c>
      <c r="D575" s="541" t="s">
        <v>1300</v>
      </c>
      <c r="E575" s="541" t="s">
        <v>1301</v>
      </c>
      <c r="F575" s="567"/>
      <c r="G575" s="567"/>
      <c r="H575" s="567"/>
      <c r="I575" s="567"/>
      <c r="J575" s="567"/>
      <c r="K575" s="567"/>
      <c r="L575" s="567"/>
      <c r="M575" s="567"/>
      <c r="N575" s="567">
        <v>1</v>
      </c>
      <c r="O575" s="567">
        <v>503</v>
      </c>
      <c r="P575" s="546"/>
      <c r="Q575" s="568">
        <v>503</v>
      </c>
    </row>
    <row r="576" spans="1:17" ht="14.45" customHeight="1" x14ac:dyDescent="0.2">
      <c r="A576" s="540" t="s">
        <v>1442</v>
      </c>
      <c r="B576" s="541" t="s">
        <v>1254</v>
      </c>
      <c r="C576" s="541" t="s">
        <v>1255</v>
      </c>
      <c r="D576" s="541" t="s">
        <v>1302</v>
      </c>
      <c r="E576" s="541" t="s">
        <v>1303</v>
      </c>
      <c r="F576" s="567">
        <v>1</v>
      </c>
      <c r="G576" s="567">
        <v>6598</v>
      </c>
      <c r="H576" s="567"/>
      <c r="I576" s="567">
        <v>6598</v>
      </c>
      <c r="J576" s="567"/>
      <c r="K576" s="567"/>
      <c r="L576" s="567"/>
      <c r="M576" s="567"/>
      <c r="N576" s="567"/>
      <c r="O576" s="567"/>
      <c r="P576" s="546"/>
      <c r="Q576" s="568"/>
    </row>
    <row r="577" spans="1:17" ht="14.45" customHeight="1" x14ac:dyDescent="0.2">
      <c r="A577" s="540" t="s">
        <v>1442</v>
      </c>
      <c r="B577" s="541" t="s">
        <v>1254</v>
      </c>
      <c r="C577" s="541" t="s">
        <v>1255</v>
      </c>
      <c r="D577" s="541" t="s">
        <v>1304</v>
      </c>
      <c r="E577" s="541" t="s">
        <v>1305</v>
      </c>
      <c r="F577" s="567"/>
      <c r="G577" s="567"/>
      <c r="H577" s="567"/>
      <c r="I577" s="567"/>
      <c r="J577" s="567"/>
      <c r="K577" s="567"/>
      <c r="L577" s="567"/>
      <c r="M577" s="567"/>
      <c r="N577" s="567">
        <v>1</v>
      </c>
      <c r="O577" s="567">
        <v>380</v>
      </c>
      <c r="P577" s="546"/>
      <c r="Q577" s="568">
        <v>380</v>
      </c>
    </row>
    <row r="578" spans="1:17" ht="14.45" customHeight="1" x14ac:dyDescent="0.2">
      <c r="A578" s="540" t="s">
        <v>1442</v>
      </c>
      <c r="B578" s="541" t="s">
        <v>1254</v>
      </c>
      <c r="C578" s="541" t="s">
        <v>1255</v>
      </c>
      <c r="D578" s="541" t="s">
        <v>1312</v>
      </c>
      <c r="E578" s="541" t="s">
        <v>1313</v>
      </c>
      <c r="F578" s="567"/>
      <c r="G578" s="567"/>
      <c r="H578" s="567"/>
      <c r="I578" s="567"/>
      <c r="J578" s="567"/>
      <c r="K578" s="567"/>
      <c r="L578" s="567"/>
      <c r="M578" s="567"/>
      <c r="N578" s="567">
        <v>1</v>
      </c>
      <c r="O578" s="567">
        <v>114</v>
      </c>
      <c r="P578" s="546"/>
      <c r="Q578" s="568">
        <v>114</v>
      </c>
    </row>
    <row r="579" spans="1:17" ht="14.45" customHeight="1" x14ac:dyDescent="0.2">
      <c r="A579" s="540" t="s">
        <v>1442</v>
      </c>
      <c r="B579" s="541" t="s">
        <v>1254</v>
      </c>
      <c r="C579" s="541" t="s">
        <v>1255</v>
      </c>
      <c r="D579" s="541" t="s">
        <v>1318</v>
      </c>
      <c r="E579" s="541" t="s">
        <v>1319</v>
      </c>
      <c r="F579" s="567">
        <v>9</v>
      </c>
      <c r="G579" s="567">
        <v>4122</v>
      </c>
      <c r="H579" s="567"/>
      <c r="I579" s="567">
        <v>458</v>
      </c>
      <c r="J579" s="567"/>
      <c r="K579" s="567"/>
      <c r="L579" s="567"/>
      <c r="M579" s="567"/>
      <c r="N579" s="567">
        <v>1</v>
      </c>
      <c r="O579" s="567">
        <v>467</v>
      </c>
      <c r="P579" s="546"/>
      <c r="Q579" s="568">
        <v>467</v>
      </c>
    </row>
    <row r="580" spans="1:17" ht="14.45" customHeight="1" x14ac:dyDescent="0.2">
      <c r="A580" s="540" t="s">
        <v>1442</v>
      </c>
      <c r="B580" s="541" t="s">
        <v>1254</v>
      </c>
      <c r="C580" s="541" t="s">
        <v>1255</v>
      </c>
      <c r="D580" s="541" t="s">
        <v>1320</v>
      </c>
      <c r="E580" s="541" t="s">
        <v>1321</v>
      </c>
      <c r="F580" s="567"/>
      <c r="G580" s="567"/>
      <c r="H580" s="567"/>
      <c r="I580" s="567"/>
      <c r="J580" s="567"/>
      <c r="K580" s="567"/>
      <c r="L580" s="567"/>
      <c r="M580" s="567"/>
      <c r="N580" s="567">
        <v>1</v>
      </c>
      <c r="O580" s="567">
        <v>59</v>
      </c>
      <c r="P580" s="546"/>
      <c r="Q580" s="568">
        <v>59</v>
      </c>
    </row>
    <row r="581" spans="1:17" ht="14.45" customHeight="1" x14ac:dyDescent="0.2">
      <c r="A581" s="540" t="s">
        <v>1442</v>
      </c>
      <c r="B581" s="541" t="s">
        <v>1254</v>
      </c>
      <c r="C581" s="541" t="s">
        <v>1255</v>
      </c>
      <c r="D581" s="541" t="s">
        <v>1328</v>
      </c>
      <c r="E581" s="541" t="s">
        <v>1329</v>
      </c>
      <c r="F581" s="567">
        <v>24</v>
      </c>
      <c r="G581" s="567">
        <v>4224</v>
      </c>
      <c r="H581" s="567"/>
      <c r="I581" s="567">
        <v>176</v>
      </c>
      <c r="J581" s="567"/>
      <c r="K581" s="567"/>
      <c r="L581" s="567"/>
      <c r="M581" s="567"/>
      <c r="N581" s="567"/>
      <c r="O581" s="567"/>
      <c r="P581" s="546"/>
      <c r="Q581" s="568"/>
    </row>
    <row r="582" spans="1:17" ht="14.45" customHeight="1" x14ac:dyDescent="0.2">
      <c r="A582" s="540" t="s">
        <v>1442</v>
      </c>
      <c r="B582" s="541" t="s">
        <v>1254</v>
      </c>
      <c r="C582" s="541" t="s">
        <v>1255</v>
      </c>
      <c r="D582" s="541" t="s">
        <v>1332</v>
      </c>
      <c r="E582" s="541" t="s">
        <v>1333</v>
      </c>
      <c r="F582" s="567">
        <v>1</v>
      </c>
      <c r="G582" s="567">
        <v>170</v>
      </c>
      <c r="H582" s="567"/>
      <c r="I582" s="567">
        <v>170</v>
      </c>
      <c r="J582" s="567"/>
      <c r="K582" s="567"/>
      <c r="L582" s="567"/>
      <c r="M582" s="567"/>
      <c r="N582" s="567"/>
      <c r="O582" s="567"/>
      <c r="P582" s="546"/>
      <c r="Q582" s="568"/>
    </row>
    <row r="583" spans="1:17" ht="14.45" customHeight="1" x14ac:dyDescent="0.2">
      <c r="A583" s="540" t="s">
        <v>1442</v>
      </c>
      <c r="B583" s="541" t="s">
        <v>1254</v>
      </c>
      <c r="C583" s="541" t="s">
        <v>1255</v>
      </c>
      <c r="D583" s="541" t="s">
        <v>1346</v>
      </c>
      <c r="E583" s="541" t="s">
        <v>1347</v>
      </c>
      <c r="F583" s="567">
        <v>1</v>
      </c>
      <c r="G583" s="567">
        <v>426</v>
      </c>
      <c r="H583" s="567"/>
      <c r="I583" s="567">
        <v>426</v>
      </c>
      <c r="J583" s="567"/>
      <c r="K583" s="567"/>
      <c r="L583" s="567"/>
      <c r="M583" s="567"/>
      <c r="N583" s="567"/>
      <c r="O583" s="567"/>
      <c r="P583" s="546"/>
      <c r="Q583" s="568"/>
    </row>
    <row r="584" spans="1:17" ht="14.45" customHeight="1" x14ac:dyDescent="0.2">
      <c r="A584" s="540" t="s">
        <v>1442</v>
      </c>
      <c r="B584" s="541" t="s">
        <v>1254</v>
      </c>
      <c r="C584" s="541" t="s">
        <v>1255</v>
      </c>
      <c r="D584" s="541" t="s">
        <v>1353</v>
      </c>
      <c r="E584" s="541" t="s">
        <v>1354</v>
      </c>
      <c r="F584" s="567">
        <v>1</v>
      </c>
      <c r="G584" s="567">
        <v>1102</v>
      </c>
      <c r="H584" s="567"/>
      <c r="I584" s="567">
        <v>1102</v>
      </c>
      <c r="J584" s="567"/>
      <c r="K584" s="567"/>
      <c r="L584" s="567"/>
      <c r="M584" s="567"/>
      <c r="N584" s="567"/>
      <c r="O584" s="567"/>
      <c r="P584" s="546"/>
      <c r="Q584" s="568"/>
    </row>
    <row r="585" spans="1:17" ht="14.45" customHeight="1" x14ac:dyDescent="0.2">
      <c r="A585" s="540" t="s">
        <v>1443</v>
      </c>
      <c r="B585" s="541" t="s">
        <v>1254</v>
      </c>
      <c r="C585" s="541" t="s">
        <v>1255</v>
      </c>
      <c r="D585" s="541" t="s">
        <v>1258</v>
      </c>
      <c r="E585" s="541" t="s">
        <v>1259</v>
      </c>
      <c r="F585" s="567">
        <v>60</v>
      </c>
      <c r="G585" s="567">
        <v>3480</v>
      </c>
      <c r="H585" s="567">
        <v>0.95133952979770364</v>
      </c>
      <c r="I585" s="567">
        <v>58</v>
      </c>
      <c r="J585" s="567">
        <v>62</v>
      </c>
      <c r="K585" s="567">
        <v>3658</v>
      </c>
      <c r="L585" s="567">
        <v>1</v>
      </c>
      <c r="M585" s="567">
        <v>59</v>
      </c>
      <c r="N585" s="567">
        <v>70</v>
      </c>
      <c r="O585" s="567">
        <v>4130</v>
      </c>
      <c r="P585" s="546">
        <v>1.1290322580645162</v>
      </c>
      <c r="Q585" s="568">
        <v>59</v>
      </c>
    </row>
    <row r="586" spans="1:17" ht="14.45" customHeight="1" x14ac:dyDescent="0.2">
      <c r="A586" s="540" t="s">
        <v>1443</v>
      </c>
      <c r="B586" s="541" t="s">
        <v>1254</v>
      </c>
      <c r="C586" s="541" t="s">
        <v>1255</v>
      </c>
      <c r="D586" s="541" t="s">
        <v>1260</v>
      </c>
      <c r="E586" s="541" t="s">
        <v>1261</v>
      </c>
      <c r="F586" s="567"/>
      <c r="G586" s="567"/>
      <c r="H586" s="567"/>
      <c r="I586" s="567"/>
      <c r="J586" s="567"/>
      <c r="K586" s="567"/>
      <c r="L586" s="567"/>
      <c r="M586" s="567"/>
      <c r="N586" s="567">
        <v>2</v>
      </c>
      <c r="O586" s="567">
        <v>266</v>
      </c>
      <c r="P586" s="546"/>
      <c r="Q586" s="568">
        <v>133</v>
      </c>
    </row>
    <row r="587" spans="1:17" ht="14.45" customHeight="1" x14ac:dyDescent="0.2">
      <c r="A587" s="540" t="s">
        <v>1443</v>
      </c>
      <c r="B587" s="541" t="s">
        <v>1254</v>
      </c>
      <c r="C587" s="541" t="s">
        <v>1255</v>
      </c>
      <c r="D587" s="541" t="s">
        <v>1264</v>
      </c>
      <c r="E587" s="541" t="s">
        <v>1265</v>
      </c>
      <c r="F587" s="567"/>
      <c r="G587" s="567"/>
      <c r="H587" s="567"/>
      <c r="I587" s="567"/>
      <c r="J587" s="567">
        <v>8</v>
      </c>
      <c r="K587" s="567">
        <v>3288</v>
      </c>
      <c r="L587" s="567">
        <v>1</v>
      </c>
      <c r="M587" s="567">
        <v>411</v>
      </c>
      <c r="N587" s="567"/>
      <c r="O587" s="567"/>
      <c r="P587" s="546"/>
      <c r="Q587" s="568"/>
    </row>
    <row r="588" spans="1:17" ht="14.45" customHeight="1" x14ac:dyDescent="0.2">
      <c r="A588" s="540" t="s">
        <v>1443</v>
      </c>
      <c r="B588" s="541" t="s">
        <v>1254</v>
      </c>
      <c r="C588" s="541" t="s">
        <v>1255</v>
      </c>
      <c r="D588" s="541" t="s">
        <v>1266</v>
      </c>
      <c r="E588" s="541" t="s">
        <v>1267</v>
      </c>
      <c r="F588" s="567">
        <v>31</v>
      </c>
      <c r="G588" s="567">
        <v>5580</v>
      </c>
      <c r="H588" s="567">
        <v>0.58638083228247162</v>
      </c>
      <c r="I588" s="567">
        <v>180</v>
      </c>
      <c r="J588" s="567">
        <v>52</v>
      </c>
      <c r="K588" s="567">
        <v>9516</v>
      </c>
      <c r="L588" s="567">
        <v>1</v>
      </c>
      <c r="M588" s="567">
        <v>183</v>
      </c>
      <c r="N588" s="567">
        <v>52</v>
      </c>
      <c r="O588" s="567">
        <v>9620</v>
      </c>
      <c r="P588" s="546">
        <v>1.0109289617486339</v>
      </c>
      <c r="Q588" s="568">
        <v>185</v>
      </c>
    </row>
    <row r="589" spans="1:17" ht="14.45" customHeight="1" x14ac:dyDescent="0.2">
      <c r="A589" s="540" t="s">
        <v>1443</v>
      </c>
      <c r="B589" s="541" t="s">
        <v>1254</v>
      </c>
      <c r="C589" s="541" t="s">
        <v>1255</v>
      </c>
      <c r="D589" s="541" t="s">
        <v>1268</v>
      </c>
      <c r="E589" s="541" t="s">
        <v>1269</v>
      </c>
      <c r="F589" s="567">
        <v>3</v>
      </c>
      <c r="G589" s="567">
        <v>1710</v>
      </c>
      <c r="H589" s="567">
        <v>0.4956521739130435</v>
      </c>
      <c r="I589" s="567">
        <v>570</v>
      </c>
      <c r="J589" s="567">
        <v>6</v>
      </c>
      <c r="K589" s="567">
        <v>3450</v>
      </c>
      <c r="L589" s="567">
        <v>1</v>
      </c>
      <c r="M589" s="567">
        <v>575</v>
      </c>
      <c r="N589" s="567">
        <v>3</v>
      </c>
      <c r="O589" s="567">
        <v>1737</v>
      </c>
      <c r="P589" s="546">
        <v>0.50347826086956526</v>
      </c>
      <c r="Q589" s="568">
        <v>579</v>
      </c>
    </row>
    <row r="590" spans="1:17" ht="14.45" customHeight="1" x14ac:dyDescent="0.2">
      <c r="A590" s="540" t="s">
        <v>1443</v>
      </c>
      <c r="B590" s="541" t="s">
        <v>1254</v>
      </c>
      <c r="C590" s="541" t="s">
        <v>1255</v>
      </c>
      <c r="D590" s="541" t="s">
        <v>1270</v>
      </c>
      <c r="E590" s="541" t="s">
        <v>1271</v>
      </c>
      <c r="F590" s="567">
        <v>76</v>
      </c>
      <c r="G590" s="567">
        <v>25612</v>
      </c>
      <c r="H590" s="567">
        <v>0.80761832686910728</v>
      </c>
      <c r="I590" s="567">
        <v>337</v>
      </c>
      <c r="J590" s="567">
        <v>93</v>
      </c>
      <c r="K590" s="567">
        <v>31713</v>
      </c>
      <c r="L590" s="567">
        <v>1</v>
      </c>
      <c r="M590" s="567">
        <v>341</v>
      </c>
      <c r="N590" s="567">
        <v>96</v>
      </c>
      <c r="O590" s="567">
        <v>33024</v>
      </c>
      <c r="P590" s="546">
        <v>1.0413395137640715</v>
      </c>
      <c r="Q590" s="568">
        <v>344</v>
      </c>
    </row>
    <row r="591" spans="1:17" ht="14.45" customHeight="1" x14ac:dyDescent="0.2">
      <c r="A591" s="540" t="s">
        <v>1443</v>
      </c>
      <c r="B591" s="541" t="s">
        <v>1254</v>
      </c>
      <c r="C591" s="541" t="s">
        <v>1255</v>
      </c>
      <c r="D591" s="541" t="s">
        <v>1272</v>
      </c>
      <c r="E591" s="541" t="s">
        <v>1273</v>
      </c>
      <c r="F591" s="567"/>
      <c r="G591" s="567"/>
      <c r="H591" s="567"/>
      <c r="I591" s="567"/>
      <c r="J591" s="567">
        <v>1</v>
      </c>
      <c r="K591" s="567">
        <v>462</v>
      </c>
      <c r="L591" s="567">
        <v>1</v>
      </c>
      <c r="M591" s="567">
        <v>462</v>
      </c>
      <c r="N591" s="567"/>
      <c r="O591" s="567"/>
      <c r="P591" s="546"/>
      <c r="Q591" s="568"/>
    </row>
    <row r="592" spans="1:17" ht="14.45" customHeight="1" x14ac:dyDescent="0.2">
      <c r="A592" s="540" t="s">
        <v>1443</v>
      </c>
      <c r="B592" s="541" t="s">
        <v>1254</v>
      </c>
      <c r="C592" s="541" t="s">
        <v>1255</v>
      </c>
      <c r="D592" s="541" t="s">
        <v>1274</v>
      </c>
      <c r="E592" s="541" t="s">
        <v>1275</v>
      </c>
      <c r="F592" s="567">
        <v>69</v>
      </c>
      <c r="G592" s="567">
        <v>24150</v>
      </c>
      <c r="H592" s="567">
        <v>0.80003975352812562</v>
      </c>
      <c r="I592" s="567">
        <v>350</v>
      </c>
      <c r="J592" s="567">
        <v>86</v>
      </c>
      <c r="K592" s="567">
        <v>30186</v>
      </c>
      <c r="L592" s="567">
        <v>1</v>
      </c>
      <c r="M592" s="567">
        <v>351</v>
      </c>
      <c r="N592" s="567">
        <v>99</v>
      </c>
      <c r="O592" s="567">
        <v>34947</v>
      </c>
      <c r="P592" s="546">
        <v>1.1577221228384018</v>
      </c>
      <c r="Q592" s="568">
        <v>353</v>
      </c>
    </row>
    <row r="593" spans="1:17" ht="14.45" customHeight="1" x14ac:dyDescent="0.2">
      <c r="A593" s="540" t="s">
        <v>1443</v>
      </c>
      <c r="B593" s="541" t="s">
        <v>1254</v>
      </c>
      <c r="C593" s="541" t="s">
        <v>1255</v>
      </c>
      <c r="D593" s="541" t="s">
        <v>1288</v>
      </c>
      <c r="E593" s="541" t="s">
        <v>1289</v>
      </c>
      <c r="F593" s="567"/>
      <c r="G593" s="567"/>
      <c r="H593" s="567"/>
      <c r="I593" s="567"/>
      <c r="J593" s="567">
        <v>1</v>
      </c>
      <c r="K593" s="567">
        <v>38</v>
      </c>
      <c r="L593" s="567">
        <v>1</v>
      </c>
      <c r="M593" s="567">
        <v>38</v>
      </c>
      <c r="N593" s="567"/>
      <c r="O593" s="567"/>
      <c r="P593" s="546"/>
      <c r="Q593" s="568"/>
    </row>
    <row r="594" spans="1:17" ht="14.45" customHeight="1" x14ac:dyDescent="0.2">
      <c r="A594" s="540" t="s">
        <v>1443</v>
      </c>
      <c r="B594" s="541" t="s">
        <v>1254</v>
      </c>
      <c r="C594" s="541" t="s">
        <v>1255</v>
      </c>
      <c r="D594" s="541" t="s">
        <v>1294</v>
      </c>
      <c r="E594" s="541" t="s">
        <v>1295</v>
      </c>
      <c r="F594" s="567"/>
      <c r="G594" s="567"/>
      <c r="H594" s="567"/>
      <c r="I594" s="567"/>
      <c r="J594" s="567">
        <v>1</v>
      </c>
      <c r="K594" s="567">
        <v>150</v>
      </c>
      <c r="L594" s="567">
        <v>1</v>
      </c>
      <c r="M594" s="567">
        <v>150</v>
      </c>
      <c r="N594" s="567"/>
      <c r="O594" s="567"/>
      <c r="P594" s="546"/>
      <c r="Q594" s="568"/>
    </row>
    <row r="595" spans="1:17" ht="14.45" customHeight="1" x14ac:dyDescent="0.2">
      <c r="A595" s="540" t="s">
        <v>1443</v>
      </c>
      <c r="B595" s="541" t="s">
        <v>1254</v>
      </c>
      <c r="C595" s="541" t="s">
        <v>1255</v>
      </c>
      <c r="D595" s="541" t="s">
        <v>1296</v>
      </c>
      <c r="E595" s="541" t="s">
        <v>1297</v>
      </c>
      <c r="F595" s="567">
        <v>34</v>
      </c>
      <c r="G595" s="567">
        <v>10370</v>
      </c>
      <c r="H595" s="567">
        <v>0.96196660482374763</v>
      </c>
      <c r="I595" s="567">
        <v>305</v>
      </c>
      <c r="J595" s="567">
        <v>35</v>
      </c>
      <c r="K595" s="567">
        <v>10780</v>
      </c>
      <c r="L595" s="567">
        <v>1</v>
      </c>
      <c r="M595" s="567">
        <v>308</v>
      </c>
      <c r="N595" s="567">
        <v>41</v>
      </c>
      <c r="O595" s="567">
        <v>12710</v>
      </c>
      <c r="P595" s="546">
        <v>1.179035250463822</v>
      </c>
      <c r="Q595" s="568">
        <v>310</v>
      </c>
    </row>
    <row r="596" spans="1:17" ht="14.45" customHeight="1" x14ac:dyDescent="0.2">
      <c r="A596" s="540" t="s">
        <v>1443</v>
      </c>
      <c r="B596" s="541" t="s">
        <v>1254</v>
      </c>
      <c r="C596" s="541" t="s">
        <v>1255</v>
      </c>
      <c r="D596" s="541" t="s">
        <v>1300</v>
      </c>
      <c r="E596" s="541" t="s">
        <v>1301</v>
      </c>
      <c r="F596" s="567">
        <v>34</v>
      </c>
      <c r="G596" s="567">
        <v>16830</v>
      </c>
      <c r="H596" s="567">
        <v>0.91155283540053078</v>
      </c>
      <c r="I596" s="567">
        <v>495</v>
      </c>
      <c r="J596" s="567">
        <v>37</v>
      </c>
      <c r="K596" s="567">
        <v>18463</v>
      </c>
      <c r="L596" s="567">
        <v>1</v>
      </c>
      <c r="M596" s="567">
        <v>499</v>
      </c>
      <c r="N596" s="567">
        <v>28</v>
      </c>
      <c r="O596" s="567">
        <v>14084</v>
      </c>
      <c r="P596" s="546">
        <v>0.76282294318366461</v>
      </c>
      <c r="Q596" s="568">
        <v>503</v>
      </c>
    </row>
    <row r="597" spans="1:17" ht="14.45" customHeight="1" x14ac:dyDescent="0.2">
      <c r="A597" s="540" t="s">
        <v>1443</v>
      </c>
      <c r="B597" s="541" t="s">
        <v>1254</v>
      </c>
      <c r="C597" s="541" t="s">
        <v>1255</v>
      </c>
      <c r="D597" s="541" t="s">
        <v>1304</v>
      </c>
      <c r="E597" s="541" t="s">
        <v>1305</v>
      </c>
      <c r="F597" s="567">
        <v>54</v>
      </c>
      <c r="G597" s="567">
        <v>20034</v>
      </c>
      <c r="H597" s="567">
        <v>0.96876208897485494</v>
      </c>
      <c r="I597" s="567">
        <v>371</v>
      </c>
      <c r="J597" s="567">
        <v>55</v>
      </c>
      <c r="K597" s="567">
        <v>20680</v>
      </c>
      <c r="L597" s="567">
        <v>1</v>
      </c>
      <c r="M597" s="567">
        <v>376</v>
      </c>
      <c r="N597" s="567">
        <v>56</v>
      </c>
      <c r="O597" s="567">
        <v>21280</v>
      </c>
      <c r="P597" s="546">
        <v>1.0290135396518376</v>
      </c>
      <c r="Q597" s="568">
        <v>380</v>
      </c>
    </row>
    <row r="598" spans="1:17" ht="14.45" customHeight="1" x14ac:dyDescent="0.2">
      <c r="A598" s="540" t="s">
        <v>1443</v>
      </c>
      <c r="B598" s="541" t="s">
        <v>1254</v>
      </c>
      <c r="C598" s="541" t="s">
        <v>1255</v>
      </c>
      <c r="D598" s="541" t="s">
        <v>1308</v>
      </c>
      <c r="E598" s="541" t="s">
        <v>1309</v>
      </c>
      <c r="F598" s="567">
        <v>3</v>
      </c>
      <c r="G598" s="567">
        <v>36</v>
      </c>
      <c r="H598" s="567">
        <v>1</v>
      </c>
      <c r="I598" s="567">
        <v>12</v>
      </c>
      <c r="J598" s="567">
        <v>3</v>
      </c>
      <c r="K598" s="567">
        <v>36</v>
      </c>
      <c r="L598" s="567">
        <v>1</v>
      </c>
      <c r="M598" s="567">
        <v>12</v>
      </c>
      <c r="N598" s="567">
        <v>3</v>
      </c>
      <c r="O598" s="567">
        <v>36</v>
      </c>
      <c r="P598" s="546">
        <v>1</v>
      </c>
      <c r="Q598" s="568">
        <v>12</v>
      </c>
    </row>
    <row r="599" spans="1:17" ht="14.45" customHeight="1" x14ac:dyDescent="0.2">
      <c r="A599" s="540" t="s">
        <v>1443</v>
      </c>
      <c r="B599" s="541" t="s">
        <v>1254</v>
      </c>
      <c r="C599" s="541" t="s">
        <v>1255</v>
      </c>
      <c r="D599" s="541" t="s">
        <v>1312</v>
      </c>
      <c r="E599" s="541" t="s">
        <v>1313</v>
      </c>
      <c r="F599" s="567">
        <v>48</v>
      </c>
      <c r="G599" s="567">
        <v>5376</v>
      </c>
      <c r="H599" s="567">
        <v>1.0342439399769141</v>
      </c>
      <c r="I599" s="567">
        <v>112</v>
      </c>
      <c r="J599" s="567">
        <v>46</v>
      </c>
      <c r="K599" s="567">
        <v>5198</v>
      </c>
      <c r="L599" s="567">
        <v>1</v>
      </c>
      <c r="M599" s="567">
        <v>113</v>
      </c>
      <c r="N599" s="567">
        <v>64</v>
      </c>
      <c r="O599" s="567">
        <v>7296</v>
      </c>
      <c r="P599" s="546">
        <v>1.403616775682955</v>
      </c>
      <c r="Q599" s="568">
        <v>114</v>
      </c>
    </row>
    <row r="600" spans="1:17" ht="14.45" customHeight="1" x14ac:dyDescent="0.2">
      <c r="A600" s="540" t="s">
        <v>1443</v>
      </c>
      <c r="B600" s="541" t="s">
        <v>1254</v>
      </c>
      <c r="C600" s="541" t="s">
        <v>1255</v>
      </c>
      <c r="D600" s="541" t="s">
        <v>1314</v>
      </c>
      <c r="E600" s="541" t="s">
        <v>1315</v>
      </c>
      <c r="F600" s="567"/>
      <c r="G600" s="567"/>
      <c r="H600" s="567"/>
      <c r="I600" s="567"/>
      <c r="J600" s="567"/>
      <c r="K600" s="567"/>
      <c r="L600" s="567"/>
      <c r="M600" s="567"/>
      <c r="N600" s="567">
        <v>2</v>
      </c>
      <c r="O600" s="567">
        <v>252</v>
      </c>
      <c r="P600" s="546"/>
      <c r="Q600" s="568">
        <v>126</v>
      </c>
    </row>
    <row r="601" spans="1:17" ht="14.45" customHeight="1" x14ac:dyDescent="0.2">
      <c r="A601" s="540" t="s">
        <v>1443</v>
      </c>
      <c r="B601" s="541" t="s">
        <v>1254</v>
      </c>
      <c r="C601" s="541" t="s">
        <v>1255</v>
      </c>
      <c r="D601" s="541" t="s">
        <v>1318</v>
      </c>
      <c r="E601" s="541" t="s">
        <v>1319</v>
      </c>
      <c r="F601" s="567">
        <v>43</v>
      </c>
      <c r="G601" s="567">
        <v>19694</v>
      </c>
      <c r="H601" s="567">
        <v>0.9452363810895128</v>
      </c>
      <c r="I601" s="567">
        <v>458</v>
      </c>
      <c r="J601" s="567">
        <v>45</v>
      </c>
      <c r="K601" s="567">
        <v>20835</v>
      </c>
      <c r="L601" s="567">
        <v>1</v>
      </c>
      <c r="M601" s="567">
        <v>463</v>
      </c>
      <c r="N601" s="567">
        <v>56</v>
      </c>
      <c r="O601" s="567">
        <v>26152</v>
      </c>
      <c r="P601" s="546">
        <v>1.2551955843532518</v>
      </c>
      <c r="Q601" s="568">
        <v>467</v>
      </c>
    </row>
    <row r="602" spans="1:17" ht="14.45" customHeight="1" x14ac:dyDescent="0.2">
      <c r="A602" s="540" t="s">
        <v>1443</v>
      </c>
      <c r="B602" s="541" t="s">
        <v>1254</v>
      </c>
      <c r="C602" s="541" t="s">
        <v>1255</v>
      </c>
      <c r="D602" s="541" t="s">
        <v>1320</v>
      </c>
      <c r="E602" s="541" t="s">
        <v>1321</v>
      </c>
      <c r="F602" s="567">
        <v>4</v>
      </c>
      <c r="G602" s="567">
        <v>232</v>
      </c>
      <c r="H602" s="567">
        <v>3.9322033898305087</v>
      </c>
      <c r="I602" s="567">
        <v>58</v>
      </c>
      <c r="J602" s="567">
        <v>1</v>
      </c>
      <c r="K602" s="567">
        <v>59</v>
      </c>
      <c r="L602" s="567">
        <v>1</v>
      </c>
      <c r="M602" s="567">
        <v>59</v>
      </c>
      <c r="N602" s="567"/>
      <c r="O602" s="567"/>
      <c r="P602" s="546"/>
      <c r="Q602" s="568"/>
    </row>
    <row r="603" spans="1:17" ht="14.45" customHeight="1" x14ac:dyDescent="0.2">
      <c r="A603" s="540" t="s">
        <v>1443</v>
      </c>
      <c r="B603" s="541" t="s">
        <v>1254</v>
      </c>
      <c r="C603" s="541" t="s">
        <v>1255</v>
      </c>
      <c r="D603" s="541" t="s">
        <v>1328</v>
      </c>
      <c r="E603" s="541" t="s">
        <v>1329</v>
      </c>
      <c r="F603" s="567">
        <v>12</v>
      </c>
      <c r="G603" s="567">
        <v>2112</v>
      </c>
      <c r="H603" s="567">
        <v>2.3597765363128493</v>
      </c>
      <c r="I603" s="567">
        <v>176</v>
      </c>
      <c r="J603" s="567">
        <v>5</v>
      </c>
      <c r="K603" s="567">
        <v>895</v>
      </c>
      <c r="L603" s="567">
        <v>1</v>
      </c>
      <c r="M603" s="567">
        <v>179</v>
      </c>
      <c r="N603" s="567">
        <v>10</v>
      </c>
      <c r="O603" s="567">
        <v>1810</v>
      </c>
      <c r="P603" s="546">
        <v>2.022346368715084</v>
      </c>
      <c r="Q603" s="568">
        <v>181</v>
      </c>
    </row>
    <row r="604" spans="1:17" ht="14.45" customHeight="1" x14ac:dyDescent="0.2">
      <c r="A604" s="540" t="s">
        <v>1443</v>
      </c>
      <c r="B604" s="541" t="s">
        <v>1254</v>
      </c>
      <c r="C604" s="541" t="s">
        <v>1255</v>
      </c>
      <c r="D604" s="541" t="s">
        <v>1334</v>
      </c>
      <c r="E604" s="541" t="s">
        <v>1335</v>
      </c>
      <c r="F604" s="567"/>
      <c r="G604" s="567"/>
      <c r="H604" s="567"/>
      <c r="I604" s="567"/>
      <c r="J604" s="567">
        <v>1</v>
      </c>
      <c r="K604" s="567">
        <v>31</v>
      </c>
      <c r="L604" s="567">
        <v>1</v>
      </c>
      <c r="M604" s="567">
        <v>31</v>
      </c>
      <c r="N604" s="567"/>
      <c r="O604" s="567"/>
      <c r="P604" s="546"/>
      <c r="Q604" s="568"/>
    </row>
    <row r="605" spans="1:17" ht="14.45" customHeight="1" x14ac:dyDescent="0.2">
      <c r="A605" s="540" t="s">
        <v>1443</v>
      </c>
      <c r="B605" s="541" t="s">
        <v>1254</v>
      </c>
      <c r="C605" s="541" t="s">
        <v>1255</v>
      </c>
      <c r="D605" s="541" t="s">
        <v>1342</v>
      </c>
      <c r="E605" s="541" t="s">
        <v>1343</v>
      </c>
      <c r="F605" s="567"/>
      <c r="G605" s="567"/>
      <c r="H605" s="567"/>
      <c r="I605" s="567"/>
      <c r="J605" s="567">
        <v>6</v>
      </c>
      <c r="K605" s="567">
        <v>12876</v>
      </c>
      <c r="L605" s="567">
        <v>1</v>
      </c>
      <c r="M605" s="567">
        <v>2146</v>
      </c>
      <c r="N605" s="567"/>
      <c r="O605" s="567"/>
      <c r="P605" s="546"/>
      <c r="Q605" s="568"/>
    </row>
    <row r="606" spans="1:17" ht="14.45" customHeight="1" x14ac:dyDescent="0.2">
      <c r="A606" s="540" t="s">
        <v>1443</v>
      </c>
      <c r="B606" s="541" t="s">
        <v>1254</v>
      </c>
      <c r="C606" s="541" t="s">
        <v>1255</v>
      </c>
      <c r="D606" s="541" t="s">
        <v>1351</v>
      </c>
      <c r="E606" s="541" t="s">
        <v>1352</v>
      </c>
      <c r="F606" s="567">
        <v>1</v>
      </c>
      <c r="G606" s="567">
        <v>289</v>
      </c>
      <c r="H606" s="567"/>
      <c r="I606" s="567">
        <v>289</v>
      </c>
      <c r="J606" s="567">
        <v>0</v>
      </c>
      <c r="K606" s="567">
        <v>0</v>
      </c>
      <c r="L606" s="567"/>
      <c r="M606" s="567"/>
      <c r="N606" s="567"/>
      <c r="O606" s="567"/>
      <c r="P606" s="546"/>
      <c r="Q606" s="568"/>
    </row>
    <row r="607" spans="1:17" ht="14.45" customHeight="1" x14ac:dyDescent="0.2">
      <c r="A607" s="540" t="s">
        <v>1443</v>
      </c>
      <c r="B607" s="541" t="s">
        <v>1254</v>
      </c>
      <c r="C607" s="541" t="s">
        <v>1255</v>
      </c>
      <c r="D607" s="541" t="s">
        <v>1359</v>
      </c>
      <c r="E607" s="541" t="s">
        <v>1360</v>
      </c>
      <c r="F607" s="567"/>
      <c r="G607" s="567"/>
      <c r="H607" s="567"/>
      <c r="I607" s="567"/>
      <c r="J607" s="567">
        <v>1</v>
      </c>
      <c r="K607" s="567">
        <v>0</v>
      </c>
      <c r="L607" s="567"/>
      <c r="M607" s="567">
        <v>0</v>
      </c>
      <c r="N607" s="567"/>
      <c r="O607" s="567"/>
      <c r="P607" s="546"/>
      <c r="Q607" s="568"/>
    </row>
    <row r="608" spans="1:17" ht="14.45" customHeight="1" x14ac:dyDescent="0.2">
      <c r="A608" s="540" t="s">
        <v>1443</v>
      </c>
      <c r="B608" s="541" t="s">
        <v>1254</v>
      </c>
      <c r="C608" s="541" t="s">
        <v>1255</v>
      </c>
      <c r="D608" s="541" t="s">
        <v>1363</v>
      </c>
      <c r="E608" s="541" t="s">
        <v>1364</v>
      </c>
      <c r="F608" s="567">
        <v>15</v>
      </c>
      <c r="G608" s="567">
        <v>71685</v>
      </c>
      <c r="H608" s="567">
        <v>0.62187695190505932</v>
      </c>
      <c r="I608" s="567">
        <v>4779</v>
      </c>
      <c r="J608" s="567">
        <v>24</v>
      </c>
      <c r="K608" s="567">
        <v>115272</v>
      </c>
      <c r="L608" s="567">
        <v>1</v>
      </c>
      <c r="M608" s="567">
        <v>4803</v>
      </c>
      <c r="N608" s="567">
        <v>16</v>
      </c>
      <c r="O608" s="567">
        <v>77184</v>
      </c>
      <c r="P608" s="546">
        <v>0.6695815115552779</v>
      </c>
      <c r="Q608" s="568">
        <v>4824</v>
      </c>
    </row>
    <row r="609" spans="1:17" ht="14.45" customHeight="1" x14ac:dyDescent="0.2">
      <c r="A609" s="540" t="s">
        <v>1443</v>
      </c>
      <c r="B609" s="541" t="s">
        <v>1254</v>
      </c>
      <c r="C609" s="541" t="s">
        <v>1255</v>
      </c>
      <c r="D609" s="541" t="s">
        <v>1365</v>
      </c>
      <c r="E609" s="541" t="s">
        <v>1366</v>
      </c>
      <c r="F609" s="567">
        <v>4</v>
      </c>
      <c r="G609" s="567">
        <v>2436</v>
      </c>
      <c r="H609" s="567">
        <v>0.99509803921568629</v>
      </c>
      <c r="I609" s="567">
        <v>609</v>
      </c>
      <c r="J609" s="567">
        <v>4</v>
      </c>
      <c r="K609" s="567">
        <v>2448</v>
      </c>
      <c r="L609" s="567">
        <v>1</v>
      </c>
      <c r="M609" s="567">
        <v>612</v>
      </c>
      <c r="N609" s="567">
        <v>3</v>
      </c>
      <c r="O609" s="567">
        <v>1845</v>
      </c>
      <c r="P609" s="546">
        <v>0.75367647058823528</v>
      </c>
      <c r="Q609" s="568">
        <v>615</v>
      </c>
    </row>
    <row r="610" spans="1:17" ht="14.45" customHeight="1" x14ac:dyDescent="0.2">
      <c r="A610" s="540" t="s">
        <v>1443</v>
      </c>
      <c r="B610" s="541" t="s">
        <v>1254</v>
      </c>
      <c r="C610" s="541" t="s">
        <v>1255</v>
      </c>
      <c r="D610" s="541" t="s">
        <v>1367</v>
      </c>
      <c r="E610" s="541" t="s">
        <v>1368</v>
      </c>
      <c r="F610" s="567"/>
      <c r="G610" s="567"/>
      <c r="H610" s="567"/>
      <c r="I610" s="567"/>
      <c r="J610" s="567">
        <v>1</v>
      </c>
      <c r="K610" s="567">
        <v>2845</v>
      </c>
      <c r="L610" s="567">
        <v>1</v>
      </c>
      <c r="M610" s="567">
        <v>2845</v>
      </c>
      <c r="N610" s="567"/>
      <c r="O610" s="567"/>
      <c r="P610" s="546"/>
      <c r="Q610" s="568"/>
    </row>
    <row r="611" spans="1:17" ht="14.45" customHeight="1" x14ac:dyDescent="0.2">
      <c r="A611" s="540" t="s">
        <v>1444</v>
      </c>
      <c r="B611" s="541" t="s">
        <v>1254</v>
      </c>
      <c r="C611" s="541" t="s">
        <v>1255</v>
      </c>
      <c r="D611" s="541" t="s">
        <v>1256</v>
      </c>
      <c r="E611" s="541" t="s">
        <v>1257</v>
      </c>
      <c r="F611" s="567">
        <v>1</v>
      </c>
      <c r="G611" s="567">
        <v>2235</v>
      </c>
      <c r="H611" s="567"/>
      <c r="I611" s="567">
        <v>2235</v>
      </c>
      <c r="J611" s="567"/>
      <c r="K611" s="567"/>
      <c r="L611" s="567"/>
      <c r="M611" s="567"/>
      <c r="N611" s="567">
        <v>3</v>
      </c>
      <c r="O611" s="567">
        <v>6840</v>
      </c>
      <c r="P611" s="546"/>
      <c r="Q611" s="568">
        <v>2280</v>
      </c>
    </row>
    <row r="612" spans="1:17" ht="14.45" customHeight="1" x14ac:dyDescent="0.2">
      <c r="A612" s="540" t="s">
        <v>1444</v>
      </c>
      <c r="B612" s="541" t="s">
        <v>1254</v>
      </c>
      <c r="C612" s="541" t="s">
        <v>1255</v>
      </c>
      <c r="D612" s="541" t="s">
        <v>1258</v>
      </c>
      <c r="E612" s="541" t="s">
        <v>1259</v>
      </c>
      <c r="F612" s="567">
        <v>9</v>
      </c>
      <c r="G612" s="567">
        <v>522</v>
      </c>
      <c r="H612" s="567">
        <v>1.4745762711864407</v>
      </c>
      <c r="I612" s="567">
        <v>58</v>
      </c>
      <c r="J612" s="567">
        <v>6</v>
      </c>
      <c r="K612" s="567">
        <v>354</v>
      </c>
      <c r="L612" s="567">
        <v>1</v>
      </c>
      <c r="M612" s="567">
        <v>59</v>
      </c>
      <c r="N612" s="567">
        <v>12</v>
      </c>
      <c r="O612" s="567">
        <v>708</v>
      </c>
      <c r="P612" s="546">
        <v>2</v>
      </c>
      <c r="Q612" s="568">
        <v>59</v>
      </c>
    </row>
    <row r="613" spans="1:17" ht="14.45" customHeight="1" x14ac:dyDescent="0.2">
      <c r="A613" s="540" t="s">
        <v>1444</v>
      </c>
      <c r="B613" s="541" t="s">
        <v>1254</v>
      </c>
      <c r="C613" s="541" t="s">
        <v>1255</v>
      </c>
      <c r="D613" s="541" t="s">
        <v>1266</v>
      </c>
      <c r="E613" s="541" t="s">
        <v>1267</v>
      </c>
      <c r="F613" s="567">
        <v>10</v>
      </c>
      <c r="G613" s="567">
        <v>1800</v>
      </c>
      <c r="H613" s="567">
        <v>1.0928961748633881</v>
      </c>
      <c r="I613" s="567">
        <v>180</v>
      </c>
      <c r="J613" s="567">
        <v>9</v>
      </c>
      <c r="K613" s="567">
        <v>1647</v>
      </c>
      <c r="L613" s="567">
        <v>1</v>
      </c>
      <c r="M613" s="567">
        <v>183</v>
      </c>
      <c r="N613" s="567">
        <v>17</v>
      </c>
      <c r="O613" s="567">
        <v>3145</v>
      </c>
      <c r="P613" s="546">
        <v>1.9095324833029752</v>
      </c>
      <c r="Q613" s="568">
        <v>185</v>
      </c>
    </row>
    <row r="614" spans="1:17" ht="14.45" customHeight="1" x14ac:dyDescent="0.2">
      <c r="A614" s="540" t="s">
        <v>1444</v>
      </c>
      <c r="B614" s="541" t="s">
        <v>1254</v>
      </c>
      <c r="C614" s="541" t="s">
        <v>1255</v>
      </c>
      <c r="D614" s="541" t="s">
        <v>1270</v>
      </c>
      <c r="E614" s="541" t="s">
        <v>1271</v>
      </c>
      <c r="F614" s="567">
        <v>6</v>
      </c>
      <c r="G614" s="567">
        <v>2022</v>
      </c>
      <c r="H614" s="567">
        <v>0.98826979472140764</v>
      </c>
      <c r="I614" s="567">
        <v>337</v>
      </c>
      <c r="J614" s="567">
        <v>6</v>
      </c>
      <c r="K614" s="567">
        <v>2046</v>
      </c>
      <c r="L614" s="567">
        <v>1</v>
      </c>
      <c r="M614" s="567">
        <v>341</v>
      </c>
      <c r="N614" s="567">
        <v>6</v>
      </c>
      <c r="O614" s="567">
        <v>2064</v>
      </c>
      <c r="P614" s="546">
        <v>1.0087976539589443</v>
      </c>
      <c r="Q614" s="568">
        <v>344</v>
      </c>
    </row>
    <row r="615" spans="1:17" ht="14.45" customHeight="1" x14ac:dyDescent="0.2">
      <c r="A615" s="540" t="s">
        <v>1444</v>
      </c>
      <c r="B615" s="541" t="s">
        <v>1254</v>
      </c>
      <c r="C615" s="541" t="s">
        <v>1255</v>
      </c>
      <c r="D615" s="541" t="s">
        <v>1272</v>
      </c>
      <c r="E615" s="541" t="s">
        <v>1273</v>
      </c>
      <c r="F615" s="567">
        <v>1</v>
      </c>
      <c r="G615" s="567">
        <v>459</v>
      </c>
      <c r="H615" s="567">
        <v>0.49675324675324678</v>
      </c>
      <c r="I615" s="567">
        <v>459</v>
      </c>
      <c r="J615" s="567">
        <v>2</v>
      </c>
      <c r="K615" s="567">
        <v>924</v>
      </c>
      <c r="L615" s="567">
        <v>1</v>
      </c>
      <c r="M615" s="567">
        <v>462</v>
      </c>
      <c r="N615" s="567"/>
      <c r="O615" s="567"/>
      <c r="P615" s="546"/>
      <c r="Q615" s="568"/>
    </row>
    <row r="616" spans="1:17" ht="14.45" customHeight="1" x14ac:dyDescent="0.2">
      <c r="A616" s="540" t="s">
        <v>1444</v>
      </c>
      <c r="B616" s="541" t="s">
        <v>1254</v>
      </c>
      <c r="C616" s="541" t="s">
        <v>1255</v>
      </c>
      <c r="D616" s="541" t="s">
        <v>1274</v>
      </c>
      <c r="E616" s="541" t="s">
        <v>1275</v>
      </c>
      <c r="F616" s="567">
        <v>48</v>
      </c>
      <c r="G616" s="567">
        <v>16800</v>
      </c>
      <c r="H616" s="567">
        <v>0.93849505614211493</v>
      </c>
      <c r="I616" s="567">
        <v>350</v>
      </c>
      <c r="J616" s="567">
        <v>51</v>
      </c>
      <c r="K616" s="567">
        <v>17901</v>
      </c>
      <c r="L616" s="567">
        <v>1</v>
      </c>
      <c r="M616" s="567">
        <v>351</v>
      </c>
      <c r="N616" s="567">
        <v>78</v>
      </c>
      <c r="O616" s="567">
        <v>27534</v>
      </c>
      <c r="P616" s="546">
        <v>1.5381263616557734</v>
      </c>
      <c r="Q616" s="568">
        <v>353</v>
      </c>
    </row>
    <row r="617" spans="1:17" ht="14.45" customHeight="1" x14ac:dyDescent="0.2">
      <c r="A617" s="540" t="s">
        <v>1444</v>
      </c>
      <c r="B617" s="541" t="s">
        <v>1254</v>
      </c>
      <c r="C617" s="541" t="s">
        <v>1255</v>
      </c>
      <c r="D617" s="541" t="s">
        <v>1284</v>
      </c>
      <c r="E617" s="541" t="s">
        <v>1285</v>
      </c>
      <c r="F617" s="567">
        <v>1</v>
      </c>
      <c r="G617" s="567">
        <v>49</v>
      </c>
      <c r="H617" s="567">
        <v>0.49</v>
      </c>
      <c r="I617" s="567">
        <v>49</v>
      </c>
      <c r="J617" s="567">
        <v>2</v>
      </c>
      <c r="K617" s="567">
        <v>100</v>
      </c>
      <c r="L617" s="567">
        <v>1</v>
      </c>
      <c r="M617" s="567">
        <v>50</v>
      </c>
      <c r="N617" s="567"/>
      <c r="O617" s="567"/>
      <c r="P617" s="546"/>
      <c r="Q617" s="568"/>
    </row>
    <row r="618" spans="1:17" ht="14.45" customHeight="1" x14ac:dyDescent="0.2">
      <c r="A618" s="540" t="s">
        <v>1444</v>
      </c>
      <c r="B618" s="541" t="s">
        <v>1254</v>
      </c>
      <c r="C618" s="541" t="s">
        <v>1255</v>
      </c>
      <c r="D618" s="541" t="s">
        <v>1286</v>
      </c>
      <c r="E618" s="541" t="s">
        <v>1287</v>
      </c>
      <c r="F618" s="567"/>
      <c r="G618" s="567"/>
      <c r="H618" s="567"/>
      <c r="I618" s="567"/>
      <c r="J618" s="567">
        <v>5</v>
      </c>
      <c r="K618" s="567">
        <v>1995</v>
      </c>
      <c r="L618" s="567">
        <v>1</v>
      </c>
      <c r="M618" s="567">
        <v>399</v>
      </c>
      <c r="N618" s="567">
        <v>3</v>
      </c>
      <c r="O618" s="567">
        <v>1215</v>
      </c>
      <c r="P618" s="546">
        <v>0.60902255639097747</v>
      </c>
      <c r="Q618" s="568">
        <v>405</v>
      </c>
    </row>
    <row r="619" spans="1:17" ht="14.45" customHeight="1" x14ac:dyDescent="0.2">
      <c r="A619" s="540" t="s">
        <v>1444</v>
      </c>
      <c r="B619" s="541" t="s">
        <v>1254</v>
      </c>
      <c r="C619" s="541" t="s">
        <v>1255</v>
      </c>
      <c r="D619" s="541" t="s">
        <v>1288</v>
      </c>
      <c r="E619" s="541" t="s">
        <v>1289</v>
      </c>
      <c r="F619" s="567"/>
      <c r="G619" s="567"/>
      <c r="H619" s="567"/>
      <c r="I619" s="567"/>
      <c r="J619" s="567">
        <v>1</v>
      </c>
      <c r="K619" s="567">
        <v>38</v>
      </c>
      <c r="L619" s="567">
        <v>1</v>
      </c>
      <c r="M619" s="567">
        <v>38</v>
      </c>
      <c r="N619" s="567"/>
      <c r="O619" s="567"/>
      <c r="P619" s="546"/>
      <c r="Q619" s="568"/>
    </row>
    <row r="620" spans="1:17" ht="14.45" customHeight="1" x14ac:dyDescent="0.2">
      <c r="A620" s="540" t="s">
        <v>1444</v>
      </c>
      <c r="B620" s="541" t="s">
        <v>1254</v>
      </c>
      <c r="C620" s="541" t="s">
        <v>1255</v>
      </c>
      <c r="D620" s="541" t="s">
        <v>1292</v>
      </c>
      <c r="E620" s="541" t="s">
        <v>1293</v>
      </c>
      <c r="F620" s="567">
        <v>1</v>
      </c>
      <c r="G620" s="567">
        <v>707</v>
      </c>
      <c r="H620" s="567">
        <v>0.16526414212248713</v>
      </c>
      <c r="I620" s="567">
        <v>707</v>
      </c>
      <c r="J620" s="567">
        <v>6</v>
      </c>
      <c r="K620" s="567">
        <v>4278</v>
      </c>
      <c r="L620" s="567">
        <v>1</v>
      </c>
      <c r="M620" s="567">
        <v>713</v>
      </c>
      <c r="N620" s="567">
        <v>3</v>
      </c>
      <c r="O620" s="567">
        <v>2157</v>
      </c>
      <c r="P620" s="546">
        <v>0.50420757363253854</v>
      </c>
      <c r="Q620" s="568">
        <v>719</v>
      </c>
    </row>
    <row r="621" spans="1:17" ht="14.45" customHeight="1" x14ac:dyDescent="0.2">
      <c r="A621" s="540" t="s">
        <v>1444</v>
      </c>
      <c r="B621" s="541" t="s">
        <v>1254</v>
      </c>
      <c r="C621" s="541" t="s">
        <v>1255</v>
      </c>
      <c r="D621" s="541" t="s">
        <v>1296</v>
      </c>
      <c r="E621" s="541" t="s">
        <v>1297</v>
      </c>
      <c r="F621" s="567">
        <v>2</v>
      </c>
      <c r="G621" s="567">
        <v>610</v>
      </c>
      <c r="H621" s="567"/>
      <c r="I621" s="567">
        <v>305</v>
      </c>
      <c r="J621" s="567"/>
      <c r="K621" s="567"/>
      <c r="L621" s="567"/>
      <c r="M621" s="567"/>
      <c r="N621" s="567"/>
      <c r="O621" s="567"/>
      <c r="P621" s="546"/>
      <c r="Q621" s="568"/>
    </row>
    <row r="622" spans="1:17" ht="14.45" customHeight="1" x14ac:dyDescent="0.2">
      <c r="A622" s="540" t="s">
        <v>1444</v>
      </c>
      <c r="B622" s="541" t="s">
        <v>1254</v>
      </c>
      <c r="C622" s="541" t="s">
        <v>1255</v>
      </c>
      <c r="D622" s="541" t="s">
        <v>1298</v>
      </c>
      <c r="E622" s="541" t="s">
        <v>1299</v>
      </c>
      <c r="F622" s="567">
        <v>2</v>
      </c>
      <c r="G622" s="567">
        <v>7444</v>
      </c>
      <c r="H622" s="567">
        <v>0.65940295863229692</v>
      </c>
      <c r="I622" s="567">
        <v>3722</v>
      </c>
      <c r="J622" s="567">
        <v>3</v>
      </c>
      <c r="K622" s="567">
        <v>11289</v>
      </c>
      <c r="L622" s="567">
        <v>1</v>
      </c>
      <c r="M622" s="567">
        <v>3763</v>
      </c>
      <c r="N622" s="567">
        <v>1</v>
      </c>
      <c r="O622" s="567">
        <v>3799</v>
      </c>
      <c r="P622" s="546">
        <v>0.33652227832403225</v>
      </c>
      <c r="Q622" s="568">
        <v>3799</v>
      </c>
    </row>
    <row r="623" spans="1:17" ht="14.45" customHeight="1" x14ac:dyDescent="0.2">
      <c r="A623" s="540" t="s">
        <v>1444</v>
      </c>
      <c r="B623" s="541" t="s">
        <v>1254</v>
      </c>
      <c r="C623" s="541" t="s">
        <v>1255</v>
      </c>
      <c r="D623" s="541" t="s">
        <v>1300</v>
      </c>
      <c r="E623" s="541" t="s">
        <v>1301</v>
      </c>
      <c r="F623" s="567">
        <v>11</v>
      </c>
      <c r="G623" s="567">
        <v>5445</v>
      </c>
      <c r="H623" s="567">
        <v>0.72745490981963923</v>
      </c>
      <c r="I623" s="567">
        <v>495</v>
      </c>
      <c r="J623" s="567">
        <v>15</v>
      </c>
      <c r="K623" s="567">
        <v>7485</v>
      </c>
      <c r="L623" s="567">
        <v>1</v>
      </c>
      <c r="M623" s="567">
        <v>499</v>
      </c>
      <c r="N623" s="567">
        <v>23</v>
      </c>
      <c r="O623" s="567">
        <v>11569</v>
      </c>
      <c r="P623" s="546">
        <v>1.5456245824983299</v>
      </c>
      <c r="Q623" s="568">
        <v>503</v>
      </c>
    </row>
    <row r="624" spans="1:17" ht="14.45" customHeight="1" x14ac:dyDescent="0.2">
      <c r="A624" s="540" t="s">
        <v>1444</v>
      </c>
      <c r="B624" s="541" t="s">
        <v>1254</v>
      </c>
      <c r="C624" s="541" t="s">
        <v>1255</v>
      </c>
      <c r="D624" s="541" t="s">
        <v>1302</v>
      </c>
      <c r="E624" s="541" t="s">
        <v>1303</v>
      </c>
      <c r="F624" s="567">
        <v>1</v>
      </c>
      <c r="G624" s="567">
        <v>6598</v>
      </c>
      <c r="H624" s="567"/>
      <c r="I624" s="567">
        <v>6598</v>
      </c>
      <c r="J624" s="567"/>
      <c r="K624" s="567"/>
      <c r="L624" s="567"/>
      <c r="M624" s="567"/>
      <c r="N624" s="567">
        <v>4</v>
      </c>
      <c r="O624" s="567">
        <v>26928</v>
      </c>
      <c r="P624" s="546"/>
      <c r="Q624" s="568">
        <v>6732</v>
      </c>
    </row>
    <row r="625" spans="1:17" ht="14.45" customHeight="1" x14ac:dyDescent="0.2">
      <c r="A625" s="540" t="s">
        <v>1444</v>
      </c>
      <c r="B625" s="541" t="s">
        <v>1254</v>
      </c>
      <c r="C625" s="541" t="s">
        <v>1255</v>
      </c>
      <c r="D625" s="541" t="s">
        <v>1304</v>
      </c>
      <c r="E625" s="541" t="s">
        <v>1305</v>
      </c>
      <c r="F625" s="567">
        <v>11</v>
      </c>
      <c r="G625" s="567">
        <v>4081</v>
      </c>
      <c r="H625" s="567">
        <v>0.83490180032733219</v>
      </c>
      <c r="I625" s="567">
        <v>371</v>
      </c>
      <c r="J625" s="567">
        <v>13</v>
      </c>
      <c r="K625" s="567">
        <v>4888</v>
      </c>
      <c r="L625" s="567">
        <v>1</v>
      </c>
      <c r="M625" s="567">
        <v>376</v>
      </c>
      <c r="N625" s="567">
        <v>23</v>
      </c>
      <c r="O625" s="567">
        <v>8740</v>
      </c>
      <c r="P625" s="546">
        <v>1.7880523731587561</v>
      </c>
      <c r="Q625" s="568">
        <v>380</v>
      </c>
    </row>
    <row r="626" spans="1:17" ht="14.45" customHeight="1" x14ac:dyDescent="0.2">
      <c r="A626" s="540" t="s">
        <v>1444</v>
      </c>
      <c r="B626" s="541" t="s">
        <v>1254</v>
      </c>
      <c r="C626" s="541" t="s">
        <v>1255</v>
      </c>
      <c r="D626" s="541" t="s">
        <v>1306</v>
      </c>
      <c r="E626" s="541" t="s">
        <v>1307</v>
      </c>
      <c r="F626" s="567">
        <v>1</v>
      </c>
      <c r="G626" s="567">
        <v>3113</v>
      </c>
      <c r="H626" s="567">
        <v>0.24848339719029375</v>
      </c>
      <c r="I626" s="567">
        <v>3113</v>
      </c>
      <c r="J626" s="567">
        <v>4</v>
      </c>
      <c r="K626" s="567">
        <v>12528</v>
      </c>
      <c r="L626" s="567">
        <v>1</v>
      </c>
      <c r="M626" s="567">
        <v>3132</v>
      </c>
      <c r="N626" s="567">
        <v>1</v>
      </c>
      <c r="O626" s="567">
        <v>3149</v>
      </c>
      <c r="P626" s="546">
        <v>0.25135696040868455</v>
      </c>
      <c r="Q626" s="568">
        <v>3149</v>
      </c>
    </row>
    <row r="627" spans="1:17" ht="14.45" customHeight="1" x14ac:dyDescent="0.2">
      <c r="A627" s="540" t="s">
        <v>1444</v>
      </c>
      <c r="B627" s="541" t="s">
        <v>1254</v>
      </c>
      <c r="C627" s="541" t="s">
        <v>1255</v>
      </c>
      <c r="D627" s="541" t="s">
        <v>1310</v>
      </c>
      <c r="E627" s="541" t="s">
        <v>1311</v>
      </c>
      <c r="F627" s="567"/>
      <c r="G627" s="567"/>
      <c r="H627" s="567"/>
      <c r="I627" s="567"/>
      <c r="J627" s="567">
        <v>1</v>
      </c>
      <c r="K627" s="567">
        <v>12804</v>
      </c>
      <c r="L627" s="567">
        <v>1</v>
      </c>
      <c r="M627" s="567">
        <v>12804</v>
      </c>
      <c r="N627" s="567">
        <v>2</v>
      </c>
      <c r="O627" s="567">
        <v>25622</v>
      </c>
      <c r="P627" s="546">
        <v>2.0010934083099032</v>
      </c>
      <c r="Q627" s="568">
        <v>12811</v>
      </c>
    </row>
    <row r="628" spans="1:17" ht="14.45" customHeight="1" x14ac:dyDescent="0.2">
      <c r="A628" s="540" t="s">
        <v>1444</v>
      </c>
      <c r="B628" s="541" t="s">
        <v>1254</v>
      </c>
      <c r="C628" s="541" t="s">
        <v>1255</v>
      </c>
      <c r="D628" s="541" t="s">
        <v>1312</v>
      </c>
      <c r="E628" s="541" t="s">
        <v>1313</v>
      </c>
      <c r="F628" s="567">
        <v>1</v>
      </c>
      <c r="G628" s="567">
        <v>112</v>
      </c>
      <c r="H628" s="567">
        <v>0.19823008849557522</v>
      </c>
      <c r="I628" s="567">
        <v>112</v>
      </c>
      <c r="J628" s="567">
        <v>5</v>
      </c>
      <c r="K628" s="567">
        <v>565</v>
      </c>
      <c r="L628" s="567">
        <v>1</v>
      </c>
      <c r="M628" s="567">
        <v>113</v>
      </c>
      <c r="N628" s="567"/>
      <c r="O628" s="567"/>
      <c r="P628" s="546"/>
      <c r="Q628" s="568"/>
    </row>
    <row r="629" spans="1:17" ht="14.45" customHeight="1" x14ac:dyDescent="0.2">
      <c r="A629" s="540" t="s">
        <v>1444</v>
      </c>
      <c r="B629" s="541" t="s">
        <v>1254</v>
      </c>
      <c r="C629" s="541" t="s">
        <v>1255</v>
      </c>
      <c r="D629" s="541" t="s">
        <v>1316</v>
      </c>
      <c r="E629" s="541" t="s">
        <v>1317</v>
      </c>
      <c r="F629" s="567"/>
      <c r="G629" s="567"/>
      <c r="H629" s="567"/>
      <c r="I629" s="567"/>
      <c r="J629" s="567">
        <v>2</v>
      </c>
      <c r="K629" s="567">
        <v>1000</v>
      </c>
      <c r="L629" s="567">
        <v>1</v>
      </c>
      <c r="M629" s="567">
        <v>500</v>
      </c>
      <c r="N629" s="567">
        <v>1</v>
      </c>
      <c r="O629" s="567">
        <v>504</v>
      </c>
      <c r="P629" s="546">
        <v>0.504</v>
      </c>
      <c r="Q629" s="568">
        <v>504</v>
      </c>
    </row>
    <row r="630" spans="1:17" ht="14.45" customHeight="1" x14ac:dyDescent="0.2">
      <c r="A630" s="540" t="s">
        <v>1444</v>
      </c>
      <c r="B630" s="541" t="s">
        <v>1254</v>
      </c>
      <c r="C630" s="541" t="s">
        <v>1255</v>
      </c>
      <c r="D630" s="541" t="s">
        <v>1318</v>
      </c>
      <c r="E630" s="541" t="s">
        <v>1319</v>
      </c>
      <c r="F630" s="567">
        <v>6</v>
      </c>
      <c r="G630" s="567">
        <v>2748</v>
      </c>
      <c r="H630" s="567">
        <v>0.74190064794816413</v>
      </c>
      <c r="I630" s="567">
        <v>458</v>
      </c>
      <c r="J630" s="567">
        <v>8</v>
      </c>
      <c r="K630" s="567">
        <v>3704</v>
      </c>
      <c r="L630" s="567">
        <v>1</v>
      </c>
      <c r="M630" s="567">
        <v>463</v>
      </c>
      <c r="N630" s="567">
        <v>6</v>
      </c>
      <c r="O630" s="567">
        <v>2802</v>
      </c>
      <c r="P630" s="546">
        <v>0.75647948164146872</v>
      </c>
      <c r="Q630" s="568">
        <v>467</v>
      </c>
    </row>
    <row r="631" spans="1:17" ht="14.45" customHeight="1" x14ac:dyDescent="0.2">
      <c r="A631" s="540" t="s">
        <v>1444</v>
      </c>
      <c r="B631" s="541" t="s">
        <v>1254</v>
      </c>
      <c r="C631" s="541" t="s">
        <v>1255</v>
      </c>
      <c r="D631" s="541" t="s">
        <v>1320</v>
      </c>
      <c r="E631" s="541" t="s">
        <v>1321</v>
      </c>
      <c r="F631" s="567">
        <v>9</v>
      </c>
      <c r="G631" s="567">
        <v>522</v>
      </c>
      <c r="H631" s="567">
        <v>0.49152542372881358</v>
      </c>
      <c r="I631" s="567">
        <v>58</v>
      </c>
      <c r="J631" s="567">
        <v>18</v>
      </c>
      <c r="K631" s="567">
        <v>1062</v>
      </c>
      <c r="L631" s="567">
        <v>1</v>
      </c>
      <c r="M631" s="567">
        <v>59</v>
      </c>
      <c r="N631" s="567">
        <v>26</v>
      </c>
      <c r="O631" s="567">
        <v>1534</v>
      </c>
      <c r="P631" s="546">
        <v>1.4444444444444444</v>
      </c>
      <c r="Q631" s="568">
        <v>59</v>
      </c>
    </row>
    <row r="632" spans="1:17" ht="14.45" customHeight="1" x14ac:dyDescent="0.2">
      <c r="A632" s="540" t="s">
        <v>1444</v>
      </c>
      <c r="B632" s="541" t="s">
        <v>1254</v>
      </c>
      <c r="C632" s="541" t="s">
        <v>1255</v>
      </c>
      <c r="D632" s="541" t="s">
        <v>1322</v>
      </c>
      <c r="E632" s="541" t="s">
        <v>1323</v>
      </c>
      <c r="F632" s="567"/>
      <c r="G632" s="567"/>
      <c r="H632" s="567"/>
      <c r="I632" s="567"/>
      <c r="J632" s="567"/>
      <c r="K632" s="567"/>
      <c r="L632" s="567"/>
      <c r="M632" s="567"/>
      <c r="N632" s="567">
        <v>1</v>
      </c>
      <c r="O632" s="567">
        <v>2183</v>
      </c>
      <c r="P632" s="546"/>
      <c r="Q632" s="568">
        <v>2183</v>
      </c>
    </row>
    <row r="633" spans="1:17" ht="14.45" customHeight="1" x14ac:dyDescent="0.2">
      <c r="A633" s="540" t="s">
        <v>1444</v>
      </c>
      <c r="B633" s="541" t="s">
        <v>1254</v>
      </c>
      <c r="C633" s="541" t="s">
        <v>1255</v>
      </c>
      <c r="D633" s="541" t="s">
        <v>1328</v>
      </c>
      <c r="E633" s="541" t="s">
        <v>1329</v>
      </c>
      <c r="F633" s="567">
        <v>75</v>
      </c>
      <c r="G633" s="567">
        <v>13200</v>
      </c>
      <c r="H633" s="567">
        <v>1.0844561288202432</v>
      </c>
      <c r="I633" s="567">
        <v>176</v>
      </c>
      <c r="J633" s="567">
        <v>68</v>
      </c>
      <c r="K633" s="567">
        <v>12172</v>
      </c>
      <c r="L633" s="567">
        <v>1</v>
      </c>
      <c r="M633" s="567">
        <v>179</v>
      </c>
      <c r="N633" s="567">
        <v>120</v>
      </c>
      <c r="O633" s="567">
        <v>21720</v>
      </c>
      <c r="P633" s="546">
        <v>1.7844232665133093</v>
      </c>
      <c r="Q633" s="568">
        <v>181</v>
      </c>
    </row>
    <row r="634" spans="1:17" ht="14.45" customHeight="1" x14ac:dyDescent="0.2">
      <c r="A634" s="540" t="s">
        <v>1444</v>
      </c>
      <c r="B634" s="541" t="s">
        <v>1254</v>
      </c>
      <c r="C634" s="541" t="s">
        <v>1255</v>
      </c>
      <c r="D634" s="541" t="s">
        <v>1330</v>
      </c>
      <c r="E634" s="541" t="s">
        <v>1331</v>
      </c>
      <c r="F634" s="567">
        <v>6</v>
      </c>
      <c r="G634" s="567">
        <v>516</v>
      </c>
      <c r="H634" s="567">
        <v>0.28243021346469621</v>
      </c>
      <c r="I634" s="567">
        <v>86</v>
      </c>
      <c r="J634" s="567">
        <v>21</v>
      </c>
      <c r="K634" s="567">
        <v>1827</v>
      </c>
      <c r="L634" s="567">
        <v>1</v>
      </c>
      <c r="M634" s="567">
        <v>87</v>
      </c>
      <c r="N634" s="567">
        <v>15</v>
      </c>
      <c r="O634" s="567">
        <v>1320</v>
      </c>
      <c r="P634" s="546">
        <v>0.72249589490968802</v>
      </c>
      <c r="Q634" s="568">
        <v>88</v>
      </c>
    </row>
    <row r="635" spans="1:17" ht="14.45" customHeight="1" x14ac:dyDescent="0.2">
      <c r="A635" s="540" t="s">
        <v>1444</v>
      </c>
      <c r="B635" s="541" t="s">
        <v>1254</v>
      </c>
      <c r="C635" s="541" t="s">
        <v>1255</v>
      </c>
      <c r="D635" s="541" t="s">
        <v>1332</v>
      </c>
      <c r="E635" s="541" t="s">
        <v>1333</v>
      </c>
      <c r="F635" s="567">
        <v>5</v>
      </c>
      <c r="G635" s="567">
        <v>850</v>
      </c>
      <c r="H635" s="567">
        <v>0.98837209302325579</v>
      </c>
      <c r="I635" s="567">
        <v>170</v>
      </c>
      <c r="J635" s="567">
        <v>5</v>
      </c>
      <c r="K635" s="567">
        <v>860</v>
      </c>
      <c r="L635" s="567">
        <v>1</v>
      </c>
      <c r="M635" s="567">
        <v>172</v>
      </c>
      <c r="N635" s="567">
        <v>5</v>
      </c>
      <c r="O635" s="567">
        <v>870</v>
      </c>
      <c r="P635" s="546">
        <v>1.0116279069767442</v>
      </c>
      <c r="Q635" s="568">
        <v>174</v>
      </c>
    </row>
    <row r="636" spans="1:17" ht="14.45" customHeight="1" x14ac:dyDescent="0.2">
      <c r="A636" s="540" t="s">
        <v>1444</v>
      </c>
      <c r="B636" s="541" t="s">
        <v>1254</v>
      </c>
      <c r="C636" s="541" t="s">
        <v>1255</v>
      </c>
      <c r="D636" s="541" t="s">
        <v>1334</v>
      </c>
      <c r="E636" s="541" t="s">
        <v>1335</v>
      </c>
      <c r="F636" s="567"/>
      <c r="G636" s="567"/>
      <c r="H636" s="567"/>
      <c r="I636" s="567"/>
      <c r="J636" s="567">
        <v>1</v>
      </c>
      <c r="K636" s="567">
        <v>31</v>
      </c>
      <c r="L636" s="567">
        <v>1</v>
      </c>
      <c r="M636" s="567">
        <v>31</v>
      </c>
      <c r="N636" s="567"/>
      <c r="O636" s="567"/>
      <c r="P636" s="546"/>
      <c r="Q636" s="568"/>
    </row>
    <row r="637" spans="1:17" ht="14.45" customHeight="1" x14ac:dyDescent="0.2">
      <c r="A637" s="540" t="s">
        <v>1444</v>
      </c>
      <c r="B637" s="541" t="s">
        <v>1254</v>
      </c>
      <c r="C637" s="541" t="s">
        <v>1255</v>
      </c>
      <c r="D637" s="541" t="s">
        <v>1336</v>
      </c>
      <c r="E637" s="541" t="s">
        <v>1337</v>
      </c>
      <c r="F637" s="567">
        <v>1</v>
      </c>
      <c r="G637" s="567">
        <v>177</v>
      </c>
      <c r="H637" s="567">
        <v>0.9943820224719101</v>
      </c>
      <c r="I637" s="567">
        <v>177</v>
      </c>
      <c r="J637" s="567">
        <v>1</v>
      </c>
      <c r="K637" s="567">
        <v>178</v>
      </c>
      <c r="L637" s="567">
        <v>1</v>
      </c>
      <c r="M637" s="567">
        <v>178</v>
      </c>
      <c r="N637" s="567">
        <v>1</v>
      </c>
      <c r="O637" s="567">
        <v>180</v>
      </c>
      <c r="P637" s="546">
        <v>1.0112359550561798</v>
      </c>
      <c r="Q637" s="568">
        <v>180</v>
      </c>
    </row>
    <row r="638" spans="1:17" ht="14.45" customHeight="1" x14ac:dyDescent="0.2">
      <c r="A638" s="540" t="s">
        <v>1444</v>
      </c>
      <c r="B638" s="541" t="s">
        <v>1254</v>
      </c>
      <c r="C638" s="541" t="s">
        <v>1255</v>
      </c>
      <c r="D638" s="541" t="s">
        <v>1340</v>
      </c>
      <c r="E638" s="541" t="s">
        <v>1341</v>
      </c>
      <c r="F638" s="567">
        <v>1</v>
      </c>
      <c r="G638" s="567">
        <v>264</v>
      </c>
      <c r="H638" s="567">
        <v>0.16479400749063669</v>
      </c>
      <c r="I638" s="567">
        <v>264</v>
      </c>
      <c r="J638" s="567">
        <v>6</v>
      </c>
      <c r="K638" s="567">
        <v>1602</v>
      </c>
      <c r="L638" s="567">
        <v>1</v>
      </c>
      <c r="M638" s="567">
        <v>267</v>
      </c>
      <c r="N638" s="567">
        <v>2</v>
      </c>
      <c r="O638" s="567">
        <v>538</v>
      </c>
      <c r="P638" s="546">
        <v>0.3358302122347066</v>
      </c>
      <c r="Q638" s="568">
        <v>269</v>
      </c>
    </row>
    <row r="639" spans="1:17" ht="14.45" customHeight="1" x14ac:dyDescent="0.2">
      <c r="A639" s="540" t="s">
        <v>1444</v>
      </c>
      <c r="B639" s="541" t="s">
        <v>1254</v>
      </c>
      <c r="C639" s="541" t="s">
        <v>1255</v>
      </c>
      <c r="D639" s="541" t="s">
        <v>1342</v>
      </c>
      <c r="E639" s="541" t="s">
        <v>1343</v>
      </c>
      <c r="F639" s="567">
        <v>10</v>
      </c>
      <c r="G639" s="567">
        <v>21340</v>
      </c>
      <c r="H639" s="567">
        <v>2.4860205032618827</v>
      </c>
      <c r="I639" s="567">
        <v>2134</v>
      </c>
      <c r="J639" s="567">
        <v>4</v>
      </c>
      <c r="K639" s="567">
        <v>8584</v>
      </c>
      <c r="L639" s="567">
        <v>1</v>
      </c>
      <c r="M639" s="567">
        <v>2146</v>
      </c>
      <c r="N639" s="567">
        <v>5</v>
      </c>
      <c r="O639" s="567">
        <v>10785</v>
      </c>
      <c r="P639" s="546">
        <v>1.2564072693383037</v>
      </c>
      <c r="Q639" s="568">
        <v>2157</v>
      </c>
    </row>
    <row r="640" spans="1:17" ht="14.45" customHeight="1" x14ac:dyDescent="0.2">
      <c r="A640" s="540" t="s">
        <v>1444</v>
      </c>
      <c r="B640" s="541" t="s">
        <v>1254</v>
      </c>
      <c r="C640" s="541" t="s">
        <v>1255</v>
      </c>
      <c r="D640" s="541" t="s">
        <v>1346</v>
      </c>
      <c r="E640" s="541" t="s">
        <v>1347</v>
      </c>
      <c r="F640" s="567">
        <v>3</v>
      </c>
      <c r="G640" s="567">
        <v>1278</v>
      </c>
      <c r="H640" s="567">
        <v>0.97931034482758617</v>
      </c>
      <c r="I640" s="567">
        <v>426</v>
      </c>
      <c r="J640" s="567">
        <v>3</v>
      </c>
      <c r="K640" s="567">
        <v>1305</v>
      </c>
      <c r="L640" s="567">
        <v>1</v>
      </c>
      <c r="M640" s="567">
        <v>435</v>
      </c>
      <c r="N640" s="567">
        <v>5</v>
      </c>
      <c r="O640" s="567">
        <v>2210</v>
      </c>
      <c r="P640" s="546">
        <v>1.6934865900383143</v>
      </c>
      <c r="Q640" s="568">
        <v>442</v>
      </c>
    </row>
    <row r="641" spans="1:17" ht="14.45" customHeight="1" x14ac:dyDescent="0.2">
      <c r="A641" s="540" t="s">
        <v>1444</v>
      </c>
      <c r="B641" s="541" t="s">
        <v>1254</v>
      </c>
      <c r="C641" s="541" t="s">
        <v>1255</v>
      </c>
      <c r="D641" s="541" t="s">
        <v>1351</v>
      </c>
      <c r="E641" s="541" t="s">
        <v>1352</v>
      </c>
      <c r="F641" s="567">
        <v>2</v>
      </c>
      <c r="G641" s="567">
        <v>578</v>
      </c>
      <c r="H641" s="567">
        <v>0.99312714776632305</v>
      </c>
      <c r="I641" s="567">
        <v>289</v>
      </c>
      <c r="J641" s="567">
        <v>2</v>
      </c>
      <c r="K641" s="567">
        <v>582</v>
      </c>
      <c r="L641" s="567">
        <v>1</v>
      </c>
      <c r="M641" s="567">
        <v>291</v>
      </c>
      <c r="N641" s="567">
        <v>6</v>
      </c>
      <c r="O641" s="567">
        <v>1758</v>
      </c>
      <c r="P641" s="546">
        <v>3.0206185567010309</v>
      </c>
      <c r="Q641" s="568">
        <v>293</v>
      </c>
    </row>
    <row r="642" spans="1:17" ht="14.45" customHeight="1" x14ac:dyDescent="0.2">
      <c r="A642" s="540" t="s">
        <v>1444</v>
      </c>
      <c r="B642" s="541" t="s">
        <v>1254</v>
      </c>
      <c r="C642" s="541" t="s">
        <v>1255</v>
      </c>
      <c r="D642" s="541" t="s">
        <v>1353</v>
      </c>
      <c r="E642" s="541" t="s">
        <v>1354</v>
      </c>
      <c r="F642" s="567">
        <v>2</v>
      </c>
      <c r="G642" s="567">
        <v>2204</v>
      </c>
      <c r="H642" s="567">
        <v>0.65712581991651764</v>
      </c>
      <c r="I642" s="567">
        <v>1102</v>
      </c>
      <c r="J642" s="567">
        <v>3</v>
      </c>
      <c r="K642" s="567">
        <v>3354</v>
      </c>
      <c r="L642" s="567">
        <v>1</v>
      </c>
      <c r="M642" s="567">
        <v>1118</v>
      </c>
      <c r="N642" s="567">
        <v>2</v>
      </c>
      <c r="O642" s="567">
        <v>2264</v>
      </c>
      <c r="P642" s="546">
        <v>0.67501490757304716</v>
      </c>
      <c r="Q642" s="568">
        <v>1132</v>
      </c>
    </row>
    <row r="643" spans="1:17" ht="14.45" customHeight="1" x14ac:dyDescent="0.2">
      <c r="A643" s="540" t="s">
        <v>1444</v>
      </c>
      <c r="B643" s="541" t="s">
        <v>1254</v>
      </c>
      <c r="C643" s="541" t="s">
        <v>1255</v>
      </c>
      <c r="D643" s="541" t="s">
        <v>1355</v>
      </c>
      <c r="E643" s="541" t="s">
        <v>1356</v>
      </c>
      <c r="F643" s="567"/>
      <c r="G643" s="567"/>
      <c r="H643" s="567"/>
      <c r="I643" s="567"/>
      <c r="J643" s="567"/>
      <c r="K643" s="567"/>
      <c r="L643" s="567"/>
      <c r="M643" s="567"/>
      <c r="N643" s="567">
        <v>1</v>
      </c>
      <c r="O643" s="567">
        <v>110</v>
      </c>
      <c r="P643" s="546"/>
      <c r="Q643" s="568">
        <v>110</v>
      </c>
    </row>
    <row r="644" spans="1:17" ht="14.45" customHeight="1" x14ac:dyDescent="0.2">
      <c r="A644" s="540" t="s">
        <v>1444</v>
      </c>
      <c r="B644" s="541" t="s">
        <v>1254</v>
      </c>
      <c r="C644" s="541" t="s">
        <v>1255</v>
      </c>
      <c r="D644" s="541" t="s">
        <v>1359</v>
      </c>
      <c r="E644" s="541" t="s">
        <v>1360</v>
      </c>
      <c r="F644" s="567">
        <v>2</v>
      </c>
      <c r="G644" s="567">
        <v>0</v>
      </c>
      <c r="H644" s="567"/>
      <c r="I644" s="567">
        <v>0</v>
      </c>
      <c r="J644" s="567">
        <v>3</v>
      </c>
      <c r="K644" s="567">
        <v>0</v>
      </c>
      <c r="L644" s="567"/>
      <c r="M644" s="567">
        <v>0</v>
      </c>
      <c r="N644" s="567">
        <v>2</v>
      </c>
      <c r="O644" s="567">
        <v>0</v>
      </c>
      <c r="P644" s="546"/>
      <c r="Q644" s="568">
        <v>0</v>
      </c>
    </row>
    <row r="645" spans="1:17" ht="14.45" customHeight="1" x14ac:dyDescent="0.2">
      <c r="A645" s="540" t="s">
        <v>1444</v>
      </c>
      <c r="B645" s="541" t="s">
        <v>1254</v>
      </c>
      <c r="C645" s="541" t="s">
        <v>1255</v>
      </c>
      <c r="D645" s="541" t="s">
        <v>1361</v>
      </c>
      <c r="E645" s="541" t="s">
        <v>1362</v>
      </c>
      <c r="F645" s="567">
        <v>1</v>
      </c>
      <c r="G645" s="567">
        <v>0</v>
      </c>
      <c r="H645" s="567"/>
      <c r="I645" s="567">
        <v>0</v>
      </c>
      <c r="J645" s="567"/>
      <c r="K645" s="567"/>
      <c r="L645" s="567"/>
      <c r="M645" s="567"/>
      <c r="N645" s="567"/>
      <c r="O645" s="567"/>
      <c r="P645" s="546"/>
      <c r="Q645" s="568"/>
    </row>
    <row r="646" spans="1:17" ht="14.45" customHeight="1" x14ac:dyDescent="0.2">
      <c r="A646" s="540" t="s">
        <v>1444</v>
      </c>
      <c r="B646" s="541" t="s">
        <v>1254</v>
      </c>
      <c r="C646" s="541" t="s">
        <v>1255</v>
      </c>
      <c r="D646" s="541" t="s">
        <v>1365</v>
      </c>
      <c r="E646" s="541" t="s">
        <v>1366</v>
      </c>
      <c r="F646" s="567"/>
      <c r="G646" s="567"/>
      <c r="H646" s="567"/>
      <c r="I646" s="567"/>
      <c r="J646" s="567"/>
      <c r="K646" s="567"/>
      <c r="L646" s="567"/>
      <c r="M646" s="567"/>
      <c r="N646" s="567">
        <v>8</v>
      </c>
      <c r="O646" s="567">
        <v>4920</v>
      </c>
      <c r="P646" s="546"/>
      <c r="Q646" s="568">
        <v>615</v>
      </c>
    </row>
    <row r="647" spans="1:17" ht="14.45" customHeight="1" x14ac:dyDescent="0.2">
      <c r="A647" s="540" t="s">
        <v>1444</v>
      </c>
      <c r="B647" s="541" t="s">
        <v>1254</v>
      </c>
      <c r="C647" s="541" t="s">
        <v>1255</v>
      </c>
      <c r="D647" s="541" t="s">
        <v>1367</v>
      </c>
      <c r="E647" s="541" t="s">
        <v>1368</v>
      </c>
      <c r="F647" s="567">
        <v>3</v>
      </c>
      <c r="G647" s="567">
        <v>8520</v>
      </c>
      <c r="H647" s="567">
        <v>0.99824253075571179</v>
      </c>
      <c r="I647" s="567">
        <v>2840</v>
      </c>
      <c r="J647" s="567">
        <v>3</v>
      </c>
      <c r="K647" s="567">
        <v>8535</v>
      </c>
      <c r="L647" s="567">
        <v>1</v>
      </c>
      <c r="M647" s="567">
        <v>2845</v>
      </c>
      <c r="N647" s="567">
        <v>1</v>
      </c>
      <c r="O647" s="567">
        <v>2849</v>
      </c>
      <c r="P647" s="546">
        <v>0.33380199179847686</v>
      </c>
      <c r="Q647" s="568">
        <v>2849</v>
      </c>
    </row>
    <row r="648" spans="1:17" ht="14.45" customHeight="1" x14ac:dyDescent="0.2">
      <c r="A648" s="540" t="s">
        <v>1444</v>
      </c>
      <c r="B648" s="541" t="s">
        <v>1254</v>
      </c>
      <c r="C648" s="541" t="s">
        <v>1255</v>
      </c>
      <c r="D648" s="541" t="s">
        <v>1371</v>
      </c>
      <c r="E648" s="541" t="s">
        <v>1372</v>
      </c>
      <c r="F648" s="567"/>
      <c r="G648" s="567"/>
      <c r="H648" s="567"/>
      <c r="I648" s="567"/>
      <c r="J648" s="567"/>
      <c r="K648" s="567"/>
      <c r="L648" s="567"/>
      <c r="M648" s="567"/>
      <c r="N648" s="567">
        <v>2</v>
      </c>
      <c r="O648" s="567">
        <v>32032</v>
      </c>
      <c r="P648" s="546"/>
      <c r="Q648" s="568">
        <v>16016</v>
      </c>
    </row>
    <row r="649" spans="1:17" ht="14.45" customHeight="1" x14ac:dyDescent="0.2">
      <c r="A649" s="540" t="s">
        <v>1444</v>
      </c>
      <c r="B649" s="541" t="s">
        <v>1254</v>
      </c>
      <c r="C649" s="541" t="s">
        <v>1255</v>
      </c>
      <c r="D649" s="541" t="s">
        <v>1373</v>
      </c>
      <c r="E649" s="541" t="s">
        <v>1374</v>
      </c>
      <c r="F649" s="567"/>
      <c r="G649" s="567"/>
      <c r="H649" s="567"/>
      <c r="I649" s="567"/>
      <c r="J649" s="567"/>
      <c r="K649" s="567"/>
      <c r="L649" s="567"/>
      <c r="M649" s="567"/>
      <c r="N649" s="567">
        <v>10</v>
      </c>
      <c r="O649" s="567">
        <v>38430</v>
      </c>
      <c r="P649" s="546"/>
      <c r="Q649" s="568">
        <v>3843</v>
      </c>
    </row>
    <row r="650" spans="1:17" ht="14.45" customHeight="1" x14ac:dyDescent="0.2">
      <c r="A650" s="540" t="s">
        <v>1445</v>
      </c>
      <c r="B650" s="541" t="s">
        <v>1254</v>
      </c>
      <c r="C650" s="541" t="s">
        <v>1255</v>
      </c>
      <c r="D650" s="541" t="s">
        <v>1274</v>
      </c>
      <c r="E650" s="541" t="s">
        <v>1275</v>
      </c>
      <c r="F650" s="567">
        <v>1</v>
      </c>
      <c r="G650" s="567">
        <v>350</v>
      </c>
      <c r="H650" s="567"/>
      <c r="I650" s="567">
        <v>350</v>
      </c>
      <c r="J650" s="567"/>
      <c r="K650" s="567"/>
      <c r="L650" s="567"/>
      <c r="M650" s="567"/>
      <c r="N650" s="567"/>
      <c r="O650" s="567"/>
      <c r="P650" s="546"/>
      <c r="Q650" s="568"/>
    </row>
    <row r="651" spans="1:17" ht="14.45" customHeight="1" x14ac:dyDescent="0.2">
      <c r="A651" s="540" t="s">
        <v>1445</v>
      </c>
      <c r="B651" s="541" t="s">
        <v>1254</v>
      </c>
      <c r="C651" s="541" t="s">
        <v>1255</v>
      </c>
      <c r="D651" s="541" t="s">
        <v>1290</v>
      </c>
      <c r="E651" s="541" t="s">
        <v>1291</v>
      </c>
      <c r="F651" s="567"/>
      <c r="G651" s="567"/>
      <c r="H651" s="567"/>
      <c r="I651" s="567"/>
      <c r="J651" s="567">
        <v>1</v>
      </c>
      <c r="K651" s="567">
        <v>268</v>
      </c>
      <c r="L651" s="567">
        <v>1</v>
      </c>
      <c r="M651" s="567">
        <v>268</v>
      </c>
      <c r="N651" s="567"/>
      <c r="O651" s="567"/>
      <c r="P651" s="546"/>
      <c r="Q651" s="568"/>
    </row>
    <row r="652" spans="1:17" ht="14.45" customHeight="1" x14ac:dyDescent="0.2">
      <c r="A652" s="540" t="s">
        <v>1445</v>
      </c>
      <c r="B652" s="541" t="s">
        <v>1254</v>
      </c>
      <c r="C652" s="541" t="s">
        <v>1255</v>
      </c>
      <c r="D652" s="541" t="s">
        <v>1316</v>
      </c>
      <c r="E652" s="541" t="s">
        <v>1317</v>
      </c>
      <c r="F652" s="567">
        <v>1</v>
      </c>
      <c r="G652" s="567">
        <v>496</v>
      </c>
      <c r="H652" s="567">
        <v>0.99199999999999999</v>
      </c>
      <c r="I652" s="567">
        <v>496</v>
      </c>
      <c r="J652" s="567">
        <v>1</v>
      </c>
      <c r="K652" s="567">
        <v>500</v>
      </c>
      <c r="L652" s="567">
        <v>1</v>
      </c>
      <c r="M652" s="567">
        <v>500</v>
      </c>
      <c r="N652" s="567"/>
      <c r="O652" s="567"/>
      <c r="P652" s="546"/>
      <c r="Q652" s="568"/>
    </row>
    <row r="653" spans="1:17" ht="14.45" customHeight="1" x14ac:dyDescent="0.2">
      <c r="A653" s="540" t="s">
        <v>1445</v>
      </c>
      <c r="B653" s="541" t="s">
        <v>1254</v>
      </c>
      <c r="C653" s="541" t="s">
        <v>1255</v>
      </c>
      <c r="D653" s="541" t="s">
        <v>1330</v>
      </c>
      <c r="E653" s="541" t="s">
        <v>1331</v>
      </c>
      <c r="F653" s="567">
        <v>4</v>
      </c>
      <c r="G653" s="567">
        <v>344</v>
      </c>
      <c r="H653" s="567">
        <v>0.9885057471264368</v>
      </c>
      <c r="I653" s="567">
        <v>86</v>
      </c>
      <c r="J653" s="567">
        <v>4</v>
      </c>
      <c r="K653" s="567">
        <v>348</v>
      </c>
      <c r="L653" s="567">
        <v>1</v>
      </c>
      <c r="M653" s="567">
        <v>87</v>
      </c>
      <c r="N653" s="567"/>
      <c r="O653" s="567"/>
      <c r="P653" s="546"/>
      <c r="Q653" s="568"/>
    </row>
    <row r="654" spans="1:17" ht="14.45" customHeight="1" x14ac:dyDescent="0.2">
      <c r="A654" s="540" t="s">
        <v>1445</v>
      </c>
      <c r="B654" s="541" t="s">
        <v>1254</v>
      </c>
      <c r="C654" s="541" t="s">
        <v>1255</v>
      </c>
      <c r="D654" s="541" t="s">
        <v>1336</v>
      </c>
      <c r="E654" s="541" t="s">
        <v>1337</v>
      </c>
      <c r="F654" s="567">
        <v>1</v>
      </c>
      <c r="G654" s="567">
        <v>177</v>
      </c>
      <c r="H654" s="567"/>
      <c r="I654" s="567">
        <v>177</v>
      </c>
      <c r="J654" s="567"/>
      <c r="K654" s="567"/>
      <c r="L654" s="567"/>
      <c r="M654" s="567"/>
      <c r="N654" s="567"/>
      <c r="O654" s="567"/>
      <c r="P654" s="546"/>
      <c r="Q654" s="568"/>
    </row>
    <row r="655" spans="1:17" ht="14.45" customHeight="1" x14ac:dyDescent="0.2">
      <c r="A655" s="540" t="s">
        <v>1445</v>
      </c>
      <c r="B655" s="541" t="s">
        <v>1254</v>
      </c>
      <c r="C655" s="541" t="s">
        <v>1255</v>
      </c>
      <c r="D655" s="541" t="s">
        <v>1355</v>
      </c>
      <c r="E655" s="541" t="s">
        <v>1356</v>
      </c>
      <c r="F655" s="567">
        <v>1</v>
      </c>
      <c r="G655" s="567">
        <v>108</v>
      </c>
      <c r="H655" s="567">
        <v>0.99082568807339455</v>
      </c>
      <c r="I655" s="567">
        <v>108</v>
      </c>
      <c r="J655" s="567">
        <v>1</v>
      </c>
      <c r="K655" s="567">
        <v>109</v>
      </c>
      <c r="L655" s="567">
        <v>1</v>
      </c>
      <c r="M655" s="567">
        <v>109</v>
      </c>
      <c r="N655" s="567"/>
      <c r="O655" s="567"/>
      <c r="P655" s="546"/>
      <c r="Q655" s="568"/>
    </row>
    <row r="656" spans="1:17" ht="14.45" customHeight="1" x14ac:dyDescent="0.2">
      <c r="A656" s="540" t="s">
        <v>1446</v>
      </c>
      <c r="B656" s="541" t="s">
        <v>1254</v>
      </c>
      <c r="C656" s="541" t="s">
        <v>1255</v>
      </c>
      <c r="D656" s="541" t="s">
        <v>1258</v>
      </c>
      <c r="E656" s="541" t="s">
        <v>1259</v>
      </c>
      <c r="F656" s="567">
        <v>153</v>
      </c>
      <c r="G656" s="567">
        <v>8874</v>
      </c>
      <c r="H656" s="567">
        <v>0.71622276029055687</v>
      </c>
      <c r="I656" s="567">
        <v>58</v>
      </c>
      <c r="J656" s="567">
        <v>210</v>
      </c>
      <c r="K656" s="567">
        <v>12390</v>
      </c>
      <c r="L656" s="567">
        <v>1</v>
      </c>
      <c r="M656" s="567">
        <v>59</v>
      </c>
      <c r="N656" s="567">
        <v>151</v>
      </c>
      <c r="O656" s="567">
        <v>8909</v>
      </c>
      <c r="P656" s="546">
        <v>0.71904761904761905</v>
      </c>
      <c r="Q656" s="568">
        <v>59</v>
      </c>
    </row>
    <row r="657" spans="1:17" ht="14.45" customHeight="1" x14ac:dyDescent="0.2">
      <c r="A657" s="540" t="s">
        <v>1446</v>
      </c>
      <c r="B657" s="541" t="s">
        <v>1254</v>
      </c>
      <c r="C657" s="541" t="s">
        <v>1255</v>
      </c>
      <c r="D657" s="541" t="s">
        <v>1260</v>
      </c>
      <c r="E657" s="541" t="s">
        <v>1261</v>
      </c>
      <c r="F657" s="567">
        <v>67</v>
      </c>
      <c r="G657" s="567">
        <v>8844</v>
      </c>
      <c r="H657" s="567">
        <v>1.1355932203389831</v>
      </c>
      <c r="I657" s="567">
        <v>132</v>
      </c>
      <c r="J657" s="567">
        <v>59</v>
      </c>
      <c r="K657" s="567">
        <v>7788</v>
      </c>
      <c r="L657" s="567">
        <v>1</v>
      </c>
      <c r="M657" s="567">
        <v>132</v>
      </c>
      <c r="N657" s="567">
        <v>37</v>
      </c>
      <c r="O657" s="567">
        <v>4921</v>
      </c>
      <c r="P657" s="546">
        <v>0.631869542886492</v>
      </c>
      <c r="Q657" s="568">
        <v>133</v>
      </c>
    </row>
    <row r="658" spans="1:17" ht="14.45" customHeight="1" x14ac:dyDescent="0.2">
      <c r="A658" s="540" t="s">
        <v>1446</v>
      </c>
      <c r="B658" s="541" t="s">
        <v>1254</v>
      </c>
      <c r="C658" s="541" t="s">
        <v>1255</v>
      </c>
      <c r="D658" s="541" t="s">
        <v>1262</v>
      </c>
      <c r="E658" s="541" t="s">
        <v>1263</v>
      </c>
      <c r="F658" s="567"/>
      <c r="G658" s="567"/>
      <c r="H658" s="567"/>
      <c r="I658" s="567"/>
      <c r="J658" s="567">
        <v>4</v>
      </c>
      <c r="K658" s="567">
        <v>760</v>
      </c>
      <c r="L658" s="567">
        <v>1</v>
      </c>
      <c r="M658" s="567">
        <v>190</v>
      </c>
      <c r="N658" s="567">
        <v>2</v>
      </c>
      <c r="O658" s="567">
        <v>384</v>
      </c>
      <c r="P658" s="546">
        <v>0.50526315789473686</v>
      </c>
      <c r="Q658" s="568">
        <v>192</v>
      </c>
    </row>
    <row r="659" spans="1:17" ht="14.45" customHeight="1" x14ac:dyDescent="0.2">
      <c r="A659" s="540" t="s">
        <v>1446</v>
      </c>
      <c r="B659" s="541" t="s">
        <v>1254</v>
      </c>
      <c r="C659" s="541" t="s">
        <v>1255</v>
      </c>
      <c r="D659" s="541" t="s">
        <v>1264</v>
      </c>
      <c r="E659" s="541" t="s">
        <v>1265</v>
      </c>
      <c r="F659" s="567">
        <v>16</v>
      </c>
      <c r="G659" s="567">
        <v>6528</v>
      </c>
      <c r="H659" s="567">
        <v>0.42927599131978694</v>
      </c>
      <c r="I659" s="567">
        <v>408</v>
      </c>
      <c r="J659" s="567">
        <v>37</v>
      </c>
      <c r="K659" s="567">
        <v>15207</v>
      </c>
      <c r="L659" s="567">
        <v>1</v>
      </c>
      <c r="M659" s="567">
        <v>411</v>
      </c>
      <c r="N659" s="567">
        <v>14</v>
      </c>
      <c r="O659" s="567">
        <v>5782</v>
      </c>
      <c r="P659" s="546">
        <v>0.38021963569408823</v>
      </c>
      <c r="Q659" s="568">
        <v>413</v>
      </c>
    </row>
    <row r="660" spans="1:17" ht="14.45" customHeight="1" x14ac:dyDescent="0.2">
      <c r="A660" s="540" t="s">
        <v>1446</v>
      </c>
      <c r="B660" s="541" t="s">
        <v>1254</v>
      </c>
      <c r="C660" s="541" t="s">
        <v>1255</v>
      </c>
      <c r="D660" s="541" t="s">
        <v>1266</v>
      </c>
      <c r="E660" s="541" t="s">
        <v>1267</v>
      </c>
      <c r="F660" s="567">
        <v>8</v>
      </c>
      <c r="G660" s="567">
        <v>1440</v>
      </c>
      <c r="H660" s="567">
        <v>3.9344262295081966</v>
      </c>
      <c r="I660" s="567">
        <v>180</v>
      </c>
      <c r="J660" s="567">
        <v>2</v>
      </c>
      <c r="K660" s="567">
        <v>366</v>
      </c>
      <c r="L660" s="567">
        <v>1</v>
      </c>
      <c r="M660" s="567">
        <v>183</v>
      </c>
      <c r="N660" s="567">
        <v>7</v>
      </c>
      <c r="O660" s="567">
        <v>1295</v>
      </c>
      <c r="P660" s="546">
        <v>3.5382513661202184</v>
      </c>
      <c r="Q660" s="568">
        <v>185</v>
      </c>
    </row>
    <row r="661" spans="1:17" ht="14.45" customHeight="1" x14ac:dyDescent="0.2">
      <c r="A661" s="540" t="s">
        <v>1446</v>
      </c>
      <c r="B661" s="541" t="s">
        <v>1254</v>
      </c>
      <c r="C661" s="541" t="s">
        <v>1255</v>
      </c>
      <c r="D661" s="541" t="s">
        <v>1270</v>
      </c>
      <c r="E661" s="541" t="s">
        <v>1271</v>
      </c>
      <c r="F661" s="567">
        <v>5</v>
      </c>
      <c r="G661" s="567">
        <v>1685</v>
      </c>
      <c r="H661" s="567">
        <v>0.82355816226783973</v>
      </c>
      <c r="I661" s="567">
        <v>337</v>
      </c>
      <c r="J661" s="567">
        <v>6</v>
      </c>
      <c r="K661" s="567">
        <v>2046</v>
      </c>
      <c r="L661" s="567">
        <v>1</v>
      </c>
      <c r="M661" s="567">
        <v>341</v>
      </c>
      <c r="N661" s="567">
        <v>4</v>
      </c>
      <c r="O661" s="567">
        <v>1376</v>
      </c>
      <c r="P661" s="546">
        <v>0.67253176930596281</v>
      </c>
      <c r="Q661" s="568">
        <v>344</v>
      </c>
    </row>
    <row r="662" spans="1:17" ht="14.45" customHeight="1" x14ac:dyDescent="0.2">
      <c r="A662" s="540" t="s">
        <v>1446</v>
      </c>
      <c r="B662" s="541" t="s">
        <v>1254</v>
      </c>
      <c r="C662" s="541" t="s">
        <v>1255</v>
      </c>
      <c r="D662" s="541" t="s">
        <v>1274</v>
      </c>
      <c r="E662" s="541" t="s">
        <v>1275</v>
      </c>
      <c r="F662" s="567">
        <v>79</v>
      </c>
      <c r="G662" s="567">
        <v>27650</v>
      </c>
      <c r="H662" s="567">
        <v>0.88511155926886265</v>
      </c>
      <c r="I662" s="567">
        <v>350</v>
      </c>
      <c r="J662" s="567">
        <v>89</v>
      </c>
      <c r="K662" s="567">
        <v>31239</v>
      </c>
      <c r="L662" s="567">
        <v>1</v>
      </c>
      <c r="M662" s="567">
        <v>351</v>
      </c>
      <c r="N662" s="567">
        <v>89</v>
      </c>
      <c r="O662" s="567">
        <v>31417</v>
      </c>
      <c r="P662" s="546">
        <v>1.0056980056980056</v>
      </c>
      <c r="Q662" s="568">
        <v>353</v>
      </c>
    </row>
    <row r="663" spans="1:17" ht="14.45" customHeight="1" x14ac:dyDescent="0.2">
      <c r="A663" s="540" t="s">
        <v>1446</v>
      </c>
      <c r="B663" s="541" t="s">
        <v>1254</v>
      </c>
      <c r="C663" s="541" t="s">
        <v>1255</v>
      </c>
      <c r="D663" s="541" t="s">
        <v>1280</v>
      </c>
      <c r="E663" s="541" t="s">
        <v>1281</v>
      </c>
      <c r="F663" s="567">
        <v>8</v>
      </c>
      <c r="G663" s="567">
        <v>936</v>
      </c>
      <c r="H663" s="567">
        <v>1.9830508474576272</v>
      </c>
      <c r="I663" s="567">
        <v>117</v>
      </c>
      <c r="J663" s="567">
        <v>4</v>
      </c>
      <c r="K663" s="567">
        <v>472</v>
      </c>
      <c r="L663" s="567">
        <v>1</v>
      </c>
      <c r="M663" s="567">
        <v>118</v>
      </c>
      <c r="N663" s="567">
        <v>3</v>
      </c>
      <c r="O663" s="567">
        <v>357</v>
      </c>
      <c r="P663" s="546">
        <v>0.75635593220338981</v>
      </c>
      <c r="Q663" s="568">
        <v>119</v>
      </c>
    </row>
    <row r="664" spans="1:17" ht="14.45" customHeight="1" x14ac:dyDescent="0.2">
      <c r="A664" s="540" t="s">
        <v>1446</v>
      </c>
      <c r="B664" s="541" t="s">
        <v>1254</v>
      </c>
      <c r="C664" s="541" t="s">
        <v>1255</v>
      </c>
      <c r="D664" s="541" t="s">
        <v>1288</v>
      </c>
      <c r="E664" s="541" t="s">
        <v>1289</v>
      </c>
      <c r="F664" s="567">
        <v>7</v>
      </c>
      <c r="G664" s="567">
        <v>266</v>
      </c>
      <c r="H664" s="567">
        <v>1.75</v>
      </c>
      <c r="I664" s="567">
        <v>38</v>
      </c>
      <c r="J664" s="567">
        <v>4</v>
      </c>
      <c r="K664" s="567">
        <v>152</v>
      </c>
      <c r="L664" s="567">
        <v>1</v>
      </c>
      <c r="M664" s="567">
        <v>38</v>
      </c>
      <c r="N664" s="567">
        <v>2</v>
      </c>
      <c r="O664" s="567">
        <v>78</v>
      </c>
      <c r="P664" s="546">
        <v>0.51315789473684215</v>
      </c>
      <c r="Q664" s="568">
        <v>39</v>
      </c>
    </row>
    <row r="665" spans="1:17" ht="14.45" customHeight="1" x14ac:dyDescent="0.2">
      <c r="A665" s="540" t="s">
        <v>1446</v>
      </c>
      <c r="B665" s="541" t="s">
        <v>1254</v>
      </c>
      <c r="C665" s="541" t="s">
        <v>1255</v>
      </c>
      <c r="D665" s="541" t="s">
        <v>1296</v>
      </c>
      <c r="E665" s="541" t="s">
        <v>1297</v>
      </c>
      <c r="F665" s="567">
        <v>108</v>
      </c>
      <c r="G665" s="567">
        <v>32940</v>
      </c>
      <c r="H665" s="567">
        <v>0.60765938606847703</v>
      </c>
      <c r="I665" s="567">
        <v>305</v>
      </c>
      <c r="J665" s="567">
        <v>176</v>
      </c>
      <c r="K665" s="567">
        <v>54208</v>
      </c>
      <c r="L665" s="567">
        <v>1</v>
      </c>
      <c r="M665" s="567">
        <v>308</v>
      </c>
      <c r="N665" s="567">
        <v>122</v>
      </c>
      <c r="O665" s="567">
        <v>37820</v>
      </c>
      <c r="P665" s="546">
        <v>0.69768299881936247</v>
      </c>
      <c r="Q665" s="568">
        <v>310</v>
      </c>
    </row>
    <row r="666" spans="1:17" ht="14.45" customHeight="1" x14ac:dyDescent="0.2">
      <c r="A666" s="540" t="s">
        <v>1446</v>
      </c>
      <c r="B666" s="541" t="s">
        <v>1254</v>
      </c>
      <c r="C666" s="541" t="s">
        <v>1255</v>
      </c>
      <c r="D666" s="541" t="s">
        <v>1300</v>
      </c>
      <c r="E666" s="541" t="s">
        <v>1301</v>
      </c>
      <c r="F666" s="567">
        <v>121</v>
      </c>
      <c r="G666" s="567">
        <v>59895</v>
      </c>
      <c r="H666" s="567">
        <v>1.9052390495276266</v>
      </c>
      <c r="I666" s="567">
        <v>495</v>
      </c>
      <c r="J666" s="567">
        <v>63</v>
      </c>
      <c r="K666" s="567">
        <v>31437</v>
      </c>
      <c r="L666" s="567">
        <v>1</v>
      </c>
      <c r="M666" s="567">
        <v>499</v>
      </c>
      <c r="N666" s="567">
        <v>56</v>
      </c>
      <c r="O666" s="567">
        <v>28168</v>
      </c>
      <c r="P666" s="546">
        <v>0.89601425072366958</v>
      </c>
      <c r="Q666" s="568">
        <v>503</v>
      </c>
    </row>
    <row r="667" spans="1:17" ht="14.45" customHeight="1" x14ac:dyDescent="0.2">
      <c r="A667" s="540" t="s">
        <v>1446</v>
      </c>
      <c r="B667" s="541" t="s">
        <v>1254</v>
      </c>
      <c r="C667" s="541" t="s">
        <v>1255</v>
      </c>
      <c r="D667" s="541" t="s">
        <v>1304</v>
      </c>
      <c r="E667" s="541" t="s">
        <v>1305</v>
      </c>
      <c r="F667" s="567">
        <v>196</v>
      </c>
      <c r="G667" s="567">
        <v>72716</v>
      </c>
      <c r="H667" s="567">
        <v>0.89950519544779817</v>
      </c>
      <c r="I667" s="567">
        <v>371</v>
      </c>
      <c r="J667" s="567">
        <v>215</v>
      </c>
      <c r="K667" s="567">
        <v>80840</v>
      </c>
      <c r="L667" s="567">
        <v>1</v>
      </c>
      <c r="M667" s="567">
        <v>376</v>
      </c>
      <c r="N667" s="567">
        <v>151</v>
      </c>
      <c r="O667" s="567">
        <v>57380</v>
      </c>
      <c r="P667" s="546">
        <v>0.70979713013359724</v>
      </c>
      <c r="Q667" s="568">
        <v>380</v>
      </c>
    </row>
    <row r="668" spans="1:17" ht="14.45" customHeight="1" x14ac:dyDescent="0.2">
      <c r="A668" s="540" t="s">
        <v>1446</v>
      </c>
      <c r="B668" s="541" t="s">
        <v>1254</v>
      </c>
      <c r="C668" s="541" t="s">
        <v>1255</v>
      </c>
      <c r="D668" s="541" t="s">
        <v>1308</v>
      </c>
      <c r="E668" s="541" t="s">
        <v>1309</v>
      </c>
      <c r="F668" s="567">
        <v>1</v>
      </c>
      <c r="G668" s="567">
        <v>12</v>
      </c>
      <c r="H668" s="567"/>
      <c r="I668" s="567">
        <v>12</v>
      </c>
      <c r="J668" s="567"/>
      <c r="K668" s="567"/>
      <c r="L668" s="567"/>
      <c r="M668" s="567"/>
      <c r="N668" s="567">
        <v>1</v>
      </c>
      <c r="O668" s="567">
        <v>12</v>
      </c>
      <c r="P668" s="546"/>
      <c r="Q668" s="568">
        <v>12</v>
      </c>
    </row>
    <row r="669" spans="1:17" ht="14.45" customHeight="1" x14ac:dyDescent="0.2">
      <c r="A669" s="540" t="s">
        <v>1446</v>
      </c>
      <c r="B669" s="541" t="s">
        <v>1254</v>
      </c>
      <c r="C669" s="541" t="s">
        <v>1255</v>
      </c>
      <c r="D669" s="541" t="s">
        <v>1312</v>
      </c>
      <c r="E669" s="541" t="s">
        <v>1313</v>
      </c>
      <c r="F669" s="567">
        <v>4</v>
      </c>
      <c r="G669" s="567">
        <v>448</v>
      </c>
      <c r="H669" s="567">
        <v>0.39646017699115044</v>
      </c>
      <c r="I669" s="567">
        <v>112</v>
      </c>
      <c r="J669" s="567">
        <v>10</v>
      </c>
      <c r="K669" s="567">
        <v>1130</v>
      </c>
      <c r="L669" s="567">
        <v>1</v>
      </c>
      <c r="M669" s="567">
        <v>113</v>
      </c>
      <c r="N669" s="567">
        <v>6</v>
      </c>
      <c r="O669" s="567">
        <v>684</v>
      </c>
      <c r="P669" s="546">
        <v>0.6053097345132743</v>
      </c>
      <c r="Q669" s="568">
        <v>114</v>
      </c>
    </row>
    <row r="670" spans="1:17" ht="14.45" customHeight="1" x14ac:dyDescent="0.2">
      <c r="A670" s="540" t="s">
        <v>1446</v>
      </c>
      <c r="B670" s="541" t="s">
        <v>1254</v>
      </c>
      <c r="C670" s="541" t="s">
        <v>1255</v>
      </c>
      <c r="D670" s="541" t="s">
        <v>1314</v>
      </c>
      <c r="E670" s="541" t="s">
        <v>1315</v>
      </c>
      <c r="F670" s="567">
        <v>3</v>
      </c>
      <c r="G670" s="567">
        <v>378</v>
      </c>
      <c r="H670" s="567"/>
      <c r="I670" s="567">
        <v>126</v>
      </c>
      <c r="J670" s="567"/>
      <c r="K670" s="567"/>
      <c r="L670" s="567"/>
      <c r="M670" s="567"/>
      <c r="N670" s="567"/>
      <c r="O670" s="567"/>
      <c r="P670" s="546"/>
      <c r="Q670" s="568"/>
    </row>
    <row r="671" spans="1:17" ht="14.45" customHeight="1" x14ac:dyDescent="0.2">
      <c r="A671" s="540" t="s">
        <v>1446</v>
      </c>
      <c r="B671" s="541" t="s">
        <v>1254</v>
      </c>
      <c r="C671" s="541" t="s">
        <v>1255</v>
      </c>
      <c r="D671" s="541" t="s">
        <v>1316</v>
      </c>
      <c r="E671" s="541" t="s">
        <v>1317</v>
      </c>
      <c r="F671" s="567">
        <v>12</v>
      </c>
      <c r="G671" s="567">
        <v>5952</v>
      </c>
      <c r="H671" s="567">
        <v>1.7005714285714286</v>
      </c>
      <c r="I671" s="567">
        <v>496</v>
      </c>
      <c r="J671" s="567">
        <v>7</v>
      </c>
      <c r="K671" s="567">
        <v>3500</v>
      </c>
      <c r="L671" s="567">
        <v>1</v>
      </c>
      <c r="M671" s="567">
        <v>500</v>
      </c>
      <c r="N671" s="567">
        <v>6</v>
      </c>
      <c r="O671" s="567">
        <v>3024</v>
      </c>
      <c r="P671" s="546">
        <v>0.86399999999999999</v>
      </c>
      <c r="Q671" s="568">
        <v>504</v>
      </c>
    </row>
    <row r="672" spans="1:17" ht="14.45" customHeight="1" x14ac:dyDescent="0.2">
      <c r="A672" s="540" t="s">
        <v>1446</v>
      </c>
      <c r="B672" s="541" t="s">
        <v>1254</v>
      </c>
      <c r="C672" s="541" t="s">
        <v>1255</v>
      </c>
      <c r="D672" s="541" t="s">
        <v>1318</v>
      </c>
      <c r="E672" s="541" t="s">
        <v>1319</v>
      </c>
      <c r="F672" s="567">
        <v>3</v>
      </c>
      <c r="G672" s="567">
        <v>1374</v>
      </c>
      <c r="H672" s="567">
        <v>0.59352051835853137</v>
      </c>
      <c r="I672" s="567">
        <v>458</v>
      </c>
      <c r="J672" s="567">
        <v>5</v>
      </c>
      <c r="K672" s="567">
        <v>2315</v>
      </c>
      <c r="L672" s="567">
        <v>1</v>
      </c>
      <c r="M672" s="567">
        <v>463</v>
      </c>
      <c r="N672" s="567">
        <v>4</v>
      </c>
      <c r="O672" s="567">
        <v>1868</v>
      </c>
      <c r="P672" s="546">
        <v>0.80691144708423324</v>
      </c>
      <c r="Q672" s="568">
        <v>467</v>
      </c>
    </row>
    <row r="673" spans="1:17" ht="14.45" customHeight="1" x14ac:dyDescent="0.2">
      <c r="A673" s="540" t="s">
        <v>1446</v>
      </c>
      <c r="B673" s="541" t="s">
        <v>1254</v>
      </c>
      <c r="C673" s="541" t="s">
        <v>1255</v>
      </c>
      <c r="D673" s="541" t="s">
        <v>1320</v>
      </c>
      <c r="E673" s="541" t="s">
        <v>1321</v>
      </c>
      <c r="F673" s="567">
        <v>43</v>
      </c>
      <c r="G673" s="567">
        <v>2494</v>
      </c>
      <c r="H673" s="567">
        <v>1.2432701894317049</v>
      </c>
      <c r="I673" s="567">
        <v>58</v>
      </c>
      <c r="J673" s="567">
        <v>34</v>
      </c>
      <c r="K673" s="567">
        <v>2006</v>
      </c>
      <c r="L673" s="567">
        <v>1</v>
      </c>
      <c r="M673" s="567">
        <v>59</v>
      </c>
      <c r="N673" s="567">
        <v>17</v>
      </c>
      <c r="O673" s="567">
        <v>1003</v>
      </c>
      <c r="P673" s="546">
        <v>0.5</v>
      </c>
      <c r="Q673" s="568">
        <v>59</v>
      </c>
    </row>
    <row r="674" spans="1:17" ht="14.45" customHeight="1" x14ac:dyDescent="0.2">
      <c r="A674" s="540" t="s">
        <v>1446</v>
      </c>
      <c r="B674" s="541" t="s">
        <v>1254</v>
      </c>
      <c r="C674" s="541" t="s">
        <v>1255</v>
      </c>
      <c r="D674" s="541" t="s">
        <v>1324</v>
      </c>
      <c r="E674" s="541" t="s">
        <v>1325</v>
      </c>
      <c r="F674" s="567"/>
      <c r="G674" s="567"/>
      <c r="H674" s="567"/>
      <c r="I674" s="567"/>
      <c r="J674" s="567"/>
      <c r="K674" s="567"/>
      <c r="L674" s="567"/>
      <c r="M674" s="567"/>
      <c r="N674" s="567">
        <v>4</v>
      </c>
      <c r="O674" s="567">
        <v>42120</v>
      </c>
      <c r="P674" s="546"/>
      <c r="Q674" s="568">
        <v>10530</v>
      </c>
    </row>
    <row r="675" spans="1:17" ht="14.45" customHeight="1" x14ac:dyDescent="0.2">
      <c r="A675" s="540" t="s">
        <v>1446</v>
      </c>
      <c r="B675" s="541" t="s">
        <v>1254</v>
      </c>
      <c r="C675" s="541" t="s">
        <v>1255</v>
      </c>
      <c r="D675" s="541" t="s">
        <v>1328</v>
      </c>
      <c r="E675" s="541" t="s">
        <v>1329</v>
      </c>
      <c r="F675" s="567">
        <v>578</v>
      </c>
      <c r="G675" s="567">
        <v>101728</v>
      </c>
      <c r="H675" s="567">
        <v>0.84696400769301217</v>
      </c>
      <c r="I675" s="567">
        <v>176</v>
      </c>
      <c r="J675" s="567">
        <v>671</v>
      </c>
      <c r="K675" s="567">
        <v>120109</v>
      </c>
      <c r="L675" s="567">
        <v>1</v>
      </c>
      <c r="M675" s="567">
        <v>179</v>
      </c>
      <c r="N675" s="567">
        <v>456</v>
      </c>
      <c r="O675" s="567">
        <v>82536</v>
      </c>
      <c r="P675" s="546">
        <v>0.6871758153011015</v>
      </c>
      <c r="Q675" s="568">
        <v>181</v>
      </c>
    </row>
    <row r="676" spans="1:17" ht="14.45" customHeight="1" x14ac:dyDescent="0.2">
      <c r="A676" s="540" t="s">
        <v>1446</v>
      </c>
      <c r="B676" s="541" t="s">
        <v>1254</v>
      </c>
      <c r="C676" s="541" t="s">
        <v>1255</v>
      </c>
      <c r="D676" s="541" t="s">
        <v>1427</v>
      </c>
      <c r="E676" s="541" t="s">
        <v>1428</v>
      </c>
      <c r="F676" s="567"/>
      <c r="G676" s="567"/>
      <c r="H676" s="567"/>
      <c r="I676" s="567"/>
      <c r="J676" s="567">
        <v>3</v>
      </c>
      <c r="K676" s="567">
        <v>540</v>
      </c>
      <c r="L676" s="567">
        <v>1</v>
      </c>
      <c r="M676" s="567">
        <v>180</v>
      </c>
      <c r="N676" s="567">
        <v>1</v>
      </c>
      <c r="O676" s="567">
        <v>181</v>
      </c>
      <c r="P676" s="546">
        <v>0.3351851851851852</v>
      </c>
      <c r="Q676" s="568">
        <v>181</v>
      </c>
    </row>
    <row r="677" spans="1:17" ht="14.45" customHeight="1" x14ac:dyDescent="0.2">
      <c r="A677" s="540" t="s">
        <v>1446</v>
      </c>
      <c r="B677" s="541" t="s">
        <v>1254</v>
      </c>
      <c r="C677" s="541" t="s">
        <v>1255</v>
      </c>
      <c r="D677" s="541" t="s">
        <v>1332</v>
      </c>
      <c r="E677" s="541" t="s">
        <v>1333</v>
      </c>
      <c r="F677" s="567">
        <v>18</v>
      </c>
      <c r="G677" s="567">
        <v>3060</v>
      </c>
      <c r="H677" s="567">
        <v>0.71162790697674416</v>
      </c>
      <c r="I677" s="567">
        <v>170</v>
      </c>
      <c r="J677" s="567">
        <v>25</v>
      </c>
      <c r="K677" s="567">
        <v>4300</v>
      </c>
      <c r="L677" s="567">
        <v>1</v>
      </c>
      <c r="M677" s="567">
        <v>172</v>
      </c>
      <c r="N677" s="567">
        <v>35</v>
      </c>
      <c r="O677" s="567">
        <v>6090</v>
      </c>
      <c r="P677" s="546">
        <v>1.4162790697674419</v>
      </c>
      <c r="Q677" s="568">
        <v>174</v>
      </c>
    </row>
    <row r="678" spans="1:17" ht="14.45" customHeight="1" x14ac:dyDescent="0.2">
      <c r="A678" s="540" t="s">
        <v>1446</v>
      </c>
      <c r="B678" s="541" t="s">
        <v>1254</v>
      </c>
      <c r="C678" s="541" t="s">
        <v>1255</v>
      </c>
      <c r="D678" s="541" t="s">
        <v>1336</v>
      </c>
      <c r="E678" s="541" t="s">
        <v>1337</v>
      </c>
      <c r="F678" s="567"/>
      <c r="G678" s="567"/>
      <c r="H678" s="567"/>
      <c r="I678" s="567"/>
      <c r="J678" s="567">
        <v>3</v>
      </c>
      <c r="K678" s="567">
        <v>534</v>
      </c>
      <c r="L678" s="567">
        <v>1</v>
      </c>
      <c r="M678" s="567">
        <v>178</v>
      </c>
      <c r="N678" s="567">
        <v>1</v>
      </c>
      <c r="O678" s="567">
        <v>180</v>
      </c>
      <c r="P678" s="546">
        <v>0.33707865168539325</v>
      </c>
      <c r="Q678" s="568">
        <v>180</v>
      </c>
    </row>
    <row r="679" spans="1:17" ht="14.45" customHeight="1" x14ac:dyDescent="0.2">
      <c r="A679" s="540" t="s">
        <v>1446</v>
      </c>
      <c r="B679" s="541" t="s">
        <v>1254</v>
      </c>
      <c r="C679" s="541" t="s">
        <v>1255</v>
      </c>
      <c r="D679" s="541" t="s">
        <v>1342</v>
      </c>
      <c r="E679" s="541" t="s">
        <v>1343</v>
      </c>
      <c r="F679" s="567"/>
      <c r="G679" s="567"/>
      <c r="H679" s="567"/>
      <c r="I679" s="567"/>
      <c r="J679" s="567"/>
      <c r="K679" s="567"/>
      <c r="L679" s="567"/>
      <c r="M679" s="567"/>
      <c r="N679" s="567">
        <v>1</v>
      </c>
      <c r="O679" s="567">
        <v>2157</v>
      </c>
      <c r="P679" s="546"/>
      <c r="Q679" s="568">
        <v>2157</v>
      </c>
    </row>
    <row r="680" spans="1:17" ht="14.45" customHeight="1" x14ac:dyDescent="0.2">
      <c r="A680" s="540" t="s">
        <v>1446</v>
      </c>
      <c r="B680" s="541" t="s">
        <v>1254</v>
      </c>
      <c r="C680" s="541" t="s">
        <v>1255</v>
      </c>
      <c r="D680" s="541" t="s">
        <v>1344</v>
      </c>
      <c r="E680" s="541" t="s">
        <v>1345</v>
      </c>
      <c r="F680" s="567">
        <v>12</v>
      </c>
      <c r="G680" s="567">
        <v>2916</v>
      </c>
      <c r="H680" s="567">
        <v>0.59754098360655739</v>
      </c>
      <c r="I680" s="567">
        <v>243</v>
      </c>
      <c r="J680" s="567">
        <v>20</v>
      </c>
      <c r="K680" s="567">
        <v>4880</v>
      </c>
      <c r="L680" s="567">
        <v>1</v>
      </c>
      <c r="M680" s="567">
        <v>244</v>
      </c>
      <c r="N680" s="567">
        <v>9</v>
      </c>
      <c r="O680" s="567">
        <v>2214</v>
      </c>
      <c r="P680" s="546">
        <v>0.45368852459016396</v>
      </c>
      <c r="Q680" s="568">
        <v>246</v>
      </c>
    </row>
    <row r="681" spans="1:17" ht="14.45" customHeight="1" x14ac:dyDescent="0.2">
      <c r="A681" s="540" t="s">
        <v>1446</v>
      </c>
      <c r="B681" s="541" t="s">
        <v>1254</v>
      </c>
      <c r="C681" s="541" t="s">
        <v>1255</v>
      </c>
      <c r="D681" s="541" t="s">
        <v>1421</v>
      </c>
      <c r="E681" s="541" t="s">
        <v>1422</v>
      </c>
      <c r="F681" s="567"/>
      <c r="G681" s="567"/>
      <c r="H681" s="567"/>
      <c r="I681" s="567"/>
      <c r="J681" s="567">
        <v>8</v>
      </c>
      <c r="K681" s="567">
        <v>8600</v>
      </c>
      <c r="L681" s="567">
        <v>1</v>
      </c>
      <c r="M681" s="567">
        <v>1075</v>
      </c>
      <c r="N681" s="567"/>
      <c r="O681" s="567"/>
      <c r="P681" s="546"/>
      <c r="Q681" s="568"/>
    </row>
    <row r="682" spans="1:17" ht="14.45" customHeight="1" x14ac:dyDescent="0.2">
      <c r="A682" s="540" t="s">
        <v>1446</v>
      </c>
      <c r="B682" s="541" t="s">
        <v>1254</v>
      </c>
      <c r="C682" s="541" t="s">
        <v>1255</v>
      </c>
      <c r="D682" s="541" t="s">
        <v>1351</v>
      </c>
      <c r="E682" s="541" t="s">
        <v>1352</v>
      </c>
      <c r="F682" s="567"/>
      <c r="G682" s="567"/>
      <c r="H682" s="567"/>
      <c r="I682" s="567"/>
      <c r="J682" s="567"/>
      <c r="K682" s="567"/>
      <c r="L682" s="567"/>
      <c r="M682" s="567"/>
      <c r="N682" s="567">
        <v>1</v>
      </c>
      <c r="O682" s="567">
        <v>293</v>
      </c>
      <c r="P682" s="546"/>
      <c r="Q682" s="568">
        <v>293</v>
      </c>
    </row>
    <row r="683" spans="1:17" ht="14.45" customHeight="1" x14ac:dyDescent="0.2">
      <c r="A683" s="540" t="s">
        <v>1446</v>
      </c>
      <c r="B683" s="541" t="s">
        <v>1254</v>
      </c>
      <c r="C683" s="541" t="s">
        <v>1255</v>
      </c>
      <c r="D683" s="541" t="s">
        <v>1363</v>
      </c>
      <c r="E683" s="541" t="s">
        <v>1364</v>
      </c>
      <c r="F683" s="567">
        <v>4</v>
      </c>
      <c r="G683" s="567">
        <v>19116</v>
      </c>
      <c r="H683" s="567"/>
      <c r="I683" s="567">
        <v>4779</v>
      </c>
      <c r="J683" s="567"/>
      <c r="K683" s="567"/>
      <c r="L683" s="567"/>
      <c r="M683" s="567"/>
      <c r="N683" s="567">
        <v>7</v>
      </c>
      <c r="O683" s="567">
        <v>33768</v>
      </c>
      <c r="P683" s="546"/>
      <c r="Q683" s="568">
        <v>4824</v>
      </c>
    </row>
    <row r="684" spans="1:17" ht="14.45" customHeight="1" x14ac:dyDescent="0.2">
      <c r="A684" s="540" t="s">
        <v>1446</v>
      </c>
      <c r="B684" s="541" t="s">
        <v>1254</v>
      </c>
      <c r="C684" s="541" t="s">
        <v>1255</v>
      </c>
      <c r="D684" s="541" t="s">
        <v>1365</v>
      </c>
      <c r="E684" s="541" t="s">
        <v>1366</v>
      </c>
      <c r="F684" s="567">
        <v>1</v>
      </c>
      <c r="G684" s="567">
        <v>609</v>
      </c>
      <c r="H684" s="567"/>
      <c r="I684" s="567">
        <v>609</v>
      </c>
      <c r="J684" s="567"/>
      <c r="K684" s="567"/>
      <c r="L684" s="567"/>
      <c r="M684" s="567"/>
      <c r="N684" s="567">
        <v>2</v>
      </c>
      <c r="O684" s="567">
        <v>1230</v>
      </c>
      <c r="P684" s="546"/>
      <c r="Q684" s="568">
        <v>615</v>
      </c>
    </row>
    <row r="685" spans="1:17" ht="14.45" customHeight="1" x14ac:dyDescent="0.2">
      <c r="A685" s="540" t="s">
        <v>1446</v>
      </c>
      <c r="B685" s="541" t="s">
        <v>1254</v>
      </c>
      <c r="C685" s="541" t="s">
        <v>1255</v>
      </c>
      <c r="D685" s="541" t="s">
        <v>1369</v>
      </c>
      <c r="E685" s="541" t="s">
        <v>1370</v>
      </c>
      <c r="F685" s="567">
        <v>4</v>
      </c>
      <c r="G685" s="567">
        <v>30300</v>
      </c>
      <c r="H685" s="567"/>
      <c r="I685" s="567">
        <v>7575</v>
      </c>
      <c r="J685" s="567"/>
      <c r="K685" s="567"/>
      <c r="L685" s="567"/>
      <c r="M685" s="567"/>
      <c r="N685" s="567"/>
      <c r="O685" s="567"/>
      <c r="P685" s="546"/>
      <c r="Q685" s="568"/>
    </row>
    <row r="686" spans="1:17" ht="14.45" customHeight="1" x14ac:dyDescent="0.2">
      <c r="A686" s="540" t="s">
        <v>1447</v>
      </c>
      <c r="B686" s="541" t="s">
        <v>1254</v>
      </c>
      <c r="C686" s="541" t="s">
        <v>1255</v>
      </c>
      <c r="D686" s="541" t="s">
        <v>1258</v>
      </c>
      <c r="E686" s="541" t="s">
        <v>1259</v>
      </c>
      <c r="F686" s="567">
        <v>1</v>
      </c>
      <c r="G686" s="567">
        <v>58</v>
      </c>
      <c r="H686" s="567"/>
      <c r="I686" s="567">
        <v>58</v>
      </c>
      <c r="J686" s="567"/>
      <c r="K686" s="567"/>
      <c r="L686" s="567"/>
      <c r="M686" s="567"/>
      <c r="N686" s="567"/>
      <c r="O686" s="567"/>
      <c r="P686" s="546"/>
      <c r="Q686" s="568"/>
    </row>
    <row r="687" spans="1:17" ht="14.45" customHeight="1" x14ac:dyDescent="0.2">
      <c r="A687" s="540" t="s">
        <v>1447</v>
      </c>
      <c r="B687" s="541" t="s">
        <v>1254</v>
      </c>
      <c r="C687" s="541" t="s">
        <v>1255</v>
      </c>
      <c r="D687" s="541" t="s">
        <v>1266</v>
      </c>
      <c r="E687" s="541" t="s">
        <v>1267</v>
      </c>
      <c r="F687" s="567">
        <v>1</v>
      </c>
      <c r="G687" s="567">
        <v>180</v>
      </c>
      <c r="H687" s="567"/>
      <c r="I687" s="567">
        <v>180</v>
      </c>
      <c r="J687" s="567"/>
      <c r="K687" s="567"/>
      <c r="L687" s="567"/>
      <c r="M687" s="567"/>
      <c r="N687" s="567"/>
      <c r="O687" s="567"/>
      <c r="P687" s="546"/>
      <c r="Q687" s="568"/>
    </row>
    <row r="688" spans="1:17" ht="14.45" customHeight="1" x14ac:dyDescent="0.2">
      <c r="A688" s="540" t="s">
        <v>1447</v>
      </c>
      <c r="B688" s="541" t="s">
        <v>1254</v>
      </c>
      <c r="C688" s="541" t="s">
        <v>1255</v>
      </c>
      <c r="D688" s="541" t="s">
        <v>1300</v>
      </c>
      <c r="E688" s="541" t="s">
        <v>1301</v>
      </c>
      <c r="F688" s="567">
        <v>3</v>
      </c>
      <c r="G688" s="567">
        <v>1485</v>
      </c>
      <c r="H688" s="567"/>
      <c r="I688" s="567">
        <v>495</v>
      </c>
      <c r="J688" s="567"/>
      <c r="K688" s="567"/>
      <c r="L688" s="567"/>
      <c r="M688" s="567"/>
      <c r="N688" s="567"/>
      <c r="O688" s="567"/>
      <c r="P688" s="546"/>
      <c r="Q688" s="568"/>
    </row>
    <row r="689" spans="1:17" ht="14.45" customHeight="1" x14ac:dyDescent="0.2">
      <c r="A689" s="540" t="s">
        <v>1447</v>
      </c>
      <c r="B689" s="541" t="s">
        <v>1254</v>
      </c>
      <c r="C689" s="541" t="s">
        <v>1255</v>
      </c>
      <c r="D689" s="541" t="s">
        <v>1304</v>
      </c>
      <c r="E689" s="541" t="s">
        <v>1305</v>
      </c>
      <c r="F689" s="567">
        <v>3</v>
      </c>
      <c r="G689" s="567">
        <v>1113</v>
      </c>
      <c r="H689" s="567"/>
      <c r="I689" s="567">
        <v>371</v>
      </c>
      <c r="J689" s="567"/>
      <c r="K689" s="567"/>
      <c r="L689" s="567"/>
      <c r="M689" s="567"/>
      <c r="N689" s="567"/>
      <c r="O689" s="567"/>
      <c r="P689" s="546"/>
      <c r="Q689" s="568"/>
    </row>
    <row r="690" spans="1:17" ht="14.45" customHeight="1" x14ac:dyDescent="0.2">
      <c r="A690" s="540" t="s">
        <v>1447</v>
      </c>
      <c r="B690" s="541" t="s">
        <v>1254</v>
      </c>
      <c r="C690" s="541" t="s">
        <v>1255</v>
      </c>
      <c r="D690" s="541" t="s">
        <v>1312</v>
      </c>
      <c r="E690" s="541" t="s">
        <v>1313</v>
      </c>
      <c r="F690" s="567">
        <v>1</v>
      </c>
      <c r="G690" s="567">
        <v>112</v>
      </c>
      <c r="H690" s="567"/>
      <c r="I690" s="567">
        <v>112</v>
      </c>
      <c r="J690" s="567"/>
      <c r="K690" s="567"/>
      <c r="L690" s="567"/>
      <c r="M690" s="567"/>
      <c r="N690" s="567"/>
      <c r="O690" s="567"/>
      <c r="P690" s="546"/>
      <c r="Q690" s="568"/>
    </row>
    <row r="691" spans="1:17" ht="14.45" customHeight="1" x14ac:dyDescent="0.2">
      <c r="A691" s="540" t="s">
        <v>1447</v>
      </c>
      <c r="B691" s="541" t="s">
        <v>1254</v>
      </c>
      <c r="C691" s="541" t="s">
        <v>1255</v>
      </c>
      <c r="D691" s="541" t="s">
        <v>1318</v>
      </c>
      <c r="E691" s="541" t="s">
        <v>1319</v>
      </c>
      <c r="F691" s="567">
        <v>1</v>
      </c>
      <c r="G691" s="567">
        <v>458</v>
      </c>
      <c r="H691" s="567"/>
      <c r="I691" s="567">
        <v>458</v>
      </c>
      <c r="J691" s="567"/>
      <c r="K691" s="567"/>
      <c r="L691" s="567"/>
      <c r="M691" s="567"/>
      <c r="N691" s="567"/>
      <c r="O691" s="567"/>
      <c r="P691" s="546"/>
      <c r="Q691" s="568"/>
    </row>
    <row r="692" spans="1:17" ht="14.45" customHeight="1" x14ac:dyDescent="0.2">
      <c r="A692" s="540" t="s">
        <v>1447</v>
      </c>
      <c r="B692" s="541" t="s">
        <v>1254</v>
      </c>
      <c r="C692" s="541" t="s">
        <v>1255</v>
      </c>
      <c r="D692" s="541" t="s">
        <v>1320</v>
      </c>
      <c r="E692" s="541" t="s">
        <v>1321</v>
      </c>
      <c r="F692" s="567">
        <v>2</v>
      </c>
      <c r="G692" s="567">
        <v>116</v>
      </c>
      <c r="H692" s="567"/>
      <c r="I692" s="567">
        <v>58</v>
      </c>
      <c r="J692" s="567"/>
      <c r="K692" s="567"/>
      <c r="L692" s="567"/>
      <c r="M692" s="567"/>
      <c r="N692" s="567"/>
      <c r="O692" s="567"/>
      <c r="P692" s="546"/>
      <c r="Q692" s="568"/>
    </row>
    <row r="693" spans="1:17" ht="14.45" customHeight="1" x14ac:dyDescent="0.2">
      <c r="A693" s="540" t="s">
        <v>1448</v>
      </c>
      <c r="B693" s="541" t="s">
        <v>1254</v>
      </c>
      <c r="C693" s="541" t="s">
        <v>1255</v>
      </c>
      <c r="D693" s="541" t="s">
        <v>1258</v>
      </c>
      <c r="E693" s="541" t="s">
        <v>1259</v>
      </c>
      <c r="F693" s="567">
        <v>2</v>
      </c>
      <c r="G693" s="567">
        <v>116</v>
      </c>
      <c r="H693" s="567"/>
      <c r="I693" s="567">
        <v>58</v>
      </c>
      <c r="J693" s="567"/>
      <c r="K693" s="567"/>
      <c r="L693" s="567"/>
      <c r="M693" s="567"/>
      <c r="N693" s="567"/>
      <c r="O693" s="567"/>
      <c r="P693" s="546"/>
      <c r="Q693" s="568"/>
    </row>
    <row r="694" spans="1:17" ht="14.45" customHeight="1" x14ac:dyDescent="0.2">
      <c r="A694" s="540" t="s">
        <v>1448</v>
      </c>
      <c r="B694" s="541" t="s">
        <v>1254</v>
      </c>
      <c r="C694" s="541" t="s">
        <v>1255</v>
      </c>
      <c r="D694" s="541" t="s">
        <v>1260</v>
      </c>
      <c r="E694" s="541" t="s">
        <v>1261</v>
      </c>
      <c r="F694" s="567">
        <v>1</v>
      </c>
      <c r="G694" s="567">
        <v>132</v>
      </c>
      <c r="H694" s="567"/>
      <c r="I694" s="567">
        <v>132</v>
      </c>
      <c r="J694" s="567"/>
      <c r="K694" s="567"/>
      <c r="L694" s="567"/>
      <c r="M694" s="567"/>
      <c r="N694" s="567"/>
      <c r="O694" s="567"/>
      <c r="P694" s="546"/>
      <c r="Q694" s="568"/>
    </row>
    <row r="695" spans="1:17" ht="14.45" customHeight="1" x14ac:dyDescent="0.2">
      <c r="A695" s="540" t="s">
        <v>1448</v>
      </c>
      <c r="B695" s="541" t="s">
        <v>1254</v>
      </c>
      <c r="C695" s="541" t="s">
        <v>1255</v>
      </c>
      <c r="D695" s="541" t="s">
        <v>1266</v>
      </c>
      <c r="E695" s="541" t="s">
        <v>1267</v>
      </c>
      <c r="F695" s="567">
        <v>3</v>
      </c>
      <c r="G695" s="567">
        <v>540</v>
      </c>
      <c r="H695" s="567">
        <v>0.73770491803278693</v>
      </c>
      <c r="I695" s="567">
        <v>180</v>
      </c>
      <c r="J695" s="567">
        <v>4</v>
      </c>
      <c r="K695" s="567">
        <v>732</v>
      </c>
      <c r="L695" s="567">
        <v>1</v>
      </c>
      <c r="M695" s="567">
        <v>183</v>
      </c>
      <c r="N695" s="567">
        <v>2</v>
      </c>
      <c r="O695" s="567">
        <v>370</v>
      </c>
      <c r="P695" s="546">
        <v>0.50546448087431695</v>
      </c>
      <c r="Q695" s="568">
        <v>185</v>
      </c>
    </row>
    <row r="696" spans="1:17" ht="14.45" customHeight="1" x14ac:dyDescent="0.2">
      <c r="A696" s="540" t="s">
        <v>1448</v>
      </c>
      <c r="B696" s="541" t="s">
        <v>1254</v>
      </c>
      <c r="C696" s="541" t="s">
        <v>1255</v>
      </c>
      <c r="D696" s="541" t="s">
        <v>1270</v>
      </c>
      <c r="E696" s="541" t="s">
        <v>1271</v>
      </c>
      <c r="F696" s="567">
        <v>2</v>
      </c>
      <c r="G696" s="567">
        <v>674</v>
      </c>
      <c r="H696" s="567">
        <v>0.39530791788856307</v>
      </c>
      <c r="I696" s="567">
        <v>337</v>
      </c>
      <c r="J696" s="567">
        <v>5</v>
      </c>
      <c r="K696" s="567">
        <v>1705</v>
      </c>
      <c r="L696" s="567">
        <v>1</v>
      </c>
      <c r="M696" s="567">
        <v>341</v>
      </c>
      <c r="N696" s="567"/>
      <c r="O696" s="567"/>
      <c r="P696" s="546"/>
      <c r="Q696" s="568"/>
    </row>
    <row r="697" spans="1:17" ht="14.45" customHeight="1" x14ac:dyDescent="0.2">
      <c r="A697" s="540" t="s">
        <v>1448</v>
      </c>
      <c r="B697" s="541" t="s">
        <v>1254</v>
      </c>
      <c r="C697" s="541" t="s">
        <v>1255</v>
      </c>
      <c r="D697" s="541" t="s">
        <v>1272</v>
      </c>
      <c r="E697" s="541" t="s">
        <v>1273</v>
      </c>
      <c r="F697" s="567">
        <v>1</v>
      </c>
      <c r="G697" s="567">
        <v>459</v>
      </c>
      <c r="H697" s="567"/>
      <c r="I697" s="567">
        <v>459</v>
      </c>
      <c r="J697" s="567"/>
      <c r="K697" s="567"/>
      <c r="L697" s="567"/>
      <c r="M697" s="567"/>
      <c r="N697" s="567"/>
      <c r="O697" s="567"/>
      <c r="P697" s="546"/>
      <c r="Q697" s="568"/>
    </row>
    <row r="698" spans="1:17" ht="14.45" customHeight="1" x14ac:dyDescent="0.2">
      <c r="A698" s="540" t="s">
        <v>1448</v>
      </c>
      <c r="B698" s="541" t="s">
        <v>1254</v>
      </c>
      <c r="C698" s="541" t="s">
        <v>1255</v>
      </c>
      <c r="D698" s="541" t="s">
        <v>1274</v>
      </c>
      <c r="E698" s="541" t="s">
        <v>1275</v>
      </c>
      <c r="F698" s="567">
        <v>5</v>
      </c>
      <c r="G698" s="567">
        <v>1750</v>
      </c>
      <c r="H698" s="567">
        <v>0.9971509971509972</v>
      </c>
      <c r="I698" s="567">
        <v>350</v>
      </c>
      <c r="J698" s="567">
        <v>5</v>
      </c>
      <c r="K698" s="567">
        <v>1755</v>
      </c>
      <c r="L698" s="567">
        <v>1</v>
      </c>
      <c r="M698" s="567">
        <v>351</v>
      </c>
      <c r="N698" s="567"/>
      <c r="O698" s="567"/>
      <c r="P698" s="546"/>
      <c r="Q698" s="568"/>
    </row>
    <row r="699" spans="1:17" ht="14.45" customHeight="1" x14ac:dyDescent="0.2">
      <c r="A699" s="540" t="s">
        <v>1448</v>
      </c>
      <c r="B699" s="541" t="s">
        <v>1254</v>
      </c>
      <c r="C699" s="541" t="s">
        <v>1255</v>
      </c>
      <c r="D699" s="541" t="s">
        <v>1284</v>
      </c>
      <c r="E699" s="541" t="s">
        <v>1285</v>
      </c>
      <c r="F699" s="567">
        <v>1</v>
      </c>
      <c r="G699" s="567">
        <v>49</v>
      </c>
      <c r="H699" s="567"/>
      <c r="I699" s="567">
        <v>49</v>
      </c>
      <c r="J699" s="567"/>
      <c r="K699" s="567"/>
      <c r="L699" s="567"/>
      <c r="M699" s="567"/>
      <c r="N699" s="567"/>
      <c r="O699" s="567"/>
      <c r="P699" s="546"/>
      <c r="Q699" s="568"/>
    </row>
    <row r="700" spans="1:17" ht="14.45" customHeight="1" x14ac:dyDescent="0.2">
      <c r="A700" s="540" t="s">
        <v>1448</v>
      </c>
      <c r="B700" s="541" t="s">
        <v>1254</v>
      </c>
      <c r="C700" s="541" t="s">
        <v>1255</v>
      </c>
      <c r="D700" s="541" t="s">
        <v>1286</v>
      </c>
      <c r="E700" s="541" t="s">
        <v>1287</v>
      </c>
      <c r="F700" s="567"/>
      <c r="G700" s="567"/>
      <c r="H700" s="567"/>
      <c r="I700" s="567"/>
      <c r="J700" s="567">
        <v>1</v>
      </c>
      <c r="K700" s="567">
        <v>399</v>
      </c>
      <c r="L700" s="567">
        <v>1</v>
      </c>
      <c r="M700" s="567">
        <v>399</v>
      </c>
      <c r="N700" s="567">
        <v>1</v>
      </c>
      <c r="O700" s="567">
        <v>405</v>
      </c>
      <c r="P700" s="546">
        <v>1.0150375939849625</v>
      </c>
      <c r="Q700" s="568">
        <v>405</v>
      </c>
    </row>
    <row r="701" spans="1:17" ht="14.45" customHeight="1" x14ac:dyDescent="0.2">
      <c r="A701" s="540" t="s">
        <v>1448</v>
      </c>
      <c r="B701" s="541" t="s">
        <v>1254</v>
      </c>
      <c r="C701" s="541" t="s">
        <v>1255</v>
      </c>
      <c r="D701" s="541" t="s">
        <v>1292</v>
      </c>
      <c r="E701" s="541" t="s">
        <v>1293</v>
      </c>
      <c r="F701" s="567"/>
      <c r="G701" s="567"/>
      <c r="H701" s="567"/>
      <c r="I701" s="567"/>
      <c r="J701" s="567">
        <v>1</v>
      </c>
      <c r="K701" s="567">
        <v>713</v>
      </c>
      <c r="L701" s="567">
        <v>1</v>
      </c>
      <c r="M701" s="567">
        <v>713</v>
      </c>
      <c r="N701" s="567">
        <v>1</v>
      </c>
      <c r="O701" s="567">
        <v>719</v>
      </c>
      <c r="P701" s="546">
        <v>1.0084151472650771</v>
      </c>
      <c r="Q701" s="568">
        <v>719</v>
      </c>
    </row>
    <row r="702" spans="1:17" ht="14.45" customHeight="1" x14ac:dyDescent="0.2">
      <c r="A702" s="540" t="s">
        <v>1448</v>
      </c>
      <c r="B702" s="541" t="s">
        <v>1254</v>
      </c>
      <c r="C702" s="541" t="s">
        <v>1255</v>
      </c>
      <c r="D702" s="541" t="s">
        <v>1300</v>
      </c>
      <c r="E702" s="541" t="s">
        <v>1301</v>
      </c>
      <c r="F702" s="567">
        <v>4</v>
      </c>
      <c r="G702" s="567">
        <v>1980</v>
      </c>
      <c r="H702" s="567">
        <v>0.4408817635270541</v>
      </c>
      <c r="I702" s="567">
        <v>495</v>
      </c>
      <c r="J702" s="567">
        <v>9</v>
      </c>
      <c r="K702" s="567">
        <v>4491</v>
      </c>
      <c r="L702" s="567">
        <v>1</v>
      </c>
      <c r="M702" s="567">
        <v>499</v>
      </c>
      <c r="N702" s="567">
        <v>1</v>
      </c>
      <c r="O702" s="567">
        <v>503</v>
      </c>
      <c r="P702" s="546">
        <v>0.1120017813404587</v>
      </c>
      <c r="Q702" s="568">
        <v>503</v>
      </c>
    </row>
    <row r="703" spans="1:17" ht="14.45" customHeight="1" x14ac:dyDescent="0.2">
      <c r="A703" s="540" t="s">
        <v>1448</v>
      </c>
      <c r="B703" s="541" t="s">
        <v>1254</v>
      </c>
      <c r="C703" s="541" t="s">
        <v>1255</v>
      </c>
      <c r="D703" s="541" t="s">
        <v>1304</v>
      </c>
      <c r="E703" s="541" t="s">
        <v>1305</v>
      </c>
      <c r="F703" s="567">
        <v>5</v>
      </c>
      <c r="G703" s="567">
        <v>1855</v>
      </c>
      <c r="H703" s="567">
        <v>0.98670212765957444</v>
      </c>
      <c r="I703" s="567">
        <v>371</v>
      </c>
      <c r="J703" s="567">
        <v>5</v>
      </c>
      <c r="K703" s="567">
        <v>1880</v>
      </c>
      <c r="L703" s="567">
        <v>1</v>
      </c>
      <c r="M703" s="567">
        <v>376</v>
      </c>
      <c r="N703" s="567">
        <v>1</v>
      </c>
      <c r="O703" s="567">
        <v>380</v>
      </c>
      <c r="P703" s="546">
        <v>0.20212765957446807</v>
      </c>
      <c r="Q703" s="568">
        <v>380</v>
      </c>
    </row>
    <row r="704" spans="1:17" ht="14.45" customHeight="1" x14ac:dyDescent="0.2">
      <c r="A704" s="540" t="s">
        <v>1448</v>
      </c>
      <c r="B704" s="541" t="s">
        <v>1254</v>
      </c>
      <c r="C704" s="541" t="s">
        <v>1255</v>
      </c>
      <c r="D704" s="541" t="s">
        <v>1312</v>
      </c>
      <c r="E704" s="541" t="s">
        <v>1313</v>
      </c>
      <c r="F704" s="567">
        <v>2</v>
      </c>
      <c r="G704" s="567">
        <v>224</v>
      </c>
      <c r="H704" s="567">
        <v>0.39646017699115044</v>
      </c>
      <c r="I704" s="567">
        <v>112</v>
      </c>
      <c r="J704" s="567">
        <v>5</v>
      </c>
      <c r="K704" s="567">
        <v>565</v>
      </c>
      <c r="L704" s="567">
        <v>1</v>
      </c>
      <c r="M704" s="567">
        <v>113</v>
      </c>
      <c r="N704" s="567"/>
      <c r="O704" s="567"/>
      <c r="P704" s="546"/>
      <c r="Q704" s="568"/>
    </row>
    <row r="705" spans="1:17" ht="14.45" customHeight="1" x14ac:dyDescent="0.2">
      <c r="A705" s="540" t="s">
        <v>1448</v>
      </c>
      <c r="B705" s="541" t="s">
        <v>1254</v>
      </c>
      <c r="C705" s="541" t="s">
        <v>1255</v>
      </c>
      <c r="D705" s="541" t="s">
        <v>1318</v>
      </c>
      <c r="E705" s="541" t="s">
        <v>1319</v>
      </c>
      <c r="F705" s="567">
        <v>4</v>
      </c>
      <c r="G705" s="567">
        <v>1832</v>
      </c>
      <c r="H705" s="567">
        <v>0.49460043196544279</v>
      </c>
      <c r="I705" s="567">
        <v>458</v>
      </c>
      <c r="J705" s="567">
        <v>8</v>
      </c>
      <c r="K705" s="567">
        <v>3704</v>
      </c>
      <c r="L705" s="567">
        <v>1</v>
      </c>
      <c r="M705" s="567">
        <v>463</v>
      </c>
      <c r="N705" s="567"/>
      <c r="O705" s="567"/>
      <c r="P705" s="546"/>
      <c r="Q705" s="568"/>
    </row>
    <row r="706" spans="1:17" ht="14.45" customHeight="1" x14ac:dyDescent="0.2">
      <c r="A706" s="540" t="s">
        <v>1448</v>
      </c>
      <c r="B706" s="541" t="s">
        <v>1254</v>
      </c>
      <c r="C706" s="541" t="s">
        <v>1255</v>
      </c>
      <c r="D706" s="541" t="s">
        <v>1320</v>
      </c>
      <c r="E706" s="541" t="s">
        <v>1321</v>
      </c>
      <c r="F706" s="567">
        <v>2</v>
      </c>
      <c r="G706" s="567">
        <v>116</v>
      </c>
      <c r="H706" s="567">
        <v>0.16384180790960451</v>
      </c>
      <c r="I706" s="567">
        <v>58</v>
      </c>
      <c r="J706" s="567">
        <v>12</v>
      </c>
      <c r="K706" s="567">
        <v>708</v>
      </c>
      <c r="L706" s="567">
        <v>1</v>
      </c>
      <c r="M706" s="567">
        <v>59</v>
      </c>
      <c r="N706" s="567">
        <v>1</v>
      </c>
      <c r="O706" s="567">
        <v>59</v>
      </c>
      <c r="P706" s="546">
        <v>8.3333333333333329E-2</v>
      </c>
      <c r="Q706" s="568">
        <v>59</v>
      </c>
    </row>
    <row r="707" spans="1:17" ht="14.45" customHeight="1" x14ac:dyDescent="0.2">
      <c r="A707" s="540" t="s">
        <v>1448</v>
      </c>
      <c r="B707" s="541" t="s">
        <v>1254</v>
      </c>
      <c r="C707" s="541" t="s">
        <v>1255</v>
      </c>
      <c r="D707" s="541" t="s">
        <v>1328</v>
      </c>
      <c r="E707" s="541" t="s">
        <v>1329</v>
      </c>
      <c r="F707" s="567">
        <v>14</v>
      </c>
      <c r="G707" s="567">
        <v>2464</v>
      </c>
      <c r="H707" s="567">
        <v>3.441340782122905</v>
      </c>
      <c r="I707" s="567">
        <v>176</v>
      </c>
      <c r="J707" s="567">
        <v>4</v>
      </c>
      <c r="K707" s="567">
        <v>716</v>
      </c>
      <c r="L707" s="567">
        <v>1</v>
      </c>
      <c r="M707" s="567">
        <v>179</v>
      </c>
      <c r="N707" s="567"/>
      <c r="O707" s="567"/>
      <c r="P707" s="546"/>
      <c r="Q707" s="568"/>
    </row>
    <row r="708" spans="1:17" ht="14.45" customHeight="1" x14ac:dyDescent="0.2">
      <c r="A708" s="540" t="s">
        <v>1448</v>
      </c>
      <c r="B708" s="541" t="s">
        <v>1254</v>
      </c>
      <c r="C708" s="541" t="s">
        <v>1255</v>
      </c>
      <c r="D708" s="541" t="s">
        <v>1330</v>
      </c>
      <c r="E708" s="541" t="s">
        <v>1331</v>
      </c>
      <c r="F708" s="567">
        <v>12</v>
      </c>
      <c r="G708" s="567">
        <v>1032</v>
      </c>
      <c r="H708" s="567">
        <v>5.931034482758621</v>
      </c>
      <c r="I708" s="567">
        <v>86</v>
      </c>
      <c r="J708" s="567">
        <v>2</v>
      </c>
      <c r="K708" s="567">
        <v>174</v>
      </c>
      <c r="L708" s="567">
        <v>1</v>
      </c>
      <c r="M708" s="567">
        <v>87</v>
      </c>
      <c r="N708" s="567">
        <v>2</v>
      </c>
      <c r="O708" s="567">
        <v>176</v>
      </c>
      <c r="P708" s="546">
        <v>1.0114942528735633</v>
      </c>
      <c r="Q708" s="568">
        <v>88</v>
      </c>
    </row>
    <row r="709" spans="1:17" ht="14.45" customHeight="1" x14ac:dyDescent="0.2">
      <c r="A709" s="540" t="s">
        <v>1448</v>
      </c>
      <c r="B709" s="541" t="s">
        <v>1254</v>
      </c>
      <c r="C709" s="541" t="s">
        <v>1255</v>
      </c>
      <c r="D709" s="541" t="s">
        <v>1332</v>
      </c>
      <c r="E709" s="541" t="s">
        <v>1333</v>
      </c>
      <c r="F709" s="567">
        <v>1</v>
      </c>
      <c r="G709" s="567">
        <v>170</v>
      </c>
      <c r="H709" s="567"/>
      <c r="I709" s="567">
        <v>170</v>
      </c>
      <c r="J709" s="567"/>
      <c r="K709" s="567"/>
      <c r="L709" s="567"/>
      <c r="M709" s="567"/>
      <c r="N709" s="567"/>
      <c r="O709" s="567"/>
      <c r="P709" s="546"/>
      <c r="Q709" s="568"/>
    </row>
    <row r="710" spans="1:17" ht="14.45" customHeight="1" x14ac:dyDescent="0.2">
      <c r="A710" s="540" t="s">
        <v>1448</v>
      </c>
      <c r="B710" s="541" t="s">
        <v>1254</v>
      </c>
      <c r="C710" s="541" t="s">
        <v>1255</v>
      </c>
      <c r="D710" s="541" t="s">
        <v>1336</v>
      </c>
      <c r="E710" s="541" t="s">
        <v>1337</v>
      </c>
      <c r="F710" s="567">
        <v>1</v>
      </c>
      <c r="G710" s="567">
        <v>177</v>
      </c>
      <c r="H710" s="567"/>
      <c r="I710" s="567">
        <v>177</v>
      </c>
      <c r="J710" s="567"/>
      <c r="K710" s="567"/>
      <c r="L710" s="567"/>
      <c r="M710" s="567"/>
      <c r="N710" s="567"/>
      <c r="O710" s="567"/>
      <c r="P710" s="546"/>
      <c r="Q710" s="568"/>
    </row>
    <row r="711" spans="1:17" ht="14.45" customHeight="1" x14ac:dyDescent="0.2">
      <c r="A711" s="540" t="s">
        <v>1448</v>
      </c>
      <c r="B711" s="541" t="s">
        <v>1254</v>
      </c>
      <c r="C711" s="541" t="s">
        <v>1255</v>
      </c>
      <c r="D711" s="541" t="s">
        <v>1340</v>
      </c>
      <c r="E711" s="541" t="s">
        <v>1341</v>
      </c>
      <c r="F711" s="567">
        <v>2</v>
      </c>
      <c r="G711" s="567">
        <v>528</v>
      </c>
      <c r="H711" s="567">
        <v>1.9775280898876404</v>
      </c>
      <c r="I711" s="567">
        <v>264</v>
      </c>
      <c r="J711" s="567">
        <v>1</v>
      </c>
      <c r="K711" s="567">
        <v>267</v>
      </c>
      <c r="L711" s="567">
        <v>1</v>
      </c>
      <c r="M711" s="567">
        <v>267</v>
      </c>
      <c r="N711" s="567">
        <v>1</v>
      </c>
      <c r="O711" s="567">
        <v>269</v>
      </c>
      <c r="P711" s="546">
        <v>1.0074906367041199</v>
      </c>
      <c r="Q711" s="568">
        <v>269</v>
      </c>
    </row>
    <row r="712" spans="1:17" ht="14.45" customHeight="1" x14ac:dyDescent="0.2">
      <c r="A712" s="540" t="s">
        <v>1448</v>
      </c>
      <c r="B712" s="541" t="s">
        <v>1254</v>
      </c>
      <c r="C712" s="541" t="s">
        <v>1255</v>
      </c>
      <c r="D712" s="541" t="s">
        <v>1342</v>
      </c>
      <c r="E712" s="541" t="s">
        <v>1343</v>
      </c>
      <c r="F712" s="567">
        <v>1</v>
      </c>
      <c r="G712" s="567">
        <v>2134</v>
      </c>
      <c r="H712" s="567"/>
      <c r="I712" s="567">
        <v>2134</v>
      </c>
      <c r="J712" s="567"/>
      <c r="K712" s="567"/>
      <c r="L712" s="567"/>
      <c r="M712" s="567"/>
      <c r="N712" s="567"/>
      <c r="O712" s="567"/>
      <c r="P712" s="546"/>
      <c r="Q712" s="568"/>
    </row>
    <row r="713" spans="1:17" ht="14.45" customHeight="1" x14ac:dyDescent="0.2">
      <c r="A713" s="540" t="s">
        <v>1448</v>
      </c>
      <c r="B713" s="541" t="s">
        <v>1254</v>
      </c>
      <c r="C713" s="541" t="s">
        <v>1255</v>
      </c>
      <c r="D713" s="541" t="s">
        <v>1355</v>
      </c>
      <c r="E713" s="541" t="s">
        <v>1356</v>
      </c>
      <c r="F713" s="567">
        <v>1</v>
      </c>
      <c r="G713" s="567">
        <v>108</v>
      </c>
      <c r="H713" s="567"/>
      <c r="I713" s="567">
        <v>108</v>
      </c>
      <c r="J713" s="567"/>
      <c r="K713" s="567"/>
      <c r="L713" s="567"/>
      <c r="M713" s="567"/>
      <c r="N713" s="567"/>
      <c r="O713" s="567"/>
      <c r="P713" s="546"/>
      <c r="Q713" s="568"/>
    </row>
    <row r="714" spans="1:17" ht="14.45" customHeight="1" x14ac:dyDescent="0.2">
      <c r="A714" s="540" t="s">
        <v>1449</v>
      </c>
      <c r="B714" s="541" t="s">
        <v>1254</v>
      </c>
      <c r="C714" s="541" t="s">
        <v>1255</v>
      </c>
      <c r="D714" s="541" t="s">
        <v>1258</v>
      </c>
      <c r="E714" s="541" t="s">
        <v>1259</v>
      </c>
      <c r="F714" s="567">
        <v>2</v>
      </c>
      <c r="G714" s="567">
        <v>116</v>
      </c>
      <c r="H714" s="567">
        <v>0.2184557438794727</v>
      </c>
      <c r="I714" s="567">
        <v>58</v>
      </c>
      <c r="J714" s="567">
        <v>9</v>
      </c>
      <c r="K714" s="567">
        <v>531</v>
      </c>
      <c r="L714" s="567">
        <v>1</v>
      </c>
      <c r="M714" s="567">
        <v>59</v>
      </c>
      <c r="N714" s="567">
        <v>5</v>
      </c>
      <c r="O714" s="567">
        <v>295</v>
      </c>
      <c r="P714" s="546">
        <v>0.55555555555555558</v>
      </c>
      <c r="Q714" s="568">
        <v>59</v>
      </c>
    </row>
    <row r="715" spans="1:17" ht="14.45" customHeight="1" x14ac:dyDescent="0.2">
      <c r="A715" s="540" t="s">
        <v>1449</v>
      </c>
      <c r="B715" s="541" t="s">
        <v>1254</v>
      </c>
      <c r="C715" s="541" t="s">
        <v>1255</v>
      </c>
      <c r="D715" s="541" t="s">
        <v>1260</v>
      </c>
      <c r="E715" s="541" t="s">
        <v>1261</v>
      </c>
      <c r="F715" s="567">
        <v>4</v>
      </c>
      <c r="G715" s="567">
        <v>528</v>
      </c>
      <c r="H715" s="567">
        <v>1</v>
      </c>
      <c r="I715" s="567">
        <v>132</v>
      </c>
      <c r="J715" s="567">
        <v>4</v>
      </c>
      <c r="K715" s="567">
        <v>528</v>
      </c>
      <c r="L715" s="567">
        <v>1</v>
      </c>
      <c r="M715" s="567">
        <v>132</v>
      </c>
      <c r="N715" s="567">
        <v>5</v>
      </c>
      <c r="O715" s="567">
        <v>665</v>
      </c>
      <c r="P715" s="546">
        <v>1.259469696969697</v>
      </c>
      <c r="Q715" s="568">
        <v>133</v>
      </c>
    </row>
    <row r="716" spans="1:17" ht="14.45" customHeight="1" x14ac:dyDescent="0.2">
      <c r="A716" s="540" t="s">
        <v>1449</v>
      </c>
      <c r="B716" s="541" t="s">
        <v>1254</v>
      </c>
      <c r="C716" s="541" t="s">
        <v>1255</v>
      </c>
      <c r="D716" s="541" t="s">
        <v>1262</v>
      </c>
      <c r="E716" s="541" t="s">
        <v>1263</v>
      </c>
      <c r="F716" s="567">
        <v>1</v>
      </c>
      <c r="G716" s="567">
        <v>190</v>
      </c>
      <c r="H716" s="567"/>
      <c r="I716" s="567">
        <v>190</v>
      </c>
      <c r="J716" s="567"/>
      <c r="K716" s="567"/>
      <c r="L716" s="567"/>
      <c r="M716" s="567"/>
      <c r="N716" s="567"/>
      <c r="O716" s="567"/>
      <c r="P716" s="546"/>
      <c r="Q716" s="568"/>
    </row>
    <row r="717" spans="1:17" ht="14.45" customHeight="1" x14ac:dyDescent="0.2">
      <c r="A717" s="540" t="s">
        <v>1449</v>
      </c>
      <c r="B717" s="541" t="s">
        <v>1254</v>
      </c>
      <c r="C717" s="541" t="s">
        <v>1255</v>
      </c>
      <c r="D717" s="541" t="s">
        <v>1266</v>
      </c>
      <c r="E717" s="541" t="s">
        <v>1267</v>
      </c>
      <c r="F717" s="567">
        <v>1</v>
      </c>
      <c r="G717" s="567">
        <v>180</v>
      </c>
      <c r="H717" s="567"/>
      <c r="I717" s="567">
        <v>180</v>
      </c>
      <c r="J717" s="567"/>
      <c r="K717" s="567"/>
      <c r="L717" s="567"/>
      <c r="M717" s="567"/>
      <c r="N717" s="567">
        <v>2</v>
      </c>
      <c r="O717" s="567">
        <v>370</v>
      </c>
      <c r="P717" s="546"/>
      <c r="Q717" s="568">
        <v>185</v>
      </c>
    </row>
    <row r="718" spans="1:17" ht="14.45" customHeight="1" x14ac:dyDescent="0.2">
      <c r="A718" s="540" t="s">
        <v>1449</v>
      </c>
      <c r="B718" s="541" t="s">
        <v>1254</v>
      </c>
      <c r="C718" s="541" t="s">
        <v>1255</v>
      </c>
      <c r="D718" s="541" t="s">
        <v>1270</v>
      </c>
      <c r="E718" s="541" t="s">
        <v>1271</v>
      </c>
      <c r="F718" s="567">
        <v>1</v>
      </c>
      <c r="G718" s="567">
        <v>337</v>
      </c>
      <c r="H718" s="567">
        <v>0.49413489736070382</v>
      </c>
      <c r="I718" s="567">
        <v>337</v>
      </c>
      <c r="J718" s="567">
        <v>2</v>
      </c>
      <c r="K718" s="567">
        <v>682</v>
      </c>
      <c r="L718" s="567">
        <v>1</v>
      </c>
      <c r="M718" s="567">
        <v>341</v>
      </c>
      <c r="N718" s="567"/>
      <c r="O718" s="567"/>
      <c r="P718" s="546"/>
      <c r="Q718" s="568"/>
    </row>
    <row r="719" spans="1:17" ht="14.45" customHeight="1" x14ac:dyDescent="0.2">
      <c r="A719" s="540" t="s">
        <v>1449</v>
      </c>
      <c r="B719" s="541" t="s">
        <v>1254</v>
      </c>
      <c r="C719" s="541" t="s">
        <v>1255</v>
      </c>
      <c r="D719" s="541" t="s">
        <v>1274</v>
      </c>
      <c r="E719" s="541" t="s">
        <v>1275</v>
      </c>
      <c r="F719" s="567">
        <v>1</v>
      </c>
      <c r="G719" s="567">
        <v>350</v>
      </c>
      <c r="H719" s="567">
        <v>0.12464387464387465</v>
      </c>
      <c r="I719" s="567">
        <v>350</v>
      </c>
      <c r="J719" s="567">
        <v>8</v>
      </c>
      <c r="K719" s="567">
        <v>2808</v>
      </c>
      <c r="L719" s="567">
        <v>1</v>
      </c>
      <c r="M719" s="567">
        <v>351</v>
      </c>
      <c r="N719" s="567">
        <v>14</v>
      </c>
      <c r="O719" s="567">
        <v>4942</v>
      </c>
      <c r="P719" s="546">
        <v>1.7599715099715099</v>
      </c>
      <c r="Q719" s="568">
        <v>353</v>
      </c>
    </row>
    <row r="720" spans="1:17" ht="14.45" customHeight="1" x14ac:dyDescent="0.2">
      <c r="A720" s="540" t="s">
        <v>1449</v>
      </c>
      <c r="B720" s="541" t="s">
        <v>1254</v>
      </c>
      <c r="C720" s="541" t="s">
        <v>1255</v>
      </c>
      <c r="D720" s="541" t="s">
        <v>1286</v>
      </c>
      <c r="E720" s="541" t="s">
        <v>1287</v>
      </c>
      <c r="F720" s="567">
        <v>1</v>
      </c>
      <c r="G720" s="567">
        <v>392</v>
      </c>
      <c r="H720" s="567"/>
      <c r="I720" s="567">
        <v>392</v>
      </c>
      <c r="J720" s="567"/>
      <c r="K720" s="567"/>
      <c r="L720" s="567"/>
      <c r="M720" s="567"/>
      <c r="N720" s="567"/>
      <c r="O720" s="567"/>
      <c r="P720" s="546"/>
      <c r="Q720" s="568"/>
    </row>
    <row r="721" spans="1:17" ht="14.45" customHeight="1" x14ac:dyDescent="0.2">
      <c r="A721" s="540" t="s">
        <v>1449</v>
      </c>
      <c r="B721" s="541" t="s">
        <v>1254</v>
      </c>
      <c r="C721" s="541" t="s">
        <v>1255</v>
      </c>
      <c r="D721" s="541" t="s">
        <v>1292</v>
      </c>
      <c r="E721" s="541" t="s">
        <v>1293</v>
      </c>
      <c r="F721" s="567">
        <v>1</v>
      </c>
      <c r="G721" s="567">
        <v>707</v>
      </c>
      <c r="H721" s="567"/>
      <c r="I721" s="567">
        <v>707</v>
      </c>
      <c r="J721" s="567"/>
      <c r="K721" s="567"/>
      <c r="L721" s="567"/>
      <c r="M721" s="567"/>
      <c r="N721" s="567"/>
      <c r="O721" s="567"/>
      <c r="P721" s="546"/>
      <c r="Q721" s="568"/>
    </row>
    <row r="722" spans="1:17" ht="14.45" customHeight="1" x14ac:dyDescent="0.2">
      <c r="A722" s="540" t="s">
        <v>1449</v>
      </c>
      <c r="B722" s="541" t="s">
        <v>1254</v>
      </c>
      <c r="C722" s="541" t="s">
        <v>1255</v>
      </c>
      <c r="D722" s="541" t="s">
        <v>1296</v>
      </c>
      <c r="E722" s="541" t="s">
        <v>1297</v>
      </c>
      <c r="F722" s="567">
        <v>8</v>
      </c>
      <c r="G722" s="567">
        <v>2440</v>
      </c>
      <c r="H722" s="567">
        <v>0.56586270871985156</v>
      </c>
      <c r="I722" s="567">
        <v>305</v>
      </c>
      <c r="J722" s="567">
        <v>14</v>
      </c>
      <c r="K722" s="567">
        <v>4312</v>
      </c>
      <c r="L722" s="567">
        <v>1</v>
      </c>
      <c r="M722" s="567">
        <v>308</v>
      </c>
      <c r="N722" s="567">
        <v>9</v>
      </c>
      <c r="O722" s="567">
        <v>2790</v>
      </c>
      <c r="P722" s="546">
        <v>0.64703153988868278</v>
      </c>
      <c r="Q722" s="568">
        <v>310</v>
      </c>
    </row>
    <row r="723" spans="1:17" ht="14.45" customHeight="1" x14ac:dyDescent="0.2">
      <c r="A723" s="540" t="s">
        <v>1449</v>
      </c>
      <c r="B723" s="541" t="s">
        <v>1254</v>
      </c>
      <c r="C723" s="541" t="s">
        <v>1255</v>
      </c>
      <c r="D723" s="541" t="s">
        <v>1300</v>
      </c>
      <c r="E723" s="541" t="s">
        <v>1301</v>
      </c>
      <c r="F723" s="567">
        <v>1</v>
      </c>
      <c r="G723" s="567">
        <v>495</v>
      </c>
      <c r="H723" s="567">
        <v>0.24799599198396793</v>
      </c>
      <c r="I723" s="567">
        <v>495</v>
      </c>
      <c r="J723" s="567">
        <v>4</v>
      </c>
      <c r="K723" s="567">
        <v>1996</v>
      </c>
      <c r="L723" s="567">
        <v>1</v>
      </c>
      <c r="M723" s="567">
        <v>499</v>
      </c>
      <c r="N723" s="567">
        <v>2</v>
      </c>
      <c r="O723" s="567">
        <v>1006</v>
      </c>
      <c r="P723" s="546">
        <v>0.50400801603206413</v>
      </c>
      <c r="Q723" s="568">
        <v>503</v>
      </c>
    </row>
    <row r="724" spans="1:17" ht="14.45" customHeight="1" x14ac:dyDescent="0.2">
      <c r="A724" s="540" t="s">
        <v>1449</v>
      </c>
      <c r="B724" s="541" t="s">
        <v>1254</v>
      </c>
      <c r="C724" s="541" t="s">
        <v>1255</v>
      </c>
      <c r="D724" s="541" t="s">
        <v>1304</v>
      </c>
      <c r="E724" s="541" t="s">
        <v>1305</v>
      </c>
      <c r="F724" s="567">
        <v>10</v>
      </c>
      <c r="G724" s="567">
        <v>3710</v>
      </c>
      <c r="H724" s="567">
        <v>0.65780141843971629</v>
      </c>
      <c r="I724" s="567">
        <v>371</v>
      </c>
      <c r="J724" s="567">
        <v>15</v>
      </c>
      <c r="K724" s="567">
        <v>5640</v>
      </c>
      <c r="L724" s="567">
        <v>1</v>
      </c>
      <c r="M724" s="567">
        <v>376</v>
      </c>
      <c r="N724" s="567">
        <v>11</v>
      </c>
      <c r="O724" s="567">
        <v>4180</v>
      </c>
      <c r="P724" s="546">
        <v>0.74113475177304966</v>
      </c>
      <c r="Q724" s="568">
        <v>380</v>
      </c>
    </row>
    <row r="725" spans="1:17" ht="14.45" customHeight="1" x14ac:dyDescent="0.2">
      <c r="A725" s="540" t="s">
        <v>1449</v>
      </c>
      <c r="B725" s="541" t="s">
        <v>1254</v>
      </c>
      <c r="C725" s="541" t="s">
        <v>1255</v>
      </c>
      <c r="D725" s="541" t="s">
        <v>1314</v>
      </c>
      <c r="E725" s="541" t="s">
        <v>1315</v>
      </c>
      <c r="F725" s="567">
        <v>2</v>
      </c>
      <c r="G725" s="567">
        <v>252</v>
      </c>
      <c r="H725" s="567"/>
      <c r="I725" s="567">
        <v>126</v>
      </c>
      <c r="J725" s="567"/>
      <c r="K725" s="567"/>
      <c r="L725" s="567"/>
      <c r="M725" s="567"/>
      <c r="N725" s="567"/>
      <c r="O725" s="567"/>
      <c r="P725" s="546"/>
      <c r="Q725" s="568"/>
    </row>
    <row r="726" spans="1:17" ht="14.45" customHeight="1" x14ac:dyDescent="0.2">
      <c r="A726" s="540" t="s">
        <v>1449</v>
      </c>
      <c r="B726" s="541" t="s">
        <v>1254</v>
      </c>
      <c r="C726" s="541" t="s">
        <v>1255</v>
      </c>
      <c r="D726" s="541" t="s">
        <v>1318</v>
      </c>
      <c r="E726" s="541" t="s">
        <v>1319</v>
      </c>
      <c r="F726" s="567"/>
      <c r="G726" s="567"/>
      <c r="H726" s="567"/>
      <c r="I726" s="567"/>
      <c r="J726" s="567">
        <v>2</v>
      </c>
      <c r="K726" s="567">
        <v>926</v>
      </c>
      <c r="L726" s="567">
        <v>1</v>
      </c>
      <c r="M726" s="567">
        <v>463</v>
      </c>
      <c r="N726" s="567"/>
      <c r="O726" s="567"/>
      <c r="P726" s="546"/>
      <c r="Q726" s="568"/>
    </row>
    <row r="727" spans="1:17" ht="14.45" customHeight="1" x14ac:dyDescent="0.2">
      <c r="A727" s="540" t="s">
        <v>1449</v>
      </c>
      <c r="B727" s="541" t="s">
        <v>1254</v>
      </c>
      <c r="C727" s="541" t="s">
        <v>1255</v>
      </c>
      <c r="D727" s="541" t="s">
        <v>1320</v>
      </c>
      <c r="E727" s="541" t="s">
        <v>1321</v>
      </c>
      <c r="F727" s="567">
        <v>5</v>
      </c>
      <c r="G727" s="567">
        <v>290</v>
      </c>
      <c r="H727" s="567">
        <v>1.6384180790960452</v>
      </c>
      <c r="I727" s="567">
        <v>58</v>
      </c>
      <c r="J727" s="567">
        <v>3</v>
      </c>
      <c r="K727" s="567">
        <v>177</v>
      </c>
      <c r="L727" s="567">
        <v>1</v>
      </c>
      <c r="M727" s="567">
        <v>59</v>
      </c>
      <c r="N727" s="567">
        <v>1</v>
      </c>
      <c r="O727" s="567">
        <v>59</v>
      </c>
      <c r="P727" s="546">
        <v>0.33333333333333331</v>
      </c>
      <c r="Q727" s="568">
        <v>59</v>
      </c>
    </row>
    <row r="728" spans="1:17" ht="14.45" customHeight="1" x14ac:dyDescent="0.2">
      <c r="A728" s="540" t="s">
        <v>1449</v>
      </c>
      <c r="B728" s="541" t="s">
        <v>1254</v>
      </c>
      <c r="C728" s="541" t="s">
        <v>1255</v>
      </c>
      <c r="D728" s="541" t="s">
        <v>1322</v>
      </c>
      <c r="E728" s="541" t="s">
        <v>1323</v>
      </c>
      <c r="F728" s="567"/>
      <c r="G728" s="567"/>
      <c r="H728" s="567"/>
      <c r="I728" s="567"/>
      <c r="J728" s="567"/>
      <c r="K728" s="567"/>
      <c r="L728" s="567"/>
      <c r="M728" s="567"/>
      <c r="N728" s="567">
        <v>1</v>
      </c>
      <c r="O728" s="567">
        <v>2183</v>
      </c>
      <c r="P728" s="546"/>
      <c r="Q728" s="568">
        <v>2183</v>
      </c>
    </row>
    <row r="729" spans="1:17" ht="14.45" customHeight="1" x14ac:dyDescent="0.2">
      <c r="A729" s="540" t="s">
        <v>1449</v>
      </c>
      <c r="B729" s="541" t="s">
        <v>1254</v>
      </c>
      <c r="C729" s="541" t="s">
        <v>1255</v>
      </c>
      <c r="D729" s="541" t="s">
        <v>1328</v>
      </c>
      <c r="E729" s="541" t="s">
        <v>1329</v>
      </c>
      <c r="F729" s="567">
        <v>20</v>
      </c>
      <c r="G729" s="567">
        <v>3520</v>
      </c>
      <c r="H729" s="567">
        <v>1.512677266867211</v>
      </c>
      <c r="I729" s="567">
        <v>176</v>
      </c>
      <c r="J729" s="567">
        <v>13</v>
      </c>
      <c r="K729" s="567">
        <v>2327</v>
      </c>
      <c r="L729" s="567">
        <v>1</v>
      </c>
      <c r="M729" s="567">
        <v>179</v>
      </c>
      <c r="N729" s="567">
        <v>27</v>
      </c>
      <c r="O729" s="567">
        <v>4887</v>
      </c>
      <c r="P729" s="546">
        <v>2.1001289213579715</v>
      </c>
      <c r="Q729" s="568">
        <v>181</v>
      </c>
    </row>
    <row r="730" spans="1:17" ht="14.45" customHeight="1" x14ac:dyDescent="0.2">
      <c r="A730" s="540" t="s">
        <v>1449</v>
      </c>
      <c r="B730" s="541" t="s">
        <v>1254</v>
      </c>
      <c r="C730" s="541" t="s">
        <v>1255</v>
      </c>
      <c r="D730" s="541" t="s">
        <v>1330</v>
      </c>
      <c r="E730" s="541" t="s">
        <v>1331</v>
      </c>
      <c r="F730" s="567">
        <v>2</v>
      </c>
      <c r="G730" s="567">
        <v>172</v>
      </c>
      <c r="H730" s="567"/>
      <c r="I730" s="567">
        <v>86</v>
      </c>
      <c r="J730" s="567"/>
      <c r="K730" s="567"/>
      <c r="L730" s="567"/>
      <c r="M730" s="567"/>
      <c r="N730" s="567"/>
      <c r="O730" s="567"/>
      <c r="P730" s="546"/>
      <c r="Q730" s="568"/>
    </row>
    <row r="731" spans="1:17" ht="14.45" customHeight="1" x14ac:dyDescent="0.2">
      <c r="A731" s="540" t="s">
        <v>1449</v>
      </c>
      <c r="B731" s="541" t="s">
        <v>1254</v>
      </c>
      <c r="C731" s="541" t="s">
        <v>1255</v>
      </c>
      <c r="D731" s="541" t="s">
        <v>1332</v>
      </c>
      <c r="E731" s="541" t="s">
        <v>1333</v>
      </c>
      <c r="F731" s="567">
        <v>1</v>
      </c>
      <c r="G731" s="567">
        <v>170</v>
      </c>
      <c r="H731" s="567">
        <v>0.98837209302325579</v>
      </c>
      <c r="I731" s="567">
        <v>170</v>
      </c>
      <c r="J731" s="567">
        <v>1</v>
      </c>
      <c r="K731" s="567">
        <v>172</v>
      </c>
      <c r="L731" s="567">
        <v>1</v>
      </c>
      <c r="M731" s="567">
        <v>172</v>
      </c>
      <c r="N731" s="567">
        <v>2</v>
      </c>
      <c r="O731" s="567">
        <v>348</v>
      </c>
      <c r="P731" s="546">
        <v>2.0232558139534884</v>
      </c>
      <c r="Q731" s="568">
        <v>174</v>
      </c>
    </row>
    <row r="732" spans="1:17" ht="14.45" customHeight="1" x14ac:dyDescent="0.2">
      <c r="A732" s="540" t="s">
        <v>1449</v>
      </c>
      <c r="B732" s="541" t="s">
        <v>1254</v>
      </c>
      <c r="C732" s="541" t="s">
        <v>1255</v>
      </c>
      <c r="D732" s="541" t="s">
        <v>1340</v>
      </c>
      <c r="E732" s="541" t="s">
        <v>1341</v>
      </c>
      <c r="F732" s="567">
        <v>1</v>
      </c>
      <c r="G732" s="567">
        <v>264</v>
      </c>
      <c r="H732" s="567"/>
      <c r="I732" s="567">
        <v>264</v>
      </c>
      <c r="J732" s="567"/>
      <c r="K732" s="567"/>
      <c r="L732" s="567"/>
      <c r="M732" s="567"/>
      <c r="N732" s="567"/>
      <c r="O732" s="567"/>
      <c r="P732" s="546"/>
      <c r="Q732" s="568"/>
    </row>
    <row r="733" spans="1:17" ht="14.45" customHeight="1" x14ac:dyDescent="0.2">
      <c r="A733" s="540" t="s">
        <v>1449</v>
      </c>
      <c r="B733" s="541" t="s">
        <v>1254</v>
      </c>
      <c r="C733" s="541" t="s">
        <v>1255</v>
      </c>
      <c r="D733" s="541" t="s">
        <v>1342</v>
      </c>
      <c r="E733" s="541" t="s">
        <v>1343</v>
      </c>
      <c r="F733" s="567"/>
      <c r="G733" s="567"/>
      <c r="H733" s="567"/>
      <c r="I733" s="567"/>
      <c r="J733" s="567"/>
      <c r="K733" s="567"/>
      <c r="L733" s="567"/>
      <c r="M733" s="567"/>
      <c r="N733" s="567">
        <v>6</v>
      </c>
      <c r="O733" s="567">
        <v>12942</v>
      </c>
      <c r="P733" s="546"/>
      <c r="Q733" s="568">
        <v>2157</v>
      </c>
    </row>
    <row r="734" spans="1:17" ht="14.45" customHeight="1" x14ac:dyDescent="0.2">
      <c r="A734" s="540" t="s">
        <v>1449</v>
      </c>
      <c r="B734" s="541" t="s">
        <v>1254</v>
      </c>
      <c r="C734" s="541" t="s">
        <v>1255</v>
      </c>
      <c r="D734" s="541" t="s">
        <v>1351</v>
      </c>
      <c r="E734" s="541" t="s">
        <v>1352</v>
      </c>
      <c r="F734" s="567"/>
      <c r="G734" s="567"/>
      <c r="H734" s="567"/>
      <c r="I734" s="567"/>
      <c r="J734" s="567"/>
      <c r="K734" s="567"/>
      <c r="L734" s="567"/>
      <c r="M734" s="567"/>
      <c r="N734" s="567">
        <v>1</v>
      </c>
      <c r="O734" s="567">
        <v>293</v>
      </c>
      <c r="P734" s="546"/>
      <c r="Q734" s="568">
        <v>293</v>
      </c>
    </row>
    <row r="735" spans="1:17" ht="14.45" customHeight="1" x14ac:dyDescent="0.2">
      <c r="A735" s="540" t="s">
        <v>1449</v>
      </c>
      <c r="B735" s="541" t="s">
        <v>1254</v>
      </c>
      <c r="C735" s="541" t="s">
        <v>1255</v>
      </c>
      <c r="D735" s="541" t="s">
        <v>1359</v>
      </c>
      <c r="E735" s="541" t="s">
        <v>1360</v>
      </c>
      <c r="F735" s="567"/>
      <c r="G735" s="567"/>
      <c r="H735" s="567"/>
      <c r="I735" s="567"/>
      <c r="J735" s="567"/>
      <c r="K735" s="567"/>
      <c r="L735" s="567"/>
      <c r="M735" s="567"/>
      <c r="N735" s="567">
        <v>1</v>
      </c>
      <c r="O735" s="567">
        <v>0</v>
      </c>
      <c r="P735" s="546"/>
      <c r="Q735" s="568">
        <v>0</v>
      </c>
    </row>
    <row r="736" spans="1:17" ht="14.45" customHeight="1" x14ac:dyDescent="0.2">
      <c r="A736" s="540" t="s">
        <v>1450</v>
      </c>
      <c r="B736" s="541" t="s">
        <v>1254</v>
      </c>
      <c r="C736" s="541" t="s">
        <v>1255</v>
      </c>
      <c r="D736" s="541" t="s">
        <v>1258</v>
      </c>
      <c r="E736" s="541" t="s">
        <v>1259</v>
      </c>
      <c r="F736" s="567">
        <v>56</v>
      </c>
      <c r="G736" s="567">
        <v>3248</v>
      </c>
      <c r="H736" s="567">
        <v>1.0794283815221004</v>
      </c>
      <c r="I736" s="567">
        <v>58</v>
      </c>
      <c r="J736" s="567">
        <v>51</v>
      </c>
      <c r="K736" s="567">
        <v>3009</v>
      </c>
      <c r="L736" s="567">
        <v>1</v>
      </c>
      <c r="M736" s="567">
        <v>59</v>
      </c>
      <c r="N736" s="567">
        <v>39</v>
      </c>
      <c r="O736" s="567">
        <v>2301</v>
      </c>
      <c r="P736" s="546">
        <v>0.76470588235294112</v>
      </c>
      <c r="Q736" s="568">
        <v>59</v>
      </c>
    </row>
    <row r="737" spans="1:17" ht="14.45" customHeight="1" x14ac:dyDescent="0.2">
      <c r="A737" s="540" t="s">
        <v>1450</v>
      </c>
      <c r="B737" s="541" t="s">
        <v>1254</v>
      </c>
      <c r="C737" s="541" t="s">
        <v>1255</v>
      </c>
      <c r="D737" s="541" t="s">
        <v>1260</v>
      </c>
      <c r="E737" s="541" t="s">
        <v>1261</v>
      </c>
      <c r="F737" s="567">
        <v>1</v>
      </c>
      <c r="G737" s="567">
        <v>132</v>
      </c>
      <c r="H737" s="567"/>
      <c r="I737" s="567">
        <v>132</v>
      </c>
      <c r="J737" s="567"/>
      <c r="K737" s="567"/>
      <c r="L737" s="567"/>
      <c r="M737" s="567"/>
      <c r="N737" s="567"/>
      <c r="O737" s="567"/>
      <c r="P737" s="546"/>
      <c r="Q737" s="568"/>
    </row>
    <row r="738" spans="1:17" ht="14.45" customHeight="1" x14ac:dyDescent="0.2">
      <c r="A738" s="540" t="s">
        <v>1450</v>
      </c>
      <c r="B738" s="541" t="s">
        <v>1254</v>
      </c>
      <c r="C738" s="541" t="s">
        <v>1255</v>
      </c>
      <c r="D738" s="541" t="s">
        <v>1266</v>
      </c>
      <c r="E738" s="541" t="s">
        <v>1267</v>
      </c>
      <c r="F738" s="567">
        <v>50</v>
      </c>
      <c r="G738" s="567">
        <v>9000</v>
      </c>
      <c r="H738" s="567">
        <v>0.92793071450665021</v>
      </c>
      <c r="I738" s="567">
        <v>180</v>
      </c>
      <c r="J738" s="567">
        <v>53</v>
      </c>
      <c r="K738" s="567">
        <v>9699</v>
      </c>
      <c r="L738" s="567">
        <v>1</v>
      </c>
      <c r="M738" s="567">
        <v>183</v>
      </c>
      <c r="N738" s="567">
        <v>52</v>
      </c>
      <c r="O738" s="567">
        <v>9620</v>
      </c>
      <c r="P738" s="546">
        <v>0.99185483039488609</v>
      </c>
      <c r="Q738" s="568">
        <v>185</v>
      </c>
    </row>
    <row r="739" spans="1:17" ht="14.45" customHeight="1" x14ac:dyDescent="0.2">
      <c r="A739" s="540" t="s">
        <v>1450</v>
      </c>
      <c r="B739" s="541" t="s">
        <v>1254</v>
      </c>
      <c r="C739" s="541" t="s">
        <v>1255</v>
      </c>
      <c r="D739" s="541" t="s">
        <v>1268</v>
      </c>
      <c r="E739" s="541" t="s">
        <v>1269</v>
      </c>
      <c r="F739" s="567">
        <v>1</v>
      </c>
      <c r="G739" s="567">
        <v>570</v>
      </c>
      <c r="H739" s="567"/>
      <c r="I739" s="567">
        <v>570</v>
      </c>
      <c r="J739" s="567"/>
      <c r="K739" s="567"/>
      <c r="L739" s="567"/>
      <c r="M739" s="567"/>
      <c r="N739" s="567"/>
      <c r="O739" s="567"/>
      <c r="P739" s="546"/>
      <c r="Q739" s="568"/>
    </row>
    <row r="740" spans="1:17" ht="14.45" customHeight="1" x14ac:dyDescent="0.2">
      <c r="A740" s="540" t="s">
        <v>1450</v>
      </c>
      <c r="B740" s="541" t="s">
        <v>1254</v>
      </c>
      <c r="C740" s="541" t="s">
        <v>1255</v>
      </c>
      <c r="D740" s="541" t="s">
        <v>1270</v>
      </c>
      <c r="E740" s="541" t="s">
        <v>1271</v>
      </c>
      <c r="F740" s="567">
        <v>86</v>
      </c>
      <c r="G740" s="567">
        <v>28982</v>
      </c>
      <c r="H740" s="567">
        <v>0.88532502443792771</v>
      </c>
      <c r="I740" s="567">
        <v>337</v>
      </c>
      <c r="J740" s="567">
        <v>96</v>
      </c>
      <c r="K740" s="567">
        <v>32736</v>
      </c>
      <c r="L740" s="567">
        <v>1</v>
      </c>
      <c r="M740" s="567">
        <v>341</v>
      </c>
      <c r="N740" s="567">
        <v>67</v>
      </c>
      <c r="O740" s="567">
        <v>23048</v>
      </c>
      <c r="P740" s="546">
        <v>0.7040566959921799</v>
      </c>
      <c r="Q740" s="568">
        <v>344</v>
      </c>
    </row>
    <row r="741" spans="1:17" ht="14.45" customHeight="1" x14ac:dyDescent="0.2">
      <c r="A741" s="540" t="s">
        <v>1450</v>
      </c>
      <c r="B741" s="541" t="s">
        <v>1254</v>
      </c>
      <c r="C741" s="541" t="s">
        <v>1255</v>
      </c>
      <c r="D741" s="541" t="s">
        <v>1272</v>
      </c>
      <c r="E741" s="541" t="s">
        <v>1273</v>
      </c>
      <c r="F741" s="567">
        <v>40</v>
      </c>
      <c r="G741" s="567">
        <v>18360</v>
      </c>
      <c r="H741" s="567">
        <v>0.99350649350649356</v>
      </c>
      <c r="I741" s="567">
        <v>459</v>
      </c>
      <c r="J741" s="567">
        <v>40</v>
      </c>
      <c r="K741" s="567">
        <v>18480</v>
      </c>
      <c r="L741" s="567">
        <v>1</v>
      </c>
      <c r="M741" s="567">
        <v>462</v>
      </c>
      <c r="N741" s="567">
        <v>29</v>
      </c>
      <c r="O741" s="567">
        <v>13456</v>
      </c>
      <c r="P741" s="546">
        <v>0.72813852813852808</v>
      </c>
      <c r="Q741" s="568">
        <v>464</v>
      </c>
    </row>
    <row r="742" spans="1:17" ht="14.45" customHeight="1" x14ac:dyDescent="0.2">
      <c r="A742" s="540" t="s">
        <v>1450</v>
      </c>
      <c r="B742" s="541" t="s">
        <v>1254</v>
      </c>
      <c r="C742" s="541" t="s">
        <v>1255</v>
      </c>
      <c r="D742" s="541" t="s">
        <v>1274</v>
      </c>
      <c r="E742" s="541" t="s">
        <v>1275</v>
      </c>
      <c r="F742" s="567">
        <v>538</v>
      </c>
      <c r="G742" s="567">
        <v>188300</v>
      </c>
      <c r="H742" s="567">
        <v>1.1061180133345081</v>
      </c>
      <c r="I742" s="567">
        <v>350</v>
      </c>
      <c r="J742" s="567">
        <v>485</v>
      </c>
      <c r="K742" s="567">
        <v>170235</v>
      </c>
      <c r="L742" s="567">
        <v>1</v>
      </c>
      <c r="M742" s="567">
        <v>351</v>
      </c>
      <c r="N742" s="567">
        <v>489</v>
      </c>
      <c r="O742" s="567">
        <v>172617</v>
      </c>
      <c r="P742" s="546">
        <v>1.0139924222398449</v>
      </c>
      <c r="Q742" s="568">
        <v>353</v>
      </c>
    </row>
    <row r="743" spans="1:17" ht="14.45" customHeight="1" x14ac:dyDescent="0.2">
      <c r="A743" s="540" t="s">
        <v>1450</v>
      </c>
      <c r="B743" s="541" t="s">
        <v>1254</v>
      </c>
      <c r="C743" s="541" t="s">
        <v>1255</v>
      </c>
      <c r="D743" s="541" t="s">
        <v>1276</v>
      </c>
      <c r="E743" s="541" t="s">
        <v>1277</v>
      </c>
      <c r="F743" s="567">
        <v>1</v>
      </c>
      <c r="G743" s="567">
        <v>1655</v>
      </c>
      <c r="H743" s="567"/>
      <c r="I743" s="567">
        <v>1655</v>
      </c>
      <c r="J743" s="567"/>
      <c r="K743" s="567"/>
      <c r="L743" s="567"/>
      <c r="M743" s="567"/>
      <c r="N743" s="567"/>
      <c r="O743" s="567"/>
      <c r="P743" s="546"/>
      <c r="Q743" s="568"/>
    </row>
    <row r="744" spans="1:17" ht="14.45" customHeight="1" x14ac:dyDescent="0.2">
      <c r="A744" s="540" t="s">
        <v>1450</v>
      </c>
      <c r="B744" s="541" t="s">
        <v>1254</v>
      </c>
      <c r="C744" s="541" t="s">
        <v>1255</v>
      </c>
      <c r="D744" s="541" t="s">
        <v>1284</v>
      </c>
      <c r="E744" s="541" t="s">
        <v>1285</v>
      </c>
      <c r="F744" s="567">
        <v>2</v>
      </c>
      <c r="G744" s="567">
        <v>98</v>
      </c>
      <c r="H744" s="567">
        <v>1.96</v>
      </c>
      <c r="I744" s="567">
        <v>49</v>
      </c>
      <c r="J744" s="567">
        <v>1</v>
      </c>
      <c r="K744" s="567">
        <v>50</v>
      </c>
      <c r="L744" s="567">
        <v>1</v>
      </c>
      <c r="M744" s="567">
        <v>50</v>
      </c>
      <c r="N744" s="567">
        <v>6</v>
      </c>
      <c r="O744" s="567">
        <v>306</v>
      </c>
      <c r="P744" s="546">
        <v>6.12</v>
      </c>
      <c r="Q744" s="568">
        <v>51</v>
      </c>
    </row>
    <row r="745" spans="1:17" ht="14.45" customHeight="1" x14ac:dyDescent="0.2">
      <c r="A745" s="540" t="s">
        <v>1450</v>
      </c>
      <c r="B745" s="541" t="s">
        <v>1254</v>
      </c>
      <c r="C745" s="541" t="s">
        <v>1255</v>
      </c>
      <c r="D745" s="541" t="s">
        <v>1286</v>
      </c>
      <c r="E745" s="541" t="s">
        <v>1287</v>
      </c>
      <c r="F745" s="567">
        <v>12</v>
      </c>
      <c r="G745" s="567">
        <v>4704</v>
      </c>
      <c r="H745" s="567">
        <v>11.789473684210526</v>
      </c>
      <c r="I745" s="567">
        <v>392</v>
      </c>
      <c r="J745" s="567">
        <v>1</v>
      </c>
      <c r="K745" s="567">
        <v>399</v>
      </c>
      <c r="L745" s="567">
        <v>1</v>
      </c>
      <c r="M745" s="567">
        <v>399</v>
      </c>
      <c r="N745" s="567">
        <v>8</v>
      </c>
      <c r="O745" s="567">
        <v>3240</v>
      </c>
      <c r="P745" s="546">
        <v>8.1203007518797001</v>
      </c>
      <c r="Q745" s="568">
        <v>405</v>
      </c>
    </row>
    <row r="746" spans="1:17" ht="14.45" customHeight="1" x14ac:dyDescent="0.2">
      <c r="A746" s="540" t="s">
        <v>1450</v>
      </c>
      <c r="B746" s="541" t="s">
        <v>1254</v>
      </c>
      <c r="C746" s="541" t="s">
        <v>1255</v>
      </c>
      <c r="D746" s="541" t="s">
        <v>1288</v>
      </c>
      <c r="E746" s="541" t="s">
        <v>1289</v>
      </c>
      <c r="F746" s="567">
        <v>1</v>
      </c>
      <c r="G746" s="567">
        <v>38</v>
      </c>
      <c r="H746" s="567">
        <v>1</v>
      </c>
      <c r="I746" s="567">
        <v>38</v>
      </c>
      <c r="J746" s="567">
        <v>1</v>
      </c>
      <c r="K746" s="567">
        <v>38</v>
      </c>
      <c r="L746" s="567">
        <v>1</v>
      </c>
      <c r="M746" s="567">
        <v>38</v>
      </c>
      <c r="N746" s="567">
        <v>1</v>
      </c>
      <c r="O746" s="567">
        <v>39</v>
      </c>
      <c r="P746" s="546">
        <v>1.0263157894736843</v>
      </c>
      <c r="Q746" s="568">
        <v>39</v>
      </c>
    </row>
    <row r="747" spans="1:17" ht="14.45" customHeight="1" x14ac:dyDescent="0.2">
      <c r="A747" s="540" t="s">
        <v>1450</v>
      </c>
      <c r="B747" s="541" t="s">
        <v>1254</v>
      </c>
      <c r="C747" s="541" t="s">
        <v>1255</v>
      </c>
      <c r="D747" s="541" t="s">
        <v>1292</v>
      </c>
      <c r="E747" s="541" t="s">
        <v>1293</v>
      </c>
      <c r="F747" s="567">
        <v>20</v>
      </c>
      <c r="G747" s="567">
        <v>14140</v>
      </c>
      <c r="H747" s="567">
        <v>2.2035218949664954</v>
      </c>
      <c r="I747" s="567">
        <v>707</v>
      </c>
      <c r="J747" s="567">
        <v>9</v>
      </c>
      <c r="K747" s="567">
        <v>6417</v>
      </c>
      <c r="L747" s="567">
        <v>1</v>
      </c>
      <c r="M747" s="567">
        <v>713</v>
      </c>
      <c r="N747" s="567">
        <v>7</v>
      </c>
      <c r="O747" s="567">
        <v>5033</v>
      </c>
      <c r="P747" s="546">
        <v>0.78432289231728225</v>
      </c>
      <c r="Q747" s="568">
        <v>719</v>
      </c>
    </row>
    <row r="748" spans="1:17" ht="14.45" customHeight="1" x14ac:dyDescent="0.2">
      <c r="A748" s="540" t="s">
        <v>1450</v>
      </c>
      <c r="B748" s="541" t="s">
        <v>1254</v>
      </c>
      <c r="C748" s="541" t="s">
        <v>1255</v>
      </c>
      <c r="D748" s="541" t="s">
        <v>1294</v>
      </c>
      <c r="E748" s="541" t="s">
        <v>1295</v>
      </c>
      <c r="F748" s="567">
        <v>6</v>
      </c>
      <c r="G748" s="567">
        <v>888</v>
      </c>
      <c r="H748" s="567">
        <v>1.9733333333333334</v>
      </c>
      <c r="I748" s="567">
        <v>148</v>
      </c>
      <c r="J748" s="567">
        <v>3</v>
      </c>
      <c r="K748" s="567">
        <v>450</v>
      </c>
      <c r="L748" s="567">
        <v>1</v>
      </c>
      <c r="M748" s="567">
        <v>150</v>
      </c>
      <c r="N748" s="567"/>
      <c r="O748" s="567"/>
      <c r="P748" s="546"/>
      <c r="Q748" s="568"/>
    </row>
    <row r="749" spans="1:17" ht="14.45" customHeight="1" x14ac:dyDescent="0.2">
      <c r="A749" s="540" t="s">
        <v>1450</v>
      </c>
      <c r="B749" s="541" t="s">
        <v>1254</v>
      </c>
      <c r="C749" s="541" t="s">
        <v>1255</v>
      </c>
      <c r="D749" s="541" t="s">
        <v>1296</v>
      </c>
      <c r="E749" s="541" t="s">
        <v>1297</v>
      </c>
      <c r="F749" s="567"/>
      <c r="G749" s="567"/>
      <c r="H749" s="567"/>
      <c r="I749" s="567"/>
      <c r="J749" s="567">
        <v>5</v>
      </c>
      <c r="K749" s="567">
        <v>1540</v>
      </c>
      <c r="L749" s="567">
        <v>1</v>
      </c>
      <c r="M749" s="567">
        <v>308</v>
      </c>
      <c r="N749" s="567">
        <v>3</v>
      </c>
      <c r="O749" s="567">
        <v>930</v>
      </c>
      <c r="P749" s="546">
        <v>0.60389610389610393</v>
      </c>
      <c r="Q749" s="568">
        <v>310</v>
      </c>
    </row>
    <row r="750" spans="1:17" ht="14.45" customHeight="1" x14ac:dyDescent="0.2">
      <c r="A750" s="540" t="s">
        <v>1450</v>
      </c>
      <c r="B750" s="541" t="s">
        <v>1254</v>
      </c>
      <c r="C750" s="541" t="s">
        <v>1255</v>
      </c>
      <c r="D750" s="541" t="s">
        <v>1300</v>
      </c>
      <c r="E750" s="541" t="s">
        <v>1301</v>
      </c>
      <c r="F750" s="567">
        <v>65</v>
      </c>
      <c r="G750" s="567">
        <v>32175</v>
      </c>
      <c r="H750" s="567">
        <v>0.9769539078156313</v>
      </c>
      <c r="I750" s="567">
        <v>495</v>
      </c>
      <c r="J750" s="567">
        <v>66</v>
      </c>
      <c r="K750" s="567">
        <v>32934</v>
      </c>
      <c r="L750" s="567">
        <v>1</v>
      </c>
      <c r="M750" s="567">
        <v>499</v>
      </c>
      <c r="N750" s="567">
        <v>62</v>
      </c>
      <c r="O750" s="567">
        <v>31186</v>
      </c>
      <c r="P750" s="546">
        <v>0.94692415133296892</v>
      </c>
      <c r="Q750" s="568">
        <v>503</v>
      </c>
    </row>
    <row r="751" spans="1:17" ht="14.45" customHeight="1" x14ac:dyDescent="0.2">
      <c r="A751" s="540" t="s">
        <v>1450</v>
      </c>
      <c r="B751" s="541" t="s">
        <v>1254</v>
      </c>
      <c r="C751" s="541" t="s">
        <v>1255</v>
      </c>
      <c r="D751" s="541" t="s">
        <v>1302</v>
      </c>
      <c r="E751" s="541" t="s">
        <v>1303</v>
      </c>
      <c r="F751" s="567"/>
      <c r="G751" s="567"/>
      <c r="H751" s="567"/>
      <c r="I751" s="567"/>
      <c r="J751" s="567"/>
      <c r="K751" s="567"/>
      <c r="L751" s="567"/>
      <c r="M751" s="567"/>
      <c r="N751" s="567">
        <v>1</v>
      </c>
      <c r="O751" s="567">
        <v>6732</v>
      </c>
      <c r="P751" s="546"/>
      <c r="Q751" s="568">
        <v>6732</v>
      </c>
    </row>
    <row r="752" spans="1:17" ht="14.45" customHeight="1" x14ac:dyDescent="0.2">
      <c r="A752" s="540" t="s">
        <v>1450</v>
      </c>
      <c r="B752" s="541" t="s">
        <v>1254</v>
      </c>
      <c r="C752" s="541" t="s">
        <v>1255</v>
      </c>
      <c r="D752" s="541" t="s">
        <v>1304</v>
      </c>
      <c r="E752" s="541" t="s">
        <v>1305</v>
      </c>
      <c r="F752" s="567">
        <v>66</v>
      </c>
      <c r="G752" s="567">
        <v>24486</v>
      </c>
      <c r="H752" s="567">
        <v>0.98670212765957444</v>
      </c>
      <c r="I752" s="567">
        <v>371</v>
      </c>
      <c r="J752" s="567">
        <v>66</v>
      </c>
      <c r="K752" s="567">
        <v>24816</v>
      </c>
      <c r="L752" s="567">
        <v>1</v>
      </c>
      <c r="M752" s="567">
        <v>376</v>
      </c>
      <c r="N752" s="567">
        <v>59</v>
      </c>
      <c r="O752" s="567">
        <v>22420</v>
      </c>
      <c r="P752" s="546">
        <v>0.9034493874919407</v>
      </c>
      <c r="Q752" s="568">
        <v>380</v>
      </c>
    </row>
    <row r="753" spans="1:17" ht="14.45" customHeight="1" x14ac:dyDescent="0.2">
      <c r="A753" s="540" t="s">
        <v>1450</v>
      </c>
      <c r="B753" s="541" t="s">
        <v>1254</v>
      </c>
      <c r="C753" s="541" t="s">
        <v>1255</v>
      </c>
      <c r="D753" s="541" t="s">
        <v>1306</v>
      </c>
      <c r="E753" s="541" t="s">
        <v>1307</v>
      </c>
      <c r="F753" s="567">
        <v>2</v>
      </c>
      <c r="G753" s="567">
        <v>6226</v>
      </c>
      <c r="H753" s="567">
        <v>1.98786717752235</v>
      </c>
      <c r="I753" s="567">
        <v>3113</v>
      </c>
      <c r="J753" s="567">
        <v>1</v>
      </c>
      <c r="K753" s="567">
        <v>3132</v>
      </c>
      <c r="L753" s="567">
        <v>1</v>
      </c>
      <c r="M753" s="567">
        <v>3132</v>
      </c>
      <c r="N753" s="567"/>
      <c r="O753" s="567"/>
      <c r="P753" s="546"/>
      <c r="Q753" s="568"/>
    </row>
    <row r="754" spans="1:17" ht="14.45" customHeight="1" x14ac:dyDescent="0.2">
      <c r="A754" s="540" t="s">
        <v>1450</v>
      </c>
      <c r="B754" s="541" t="s">
        <v>1254</v>
      </c>
      <c r="C754" s="541" t="s">
        <v>1255</v>
      </c>
      <c r="D754" s="541" t="s">
        <v>1308</v>
      </c>
      <c r="E754" s="541" t="s">
        <v>1309</v>
      </c>
      <c r="F754" s="567">
        <v>3</v>
      </c>
      <c r="G754" s="567">
        <v>36</v>
      </c>
      <c r="H754" s="567">
        <v>1</v>
      </c>
      <c r="I754" s="567">
        <v>12</v>
      </c>
      <c r="J754" s="567">
        <v>3</v>
      </c>
      <c r="K754" s="567">
        <v>36</v>
      </c>
      <c r="L754" s="567">
        <v>1</v>
      </c>
      <c r="M754" s="567">
        <v>12</v>
      </c>
      <c r="N754" s="567">
        <v>2</v>
      </c>
      <c r="O754" s="567">
        <v>24</v>
      </c>
      <c r="P754" s="546">
        <v>0.66666666666666663</v>
      </c>
      <c r="Q754" s="568">
        <v>12</v>
      </c>
    </row>
    <row r="755" spans="1:17" ht="14.45" customHeight="1" x14ac:dyDescent="0.2">
      <c r="A755" s="540" t="s">
        <v>1450</v>
      </c>
      <c r="B755" s="541" t="s">
        <v>1254</v>
      </c>
      <c r="C755" s="541" t="s">
        <v>1255</v>
      </c>
      <c r="D755" s="541" t="s">
        <v>1312</v>
      </c>
      <c r="E755" s="541" t="s">
        <v>1313</v>
      </c>
      <c r="F755" s="567">
        <v>5</v>
      </c>
      <c r="G755" s="567">
        <v>560</v>
      </c>
      <c r="H755" s="567">
        <v>0.38121170864533699</v>
      </c>
      <c r="I755" s="567">
        <v>112</v>
      </c>
      <c r="J755" s="567">
        <v>13</v>
      </c>
      <c r="K755" s="567">
        <v>1469</v>
      </c>
      <c r="L755" s="567">
        <v>1</v>
      </c>
      <c r="M755" s="567">
        <v>113</v>
      </c>
      <c r="N755" s="567">
        <v>11</v>
      </c>
      <c r="O755" s="567">
        <v>1254</v>
      </c>
      <c r="P755" s="546">
        <v>0.85364193328795102</v>
      </c>
      <c r="Q755" s="568">
        <v>114</v>
      </c>
    </row>
    <row r="756" spans="1:17" ht="14.45" customHeight="1" x14ac:dyDescent="0.2">
      <c r="A756" s="540" t="s">
        <v>1450</v>
      </c>
      <c r="B756" s="541" t="s">
        <v>1254</v>
      </c>
      <c r="C756" s="541" t="s">
        <v>1255</v>
      </c>
      <c r="D756" s="541" t="s">
        <v>1314</v>
      </c>
      <c r="E756" s="541" t="s">
        <v>1315</v>
      </c>
      <c r="F756" s="567"/>
      <c r="G756" s="567"/>
      <c r="H756" s="567"/>
      <c r="I756" s="567"/>
      <c r="J756" s="567">
        <v>1</v>
      </c>
      <c r="K756" s="567">
        <v>126</v>
      </c>
      <c r="L756" s="567">
        <v>1</v>
      </c>
      <c r="M756" s="567">
        <v>126</v>
      </c>
      <c r="N756" s="567"/>
      <c r="O756" s="567"/>
      <c r="P756" s="546"/>
      <c r="Q756" s="568"/>
    </row>
    <row r="757" spans="1:17" ht="14.45" customHeight="1" x14ac:dyDescent="0.2">
      <c r="A757" s="540" t="s">
        <v>1450</v>
      </c>
      <c r="B757" s="541" t="s">
        <v>1254</v>
      </c>
      <c r="C757" s="541" t="s">
        <v>1255</v>
      </c>
      <c r="D757" s="541" t="s">
        <v>1316</v>
      </c>
      <c r="E757" s="541" t="s">
        <v>1317</v>
      </c>
      <c r="F757" s="567">
        <v>8</v>
      </c>
      <c r="G757" s="567">
        <v>3968</v>
      </c>
      <c r="H757" s="567">
        <v>0.6104615384615385</v>
      </c>
      <c r="I757" s="567">
        <v>496</v>
      </c>
      <c r="J757" s="567">
        <v>13</v>
      </c>
      <c r="K757" s="567">
        <v>6500</v>
      </c>
      <c r="L757" s="567">
        <v>1</v>
      </c>
      <c r="M757" s="567">
        <v>500</v>
      </c>
      <c r="N757" s="567">
        <v>4</v>
      </c>
      <c r="O757" s="567">
        <v>2016</v>
      </c>
      <c r="P757" s="546">
        <v>0.31015384615384617</v>
      </c>
      <c r="Q757" s="568">
        <v>504</v>
      </c>
    </row>
    <row r="758" spans="1:17" ht="14.45" customHeight="1" x14ac:dyDescent="0.2">
      <c r="A758" s="540" t="s">
        <v>1450</v>
      </c>
      <c r="B758" s="541" t="s">
        <v>1254</v>
      </c>
      <c r="C758" s="541" t="s">
        <v>1255</v>
      </c>
      <c r="D758" s="541" t="s">
        <v>1318</v>
      </c>
      <c r="E758" s="541" t="s">
        <v>1319</v>
      </c>
      <c r="F758" s="567">
        <v>106</v>
      </c>
      <c r="G758" s="567">
        <v>48548</v>
      </c>
      <c r="H758" s="567">
        <v>1.0922426205903528</v>
      </c>
      <c r="I758" s="567">
        <v>458</v>
      </c>
      <c r="J758" s="567">
        <v>96</v>
      </c>
      <c r="K758" s="567">
        <v>44448</v>
      </c>
      <c r="L758" s="567">
        <v>1</v>
      </c>
      <c r="M758" s="567">
        <v>463</v>
      </c>
      <c r="N758" s="567">
        <v>91</v>
      </c>
      <c r="O758" s="567">
        <v>42497</v>
      </c>
      <c r="P758" s="546">
        <v>0.95610601151907848</v>
      </c>
      <c r="Q758" s="568">
        <v>467</v>
      </c>
    </row>
    <row r="759" spans="1:17" ht="14.45" customHeight="1" x14ac:dyDescent="0.2">
      <c r="A759" s="540" t="s">
        <v>1450</v>
      </c>
      <c r="B759" s="541" t="s">
        <v>1254</v>
      </c>
      <c r="C759" s="541" t="s">
        <v>1255</v>
      </c>
      <c r="D759" s="541" t="s">
        <v>1320</v>
      </c>
      <c r="E759" s="541" t="s">
        <v>1321</v>
      </c>
      <c r="F759" s="567">
        <v>15</v>
      </c>
      <c r="G759" s="567">
        <v>870</v>
      </c>
      <c r="H759" s="567">
        <v>0.54613935969868177</v>
      </c>
      <c r="I759" s="567">
        <v>58</v>
      </c>
      <c r="J759" s="567">
        <v>27</v>
      </c>
      <c r="K759" s="567">
        <v>1593</v>
      </c>
      <c r="L759" s="567">
        <v>1</v>
      </c>
      <c r="M759" s="567">
        <v>59</v>
      </c>
      <c r="N759" s="567">
        <v>33</v>
      </c>
      <c r="O759" s="567">
        <v>1947</v>
      </c>
      <c r="P759" s="546">
        <v>1.2222222222222223</v>
      </c>
      <c r="Q759" s="568">
        <v>59</v>
      </c>
    </row>
    <row r="760" spans="1:17" ht="14.45" customHeight="1" x14ac:dyDescent="0.2">
      <c r="A760" s="540" t="s">
        <v>1450</v>
      </c>
      <c r="B760" s="541" t="s">
        <v>1254</v>
      </c>
      <c r="C760" s="541" t="s">
        <v>1255</v>
      </c>
      <c r="D760" s="541" t="s">
        <v>1324</v>
      </c>
      <c r="E760" s="541" t="s">
        <v>1325</v>
      </c>
      <c r="F760" s="567"/>
      <c r="G760" s="567"/>
      <c r="H760" s="567"/>
      <c r="I760" s="567"/>
      <c r="J760" s="567">
        <v>4</v>
      </c>
      <c r="K760" s="567">
        <v>42000</v>
      </c>
      <c r="L760" s="567">
        <v>1</v>
      </c>
      <c r="M760" s="567">
        <v>10500</v>
      </c>
      <c r="N760" s="567"/>
      <c r="O760" s="567"/>
      <c r="P760" s="546"/>
      <c r="Q760" s="568"/>
    </row>
    <row r="761" spans="1:17" ht="14.45" customHeight="1" x14ac:dyDescent="0.2">
      <c r="A761" s="540" t="s">
        <v>1450</v>
      </c>
      <c r="B761" s="541" t="s">
        <v>1254</v>
      </c>
      <c r="C761" s="541" t="s">
        <v>1255</v>
      </c>
      <c r="D761" s="541" t="s">
        <v>1326</v>
      </c>
      <c r="E761" s="541" t="s">
        <v>1327</v>
      </c>
      <c r="F761" s="567"/>
      <c r="G761" s="567"/>
      <c r="H761" s="567"/>
      <c r="I761" s="567"/>
      <c r="J761" s="567">
        <v>8</v>
      </c>
      <c r="K761" s="567">
        <v>2056</v>
      </c>
      <c r="L761" s="567">
        <v>1</v>
      </c>
      <c r="M761" s="567">
        <v>257</v>
      </c>
      <c r="N761" s="567">
        <v>8</v>
      </c>
      <c r="O761" s="567">
        <v>2072</v>
      </c>
      <c r="P761" s="546">
        <v>1.0077821011673151</v>
      </c>
      <c r="Q761" s="568">
        <v>259</v>
      </c>
    </row>
    <row r="762" spans="1:17" ht="14.45" customHeight="1" x14ac:dyDescent="0.2">
      <c r="A762" s="540" t="s">
        <v>1450</v>
      </c>
      <c r="B762" s="541" t="s">
        <v>1254</v>
      </c>
      <c r="C762" s="541" t="s">
        <v>1255</v>
      </c>
      <c r="D762" s="541" t="s">
        <v>1328</v>
      </c>
      <c r="E762" s="541" t="s">
        <v>1329</v>
      </c>
      <c r="F762" s="567">
        <v>24</v>
      </c>
      <c r="G762" s="567">
        <v>4224</v>
      </c>
      <c r="H762" s="567">
        <v>2.3597765363128493</v>
      </c>
      <c r="I762" s="567">
        <v>176</v>
      </c>
      <c r="J762" s="567">
        <v>10</v>
      </c>
      <c r="K762" s="567">
        <v>1790</v>
      </c>
      <c r="L762" s="567">
        <v>1</v>
      </c>
      <c r="M762" s="567">
        <v>179</v>
      </c>
      <c r="N762" s="567">
        <v>30</v>
      </c>
      <c r="O762" s="567">
        <v>5430</v>
      </c>
      <c r="P762" s="546">
        <v>3.0335195530726256</v>
      </c>
      <c r="Q762" s="568">
        <v>181</v>
      </c>
    </row>
    <row r="763" spans="1:17" ht="14.45" customHeight="1" x14ac:dyDescent="0.2">
      <c r="A763" s="540" t="s">
        <v>1450</v>
      </c>
      <c r="B763" s="541" t="s">
        <v>1254</v>
      </c>
      <c r="C763" s="541" t="s">
        <v>1255</v>
      </c>
      <c r="D763" s="541" t="s">
        <v>1330</v>
      </c>
      <c r="E763" s="541" t="s">
        <v>1331</v>
      </c>
      <c r="F763" s="567">
        <v>60</v>
      </c>
      <c r="G763" s="567">
        <v>5160</v>
      </c>
      <c r="H763" s="567">
        <v>1.5207780725022104</v>
      </c>
      <c r="I763" s="567">
        <v>86</v>
      </c>
      <c r="J763" s="567">
        <v>39</v>
      </c>
      <c r="K763" s="567">
        <v>3393</v>
      </c>
      <c r="L763" s="567">
        <v>1</v>
      </c>
      <c r="M763" s="567">
        <v>87</v>
      </c>
      <c r="N763" s="567">
        <v>23</v>
      </c>
      <c r="O763" s="567">
        <v>2024</v>
      </c>
      <c r="P763" s="546">
        <v>0.59652225169466544</v>
      </c>
      <c r="Q763" s="568">
        <v>88</v>
      </c>
    </row>
    <row r="764" spans="1:17" ht="14.45" customHeight="1" x14ac:dyDescent="0.2">
      <c r="A764" s="540" t="s">
        <v>1450</v>
      </c>
      <c r="B764" s="541" t="s">
        <v>1254</v>
      </c>
      <c r="C764" s="541" t="s">
        <v>1255</v>
      </c>
      <c r="D764" s="541" t="s">
        <v>1332</v>
      </c>
      <c r="E764" s="541" t="s">
        <v>1333</v>
      </c>
      <c r="F764" s="567">
        <v>40</v>
      </c>
      <c r="G764" s="567">
        <v>6800</v>
      </c>
      <c r="H764" s="567">
        <v>0.98837209302325579</v>
      </c>
      <c r="I764" s="567">
        <v>170</v>
      </c>
      <c r="J764" s="567">
        <v>40</v>
      </c>
      <c r="K764" s="567">
        <v>6880</v>
      </c>
      <c r="L764" s="567">
        <v>1</v>
      </c>
      <c r="M764" s="567">
        <v>172</v>
      </c>
      <c r="N764" s="567">
        <v>31</v>
      </c>
      <c r="O764" s="567">
        <v>5394</v>
      </c>
      <c r="P764" s="546">
        <v>0.78401162790697676</v>
      </c>
      <c r="Q764" s="568">
        <v>174</v>
      </c>
    </row>
    <row r="765" spans="1:17" ht="14.45" customHeight="1" x14ac:dyDescent="0.2">
      <c r="A765" s="540" t="s">
        <v>1450</v>
      </c>
      <c r="B765" s="541" t="s">
        <v>1254</v>
      </c>
      <c r="C765" s="541" t="s">
        <v>1255</v>
      </c>
      <c r="D765" s="541" t="s">
        <v>1334</v>
      </c>
      <c r="E765" s="541" t="s">
        <v>1335</v>
      </c>
      <c r="F765" s="567">
        <v>1</v>
      </c>
      <c r="G765" s="567">
        <v>29</v>
      </c>
      <c r="H765" s="567"/>
      <c r="I765" s="567">
        <v>29</v>
      </c>
      <c r="J765" s="567"/>
      <c r="K765" s="567"/>
      <c r="L765" s="567"/>
      <c r="M765" s="567"/>
      <c r="N765" s="567"/>
      <c r="O765" s="567"/>
      <c r="P765" s="546"/>
      <c r="Q765" s="568"/>
    </row>
    <row r="766" spans="1:17" ht="14.45" customHeight="1" x14ac:dyDescent="0.2">
      <c r="A766" s="540" t="s">
        <v>1450</v>
      </c>
      <c r="B766" s="541" t="s">
        <v>1254</v>
      </c>
      <c r="C766" s="541" t="s">
        <v>1255</v>
      </c>
      <c r="D766" s="541" t="s">
        <v>1336</v>
      </c>
      <c r="E766" s="541" t="s">
        <v>1337</v>
      </c>
      <c r="F766" s="567">
        <v>2</v>
      </c>
      <c r="G766" s="567">
        <v>354</v>
      </c>
      <c r="H766" s="567">
        <v>0.9943820224719101</v>
      </c>
      <c r="I766" s="567">
        <v>177</v>
      </c>
      <c r="J766" s="567">
        <v>2</v>
      </c>
      <c r="K766" s="567">
        <v>356</v>
      </c>
      <c r="L766" s="567">
        <v>1</v>
      </c>
      <c r="M766" s="567">
        <v>178</v>
      </c>
      <c r="N766" s="567">
        <v>1</v>
      </c>
      <c r="O766" s="567">
        <v>180</v>
      </c>
      <c r="P766" s="546">
        <v>0.5056179775280899</v>
      </c>
      <c r="Q766" s="568">
        <v>180</v>
      </c>
    </row>
    <row r="767" spans="1:17" ht="14.45" customHeight="1" x14ac:dyDescent="0.2">
      <c r="A767" s="540" t="s">
        <v>1450</v>
      </c>
      <c r="B767" s="541" t="s">
        <v>1254</v>
      </c>
      <c r="C767" s="541" t="s">
        <v>1255</v>
      </c>
      <c r="D767" s="541" t="s">
        <v>1340</v>
      </c>
      <c r="E767" s="541" t="s">
        <v>1341</v>
      </c>
      <c r="F767" s="567">
        <v>12</v>
      </c>
      <c r="G767" s="567">
        <v>3168</v>
      </c>
      <c r="H767" s="567">
        <v>2.3730337078651687</v>
      </c>
      <c r="I767" s="567">
        <v>264</v>
      </c>
      <c r="J767" s="567">
        <v>5</v>
      </c>
      <c r="K767" s="567">
        <v>1335</v>
      </c>
      <c r="L767" s="567">
        <v>1</v>
      </c>
      <c r="M767" s="567">
        <v>267</v>
      </c>
      <c r="N767" s="567">
        <v>7</v>
      </c>
      <c r="O767" s="567">
        <v>1883</v>
      </c>
      <c r="P767" s="546">
        <v>1.4104868913857678</v>
      </c>
      <c r="Q767" s="568">
        <v>269</v>
      </c>
    </row>
    <row r="768" spans="1:17" ht="14.45" customHeight="1" x14ac:dyDescent="0.2">
      <c r="A768" s="540" t="s">
        <v>1450</v>
      </c>
      <c r="B768" s="541" t="s">
        <v>1254</v>
      </c>
      <c r="C768" s="541" t="s">
        <v>1255</v>
      </c>
      <c r="D768" s="541" t="s">
        <v>1342</v>
      </c>
      <c r="E768" s="541" t="s">
        <v>1343</v>
      </c>
      <c r="F768" s="567">
        <v>41</v>
      </c>
      <c r="G768" s="567">
        <v>87494</v>
      </c>
      <c r="H768" s="567">
        <v>1.1019117906349967</v>
      </c>
      <c r="I768" s="567">
        <v>2134</v>
      </c>
      <c r="J768" s="567">
        <v>37</v>
      </c>
      <c r="K768" s="567">
        <v>79402</v>
      </c>
      <c r="L768" s="567">
        <v>1</v>
      </c>
      <c r="M768" s="567">
        <v>2146</v>
      </c>
      <c r="N768" s="567">
        <v>33</v>
      </c>
      <c r="O768" s="567">
        <v>71181</v>
      </c>
      <c r="P768" s="546">
        <v>0.89646356514949244</v>
      </c>
      <c r="Q768" s="568">
        <v>2157</v>
      </c>
    </row>
    <row r="769" spans="1:17" ht="14.45" customHeight="1" x14ac:dyDescent="0.2">
      <c r="A769" s="540" t="s">
        <v>1450</v>
      </c>
      <c r="B769" s="541" t="s">
        <v>1254</v>
      </c>
      <c r="C769" s="541" t="s">
        <v>1255</v>
      </c>
      <c r="D769" s="541" t="s">
        <v>1346</v>
      </c>
      <c r="E769" s="541" t="s">
        <v>1347</v>
      </c>
      <c r="F769" s="567"/>
      <c r="G769" s="567"/>
      <c r="H769" s="567"/>
      <c r="I769" s="567"/>
      <c r="J769" s="567"/>
      <c r="K769" s="567"/>
      <c r="L769" s="567"/>
      <c r="M769" s="567"/>
      <c r="N769" s="567">
        <v>1</v>
      </c>
      <c r="O769" s="567">
        <v>442</v>
      </c>
      <c r="P769" s="546"/>
      <c r="Q769" s="568">
        <v>442</v>
      </c>
    </row>
    <row r="770" spans="1:17" ht="14.45" customHeight="1" x14ac:dyDescent="0.2">
      <c r="A770" s="540" t="s">
        <v>1450</v>
      </c>
      <c r="B770" s="541" t="s">
        <v>1254</v>
      </c>
      <c r="C770" s="541" t="s">
        <v>1255</v>
      </c>
      <c r="D770" s="541" t="s">
        <v>1351</v>
      </c>
      <c r="E770" s="541" t="s">
        <v>1352</v>
      </c>
      <c r="F770" s="567">
        <v>1</v>
      </c>
      <c r="G770" s="567">
        <v>289</v>
      </c>
      <c r="H770" s="567">
        <v>0.99312714776632305</v>
      </c>
      <c r="I770" s="567">
        <v>289</v>
      </c>
      <c r="J770" s="567">
        <v>1</v>
      </c>
      <c r="K770" s="567">
        <v>291</v>
      </c>
      <c r="L770" s="567">
        <v>1</v>
      </c>
      <c r="M770" s="567">
        <v>291</v>
      </c>
      <c r="N770" s="567">
        <v>3</v>
      </c>
      <c r="O770" s="567">
        <v>879</v>
      </c>
      <c r="P770" s="546">
        <v>3.0206185567010309</v>
      </c>
      <c r="Q770" s="568">
        <v>293</v>
      </c>
    </row>
    <row r="771" spans="1:17" ht="14.45" customHeight="1" x14ac:dyDescent="0.2">
      <c r="A771" s="540" t="s">
        <v>1450</v>
      </c>
      <c r="B771" s="541" t="s">
        <v>1254</v>
      </c>
      <c r="C771" s="541" t="s">
        <v>1255</v>
      </c>
      <c r="D771" s="541" t="s">
        <v>1353</v>
      </c>
      <c r="E771" s="541" t="s">
        <v>1354</v>
      </c>
      <c r="F771" s="567"/>
      <c r="G771" s="567"/>
      <c r="H771" s="567"/>
      <c r="I771" s="567"/>
      <c r="J771" s="567"/>
      <c r="K771" s="567"/>
      <c r="L771" s="567"/>
      <c r="M771" s="567"/>
      <c r="N771" s="567">
        <v>1</v>
      </c>
      <c r="O771" s="567">
        <v>1132</v>
      </c>
      <c r="P771" s="546"/>
      <c r="Q771" s="568">
        <v>1132</v>
      </c>
    </row>
    <row r="772" spans="1:17" ht="14.45" customHeight="1" x14ac:dyDescent="0.2">
      <c r="A772" s="540" t="s">
        <v>1450</v>
      </c>
      <c r="B772" s="541" t="s">
        <v>1254</v>
      </c>
      <c r="C772" s="541" t="s">
        <v>1255</v>
      </c>
      <c r="D772" s="541" t="s">
        <v>1355</v>
      </c>
      <c r="E772" s="541" t="s">
        <v>1356</v>
      </c>
      <c r="F772" s="567"/>
      <c r="G772" s="567"/>
      <c r="H772" s="567"/>
      <c r="I772" s="567"/>
      <c r="J772" s="567">
        <v>1</v>
      </c>
      <c r="K772" s="567">
        <v>109</v>
      </c>
      <c r="L772" s="567">
        <v>1</v>
      </c>
      <c r="M772" s="567">
        <v>109</v>
      </c>
      <c r="N772" s="567"/>
      <c r="O772" s="567"/>
      <c r="P772" s="546"/>
      <c r="Q772" s="568"/>
    </row>
    <row r="773" spans="1:17" ht="14.45" customHeight="1" x14ac:dyDescent="0.2">
      <c r="A773" s="540" t="s">
        <v>1450</v>
      </c>
      <c r="B773" s="541" t="s">
        <v>1254</v>
      </c>
      <c r="C773" s="541" t="s">
        <v>1255</v>
      </c>
      <c r="D773" s="541" t="s">
        <v>1359</v>
      </c>
      <c r="E773" s="541" t="s">
        <v>1360</v>
      </c>
      <c r="F773" s="567">
        <v>0</v>
      </c>
      <c r="G773" s="567">
        <v>0</v>
      </c>
      <c r="H773" s="567"/>
      <c r="I773" s="567"/>
      <c r="J773" s="567"/>
      <c r="K773" s="567"/>
      <c r="L773" s="567"/>
      <c r="M773" s="567"/>
      <c r="N773" s="567"/>
      <c r="O773" s="567"/>
      <c r="P773" s="546"/>
      <c r="Q773" s="568"/>
    </row>
    <row r="774" spans="1:17" ht="14.45" customHeight="1" x14ac:dyDescent="0.2">
      <c r="A774" s="540" t="s">
        <v>1450</v>
      </c>
      <c r="B774" s="541" t="s">
        <v>1254</v>
      </c>
      <c r="C774" s="541" t="s">
        <v>1255</v>
      </c>
      <c r="D774" s="541" t="s">
        <v>1361</v>
      </c>
      <c r="E774" s="541" t="s">
        <v>1362</v>
      </c>
      <c r="F774" s="567"/>
      <c r="G774" s="567"/>
      <c r="H774" s="567"/>
      <c r="I774" s="567"/>
      <c r="J774" s="567"/>
      <c r="K774" s="567"/>
      <c r="L774" s="567"/>
      <c r="M774" s="567"/>
      <c r="N774" s="567">
        <v>1</v>
      </c>
      <c r="O774" s="567">
        <v>0</v>
      </c>
      <c r="P774" s="546"/>
      <c r="Q774" s="568">
        <v>0</v>
      </c>
    </row>
    <row r="775" spans="1:17" ht="14.45" customHeight="1" x14ac:dyDescent="0.2">
      <c r="A775" s="540" t="s">
        <v>1450</v>
      </c>
      <c r="B775" s="541" t="s">
        <v>1254</v>
      </c>
      <c r="C775" s="541" t="s">
        <v>1255</v>
      </c>
      <c r="D775" s="541" t="s">
        <v>1363</v>
      </c>
      <c r="E775" s="541" t="s">
        <v>1364</v>
      </c>
      <c r="F775" s="567">
        <v>14</v>
      </c>
      <c r="G775" s="567">
        <v>66906</v>
      </c>
      <c r="H775" s="567">
        <v>0.77389131792629606</v>
      </c>
      <c r="I775" s="567">
        <v>4779</v>
      </c>
      <c r="J775" s="567">
        <v>18</v>
      </c>
      <c r="K775" s="567">
        <v>86454</v>
      </c>
      <c r="L775" s="567">
        <v>1</v>
      </c>
      <c r="M775" s="567">
        <v>4803</v>
      </c>
      <c r="N775" s="567">
        <v>14</v>
      </c>
      <c r="O775" s="567">
        <v>67536</v>
      </c>
      <c r="P775" s="546">
        <v>0.78117843014782429</v>
      </c>
      <c r="Q775" s="568">
        <v>4824</v>
      </c>
    </row>
    <row r="776" spans="1:17" ht="14.45" customHeight="1" x14ac:dyDescent="0.2">
      <c r="A776" s="540" t="s">
        <v>1450</v>
      </c>
      <c r="B776" s="541" t="s">
        <v>1254</v>
      </c>
      <c r="C776" s="541" t="s">
        <v>1255</v>
      </c>
      <c r="D776" s="541" t="s">
        <v>1365</v>
      </c>
      <c r="E776" s="541" t="s">
        <v>1366</v>
      </c>
      <c r="F776" s="567">
        <v>4</v>
      </c>
      <c r="G776" s="567">
        <v>2436</v>
      </c>
      <c r="H776" s="567">
        <v>0.79607843137254897</v>
      </c>
      <c r="I776" s="567">
        <v>609</v>
      </c>
      <c r="J776" s="567">
        <v>5</v>
      </c>
      <c r="K776" s="567">
        <v>3060</v>
      </c>
      <c r="L776" s="567">
        <v>1</v>
      </c>
      <c r="M776" s="567">
        <v>612</v>
      </c>
      <c r="N776" s="567">
        <v>3</v>
      </c>
      <c r="O776" s="567">
        <v>1845</v>
      </c>
      <c r="P776" s="546">
        <v>0.6029411764705882</v>
      </c>
      <c r="Q776" s="568">
        <v>615</v>
      </c>
    </row>
    <row r="777" spans="1:17" ht="14.45" customHeight="1" x14ac:dyDescent="0.2">
      <c r="A777" s="540" t="s">
        <v>1450</v>
      </c>
      <c r="B777" s="541" t="s">
        <v>1254</v>
      </c>
      <c r="C777" s="541" t="s">
        <v>1255</v>
      </c>
      <c r="D777" s="541" t="s">
        <v>1367</v>
      </c>
      <c r="E777" s="541" t="s">
        <v>1368</v>
      </c>
      <c r="F777" s="567">
        <v>0</v>
      </c>
      <c r="G777" s="567">
        <v>0</v>
      </c>
      <c r="H777" s="567"/>
      <c r="I777" s="567"/>
      <c r="J777" s="567"/>
      <c r="K777" s="567"/>
      <c r="L777" s="567"/>
      <c r="M777" s="567"/>
      <c r="N777" s="567">
        <v>1</v>
      </c>
      <c r="O777" s="567">
        <v>2849</v>
      </c>
      <c r="P777" s="546"/>
      <c r="Q777" s="568">
        <v>2849</v>
      </c>
    </row>
    <row r="778" spans="1:17" ht="14.45" customHeight="1" x14ac:dyDescent="0.2">
      <c r="A778" s="540" t="s">
        <v>1450</v>
      </c>
      <c r="B778" s="541" t="s">
        <v>1254</v>
      </c>
      <c r="C778" s="541" t="s">
        <v>1255</v>
      </c>
      <c r="D778" s="541" t="s">
        <v>1369</v>
      </c>
      <c r="E778" s="541" t="s">
        <v>1370</v>
      </c>
      <c r="F778" s="567">
        <v>8</v>
      </c>
      <c r="G778" s="567">
        <v>60600</v>
      </c>
      <c r="H778" s="567"/>
      <c r="I778" s="567">
        <v>7575</v>
      </c>
      <c r="J778" s="567"/>
      <c r="K778" s="567"/>
      <c r="L778" s="567"/>
      <c r="M778" s="567"/>
      <c r="N778" s="567">
        <v>4</v>
      </c>
      <c r="O778" s="567">
        <v>30388</v>
      </c>
      <c r="P778" s="546"/>
      <c r="Q778" s="568">
        <v>7597</v>
      </c>
    </row>
    <row r="779" spans="1:17" ht="14.45" customHeight="1" x14ac:dyDescent="0.2">
      <c r="A779" s="540" t="s">
        <v>1451</v>
      </c>
      <c r="B779" s="541" t="s">
        <v>1254</v>
      </c>
      <c r="C779" s="541" t="s">
        <v>1255</v>
      </c>
      <c r="D779" s="541" t="s">
        <v>1256</v>
      </c>
      <c r="E779" s="541" t="s">
        <v>1257</v>
      </c>
      <c r="F779" s="567"/>
      <c r="G779" s="567"/>
      <c r="H779" s="567"/>
      <c r="I779" s="567"/>
      <c r="J779" s="567">
        <v>4</v>
      </c>
      <c r="K779" s="567">
        <v>9036</v>
      </c>
      <c r="L779" s="567">
        <v>1</v>
      </c>
      <c r="M779" s="567">
        <v>2259</v>
      </c>
      <c r="N779" s="567">
        <v>6</v>
      </c>
      <c r="O779" s="567">
        <v>13680</v>
      </c>
      <c r="P779" s="546">
        <v>1.5139442231075697</v>
      </c>
      <c r="Q779" s="568">
        <v>2280</v>
      </c>
    </row>
    <row r="780" spans="1:17" ht="14.45" customHeight="1" x14ac:dyDescent="0.2">
      <c r="A780" s="540" t="s">
        <v>1451</v>
      </c>
      <c r="B780" s="541" t="s">
        <v>1254</v>
      </c>
      <c r="C780" s="541" t="s">
        <v>1255</v>
      </c>
      <c r="D780" s="541" t="s">
        <v>1258</v>
      </c>
      <c r="E780" s="541" t="s">
        <v>1259</v>
      </c>
      <c r="F780" s="567">
        <v>13</v>
      </c>
      <c r="G780" s="567">
        <v>754</v>
      </c>
      <c r="H780" s="567">
        <v>0.67261373773416588</v>
      </c>
      <c r="I780" s="567">
        <v>58</v>
      </c>
      <c r="J780" s="567">
        <v>19</v>
      </c>
      <c r="K780" s="567">
        <v>1121</v>
      </c>
      <c r="L780" s="567">
        <v>1</v>
      </c>
      <c r="M780" s="567">
        <v>59</v>
      </c>
      <c r="N780" s="567">
        <v>13</v>
      </c>
      <c r="O780" s="567">
        <v>767</v>
      </c>
      <c r="P780" s="546">
        <v>0.68421052631578949</v>
      </c>
      <c r="Q780" s="568">
        <v>59</v>
      </c>
    </row>
    <row r="781" spans="1:17" ht="14.45" customHeight="1" x14ac:dyDescent="0.2">
      <c r="A781" s="540" t="s">
        <v>1451</v>
      </c>
      <c r="B781" s="541" t="s">
        <v>1254</v>
      </c>
      <c r="C781" s="541" t="s">
        <v>1255</v>
      </c>
      <c r="D781" s="541" t="s">
        <v>1260</v>
      </c>
      <c r="E781" s="541" t="s">
        <v>1261</v>
      </c>
      <c r="F781" s="567">
        <v>9</v>
      </c>
      <c r="G781" s="567">
        <v>1188</v>
      </c>
      <c r="H781" s="567">
        <v>1.8</v>
      </c>
      <c r="I781" s="567">
        <v>132</v>
      </c>
      <c r="J781" s="567">
        <v>5</v>
      </c>
      <c r="K781" s="567">
        <v>660</v>
      </c>
      <c r="L781" s="567">
        <v>1</v>
      </c>
      <c r="M781" s="567">
        <v>132</v>
      </c>
      <c r="N781" s="567">
        <v>10</v>
      </c>
      <c r="O781" s="567">
        <v>1330</v>
      </c>
      <c r="P781" s="546">
        <v>2.0151515151515151</v>
      </c>
      <c r="Q781" s="568">
        <v>133</v>
      </c>
    </row>
    <row r="782" spans="1:17" ht="14.45" customHeight="1" x14ac:dyDescent="0.2">
      <c r="A782" s="540" t="s">
        <v>1451</v>
      </c>
      <c r="B782" s="541" t="s">
        <v>1254</v>
      </c>
      <c r="C782" s="541" t="s">
        <v>1255</v>
      </c>
      <c r="D782" s="541" t="s">
        <v>1264</v>
      </c>
      <c r="E782" s="541" t="s">
        <v>1265</v>
      </c>
      <c r="F782" s="567"/>
      <c r="G782" s="567"/>
      <c r="H782" s="567"/>
      <c r="I782" s="567"/>
      <c r="J782" s="567"/>
      <c r="K782" s="567"/>
      <c r="L782" s="567"/>
      <c r="M782" s="567"/>
      <c r="N782" s="567">
        <v>1</v>
      </c>
      <c r="O782" s="567">
        <v>413</v>
      </c>
      <c r="P782" s="546"/>
      <c r="Q782" s="568">
        <v>413</v>
      </c>
    </row>
    <row r="783" spans="1:17" ht="14.45" customHeight="1" x14ac:dyDescent="0.2">
      <c r="A783" s="540" t="s">
        <v>1451</v>
      </c>
      <c r="B783" s="541" t="s">
        <v>1254</v>
      </c>
      <c r="C783" s="541" t="s">
        <v>1255</v>
      </c>
      <c r="D783" s="541" t="s">
        <v>1266</v>
      </c>
      <c r="E783" s="541" t="s">
        <v>1267</v>
      </c>
      <c r="F783" s="567">
        <v>4</v>
      </c>
      <c r="G783" s="567">
        <v>720</v>
      </c>
      <c r="H783" s="567">
        <v>0.98360655737704916</v>
      </c>
      <c r="I783" s="567">
        <v>180</v>
      </c>
      <c r="J783" s="567">
        <v>4</v>
      </c>
      <c r="K783" s="567">
        <v>732</v>
      </c>
      <c r="L783" s="567">
        <v>1</v>
      </c>
      <c r="M783" s="567">
        <v>183</v>
      </c>
      <c r="N783" s="567">
        <v>1</v>
      </c>
      <c r="O783" s="567">
        <v>185</v>
      </c>
      <c r="P783" s="546">
        <v>0.25273224043715847</v>
      </c>
      <c r="Q783" s="568">
        <v>185</v>
      </c>
    </row>
    <row r="784" spans="1:17" ht="14.45" customHeight="1" x14ac:dyDescent="0.2">
      <c r="A784" s="540" t="s">
        <v>1451</v>
      </c>
      <c r="B784" s="541" t="s">
        <v>1254</v>
      </c>
      <c r="C784" s="541" t="s">
        <v>1255</v>
      </c>
      <c r="D784" s="541" t="s">
        <v>1270</v>
      </c>
      <c r="E784" s="541" t="s">
        <v>1271</v>
      </c>
      <c r="F784" s="567">
        <v>35</v>
      </c>
      <c r="G784" s="567">
        <v>11795</v>
      </c>
      <c r="H784" s="567">
        <v>0.98826979472140764</v>
      </c>
      <c r="I784" s="567">
        <v>337</v>
      </c>
      <c r="J784" s="567">
        <v>35</v>
      </c>
      <c r="K784" s="567">
        <v>11935</v>
      </c>
      <c r="L784" s="567">
        <v>1</v>
      </c>
      <c r="M784" s="567">
        <v>341</v>
      </c>
      <c r="N784" s="567">
        <v>34</v>
      </c>
      <c r="O784" s="567">
        <v>11696</v>
      </c>
      <c r="P784" s="546">
        <v>0.97997486384583155</v>
      </c>
      <c r="Q784" s="568">
        <v>344</v>
      </c>
    </row>
    <row r="785" spans="1:17" ht="14.45" customHeight="1" x14ac:dyDescent="0.2">
      <c r="A785" s="540" t="s">
        <v>1451</v>
      </c>
      <c r="B785" s="541" t="s">
        <v>1254</v>
      </c>
      <c r="C785" s="541" t="s">
        <v>1255</v>
      </c>
      <c r="D785" s="541" t="s">
        <v>1274</v>
      </c>
      <c r="E785" s="541" t="s">
        <v>1275</v>
      </c>
      <c r="F785" s="567">
        <v>33</v>
      </c>
      <c r="G785" s="567">
        <v>11550</v>
      </c>
      <c r="H785" s="567">
        <v>0.71534745447788928</v>
      </c>
      <c r="I785" s="567">
        <v>350</v>
      </c>
      <c r="J785" s="567">
        <v>46</v>
      </c>
      <c r="K785" s="567">
        <v>16146</v>
      </c>
      <c r="L785" s="567">
        <v>1</v>
      </c>
      <c r="M785" s="567">
        <v>351</v>
      </c>
      <c r="N785" s="567">
        <v>45</v>
      </c>
      <c r="O785" s="567">
        <v>15885</v>
      </c>
      <c r="P785" s="546">
        <v>0.98383500557413606</v>
      </c>
      <c r="Q785" s="568">
        <v>353</v>
      </c>
    </row>
    <row r="786" spans="1:17" ht="14.45" customHeight="1" x14ac:dyDescent="0.2">
      <c r="A786" s="540" t="s">
        <v>1451</v>
      </c>
      <c r="B786" s="541" t="s">
        <v>1254</v>
      </c>
      <c r="C786" s="541" t="s">
        <v>1255</v>
      </c>
      <c r="D786" s="541" t="s">
        <v>1280</v>
      </c>
      <c r="E786" s="541" t="s">
        <v>1281</v>
      </c>
      <c r="F786" s="567"/>
      <c r="G786" s="567"/>
      <c r="H786" s="567"/>
      <c r="I786" s="567"/>
      <c r="J786" s="567"/>
      <c r="K786" s="567"/>
      <c r="L786" s="567"/>
      <c r="M786" s="567"/>
      <c r="N786" s="567">
        <v>1</v>
      </c>
      <c r="O786" s="567">
        <v>119</v>
      </c>
      <c r="P786" s="546"/>
      <c r="Q786" s="568">
        <v>119</v>
      </c>
    </row>
    <row r="787" spans="1:17" ht="14.45" customHeight="1" x14ac:dyDescent="0.2">
      <c r="A787" s="540" t="s">
        <v>1451</v>
      </c>
      <c r="B787" s="541" t="s">
        <v>1254</v>
      </c>
      <c r="C787" s="541" t="s">
        <v>1255</v>
      </c>
      <c r="D787" s="541" t="s">
        <v>1288</v>
      </c>
      <c r="E787" s="541" t="s">
        <v>1289</v>
      </c>
      <c r="F787" s="567"/>
      <c r="G787" s="567"/>
      <c r="H787" s="567"/>
      <c r="I787" s="567"/>
      <c r="J787" s="567"/>
      <c r="K787" s="567"/>
      <c r="L787" s="567"/>
      <c r="M787" s="567"/>
      <c r="N787" s="567">
        <v>1</v>
      </c>
      <c r="O787" s="567">
        <v>39</v>
      </c>
      <c r="P787" s="546"/>
      <c r="Q787" s="568">
        <v>39</v>
      </c>
    </row>
    <row r="788" spans="1:17" ht="14.45" customHeight="1" x14ac:dyDescent="0.2">
      <c r="A788" s="540" t="s">
        <v>1451</v>
      </c>
      <c r="B788" s="541" t="s">
        <v>1254</v>
      </c>
      <c r="C788" s="541" t="s">
        <v>1255</v>
      </c>
      <c r="D788" s="541" t="s">
        <v>1296</v>
      </c>
      <c r="E788" s="541" t="s">
        <v>1297</v>
      </c>
      <c r="F788" s="567">
        <v>17</v>
      </c>
      <c r="G788" s="567">
        <v>5185</v>
      </c>
      <c r="H788" s="567">
        <v>0.99025974025974028</v>
      </c>
      <c r="I788" s="567">
        <v>305</v>
      </c>
      <c r="J788" s="567">
        <v>17</v>
      </c>
      <c r="K788" s="567">
        <v>5236</v>
      </c>
      <c r="L788" s="567">
        <v>1</v>
      </c>
      <c r="M788" s="567">
        <v>308</v>
      </c>
      <c r="N788" s="567">
        <v>13</v>
      </c>
      <c r="O788" s="567">
        <v>4030</v>
      </c>
      <c r="P788" s="546">
        <v>0.76967150496562264</v>
      </c>
      <c r="Q788" s="568">
        <v>310</v>
      </c>
    </row>
    <row r="789" spans="1:17" ht="14.45" customHeight="1" x14ac:dyDescent="0.2">
      <c r="A789" s="540" t="s">
        <v>1451</v>
      </c>
      <c r="B789" s="541" t="s">
        <v>1254</v>
      </c>
      <c r="C789" s="541" t="s">
        <v>1255</v>
      </c>
      <c r="D789" s="541" t="s">
        <v>1298</v>
      </c>
      <c r="E789" s="541" t="s">
        <v>1299</v>
      </c>
      <c r="F789" s="567">
        <v>6</v>
      </c>
      <c r="G789" s="567">
        <v>22332</v>
      </c>
      <c r="H789" s="567">
        <v>0.98910443794844538</v>
      </c>
      <c r="I789" s="567">
        <v>3722</v>
      </c>
      <c r="J789" s="567">
        <v>6</v>
      </c>
      <c r="K789" s="567">
        <v>22578</v>
      </c>
      <c r="L789" s="567">
        <v>1</v>
      </c>
      <c r="M789" s="567">
        <v>3763</v>
      </c>
      <c r="N789" s="567">
        <v>7</v>
      </c>
      <c r="O789" s="567">
        <v>26593</v>
      </c>
      <c r="P789" s="546">
        <v>1.1778279741341129</v>
      </c>
      <c r="Q789" s="568">
        <v>3799</v>
      </c>
    </row>
    <row r="790" spans="1:17" ht="14.45" customHeight="1" x14ac:dyDescent="0.2">
      <c r="A790" s="540" t="s">
        <v>1451</v>
      </c>
      <c r="B790" s="541" t="s">
        <v>1254</v>
      </c>
      <c r="C790" s="541" t="s">
        <v>1255</v>
      </c>
      <c r="D790" s="541" t="s">
        <v>1300</v>
      </c>
      <c r="E790" s="541" t="s">
        <v>1301</v>
      </c>
      <c r="F790" s="567">
        <v>10</v>
      </c>
      <c r="G790" s="567">
        <v>4950</v>
      </c>
      <c r="H790" s="567">
        <v>0.66132264529058116</v>
      </c>
      <c r="I790" s="567">
        <v>495</v>
      </c>
      <c r="J790" s="567">
        <v>15</v>
      </c>
      <c r="K790" s="567">
        <v>7485</v>
      </c>
      <c r="L790" s="567">
        <v>1</v>
      </c>
      <c r="M790" s="567">
        <v>499</v>
      </c>
      <c r="N790" s="567">
        <v>10</v>
      </c>
      <c r="O790" s="567">
        <v>5030</v>
      </c>
      <c r="P790" s="546">
        <v>0.67201068804275221</v>
      </c>
      <c r="Q790" s="568">
        <v>503</v>
      </c>
    </row>
    <row r="791" spans="1:17" ht="14.45" customHeight="1" x14ac:dyDescent="0.2">
      <c r="A791" s="540" t="s">
        <v>1451</v>
      </c>
      <c r="B791" s="541" t="s">
        <v>1254</v>
      </c>
      <c r="C791" s="541" t="s">
        <v>1255</v>
      </c>
      <c r="D791" s="541" t="s">
        <v>1304</v>
      </c>
      <c r="E791" s="541" t="s">
        <v>1305</v>
      </c>
      <c r="F791" s="567">
        <v>26</v>
      </c>
      <c r="G791" s="567">
        <v>9646</v>
      </c>
      <c r="H791" s="567">
        <v>0.95015760441292352</v>
      </c>
      <c r="I791" s="567">
        <v>371</v>
      </c>
      <c r="J791" s="567">
        <v>27</v>
      </c>
      <c r="K791" s="567">
        <v>10152</v>
      </c>
      <c r="L791" s="567">
        <v>1</v>
      </c>
      <c r="M791" s="567">
        <v>376</v>
      </c>
      <c r="N791" s="567">
        <v>23</v>
      </c>
      <c r="O791" s="567">
        <v>8740</v>
      </c>
      <c r="P791" s="546">
        <v>0.86091410559495662</v>
      </c>
      <c r="Q791" s="568">
        <v>380</v>
      </c>
    </row>
    <row r="792" spans="1:17" ht="14.45" customHeight="1" x14ac:dyDescent="0.2">
      <c r="A792" s="540" t="s">
        <v>1451</v>
      </c>
      <c r="B792" s="541" t="s">
        <v>1254</v>
      </c>
      <c r="C792" s="541" t="s">
        <v>1255</v>
      </c>
      <c r="D792" s="541" t="s">
        <v>1312</v>
      </c>
      <c r="E792" s="541" t="s">
        <v>1313</v>
      </c>
      <c r="F792" s="567"/>
      <c r="G792" s="567"/>
      <c r="H792" s="567"/>
      <c r="I792" s="567"/>
      <c r="J792" s="567">
        <v>1</v>
      </c>
      <c r="K792" s="567">
        <v>113</v>
      </c>
      <c r="L792" s="567">
        <v>1</v>
      </c>
      <c r="M792" s="567">
        <v>113</v>
      </c>
      <c r="N792" s="567">
        <v>3</v>
      </c>
      <c r="O792" s="567">
        <v>342</v>
      </c>
      <c r="P792" s="546">
        <v>3.0265486725663715</v>
      </c>
      <c r="Q792" s="568">
        <v>114</v>
      </c>
    </row>
    <row r="793" spans="1:17" ht="14.45" customHeight="1" x14ac:dyDescent="0.2">
      <c r="A793" s="540" t="s">
        <v>1451</v>
      </c>
      <c r="B793" s="541" t="s">
        <v>1254</v>
      </c>
      <c r="C793" s="541" t="s">
        <v>1255</v>
      </c>
      <c r="D793" s="541" t="s">
        <v>1316</v>
      </c>
      <c r="E793" s="541" t="s">
        <v>1317</v>
      </c>
      <c r="F793" s="567"/>
      <c r="G793" s="567"/>
      <c r="H793" s="567"/>
      <c r="I793" s="567"/>
      <c r="J793" s="567"/>
      <c r="K793" s="567"/>
      <c r="L793" s="567"/>
      <c r="M793" s="567"/>
      <c r="N793" s="567">
        <v>1</v>
      </c>
      <c r="O793" s="567">
        <v>504</v>
      </c>
      <c r="P793" s="546"/>
      <c r="Q793" s="568">
        <v>504</v>
      </c>
    </row>
    <row r="794" spans="1:17" ht="14.45" customHeight="1" x14ac:dyDescent="0.2">
      <c r="A794" s="540" t="s">
        <v>1451</v>
      </c>
      <c r="B794" s="541" t="s">
        <v>1254</v>
      </c>
      <c r="C794" s="541" t="s">
        <v>1255</v>
      </c>
      <c r="D794" s="541" t="s">
        <v>1318</v>
      </c>
      <c r="E794" s="541" t="s">
        <v>1319</v>
      </c>
      <c r="F794" s="567">
        <v>3</v>
      </c>
      <c r="G794" s="567">
        <v>1374</v>
      </c>
      <c r="H794" s="567">
        <v>0.24730021598272139</v>
      </c>
      <c r="I794" s="567">
        <v>458</v>
      </c>
      <c r="J794" s="567">
        <v>12</v>
      </c>
      <c r="K794" s="567">
        <v>5556</v>
      </c>
      <c r="L794" s="567">
        <v>1</v>
      </c>
      <c r="M794" s="567">
        <v>463</v>
      </c>
      <c r="N794" s="567">
        <v>7</v>
      </c>
      <c r="O794" s="567">
        <v>3269</v>
      </c>
      <c r="P794" s="546">
        <v>0.58837293016558678</v>
      </c>
      <c r="Q794" s="568">
        <v>467</v>
      </c>
    </row>
    <row r="795" spans="1:17" ht="14.45" customHeight="1" x14ac:dyDescent="0.2">
      <c r="A795" s="540" t="s">
        <v>1451</v>
      </c>
      <c r="B795" s="541" t="s">
        <v>1254</v>
      </c>
      <c r="C795" s="541" t="s">
        <v>1255</v>
      </c>
      <c r="D795" s="541" t="s">
        <v>1320</v>
      </c>
      <c r="E795" s="541" t="s">
        <v>1321</v>
      </c>
      <c r="F795" s="567">
        <v>12</v>
      </c>
      <c r="G795" s="567">
        <v>696</v>
      </c>
      <c r="H795" s="567">
        <v>1.4745762711864407</v>
      </c>
      <c r="I795" s="567">
        <v>58</v>
      </c>
      <c r="J795" s="567">
        <v>8</v>
      </c>
      <c r="K795" s="567">
        <v>472</v>
      </c>
      <c r="L795" s="567">
        <v>1</v>
      </c>
      <c r="M795" s="567">
        <v>59</v>
      </c>
      <c r="N795" s="567">
        <v>2</v>
      </c>
      <c r="O795" s="567">
        <v>118</v>
      </c>
      <c r="P795" s="546">
        <v>0.25</v>
      </c>
      <c r="Q795" s="568">
        <v>59</v>
      </c>
    </row>
    <row r="796" spans="1:17" ht="14.45" customHeight="1" x14ac:dyDescent="0.2">
      <c r="A796" s="540" t="s">
        <v>1451</v>
      </c>
      <c r="B796" s="541" t="s">
        <v>1254</v>
      </c>
      <c r="C796" s="541" t="s">
        <v>1255</v>
      </c>
      <c r="D796" s="541" t="s">
        <v>1324</v>
      </c>
      <c r="E796" s="541" t="s">
        <v>1325</v>
      </c>
      <c r="F796" s="567"/>
      <c r="G796" s="567"/>
      <c r="H796" s="567"/>
      <c r="I796" s="567"/>
      <c r="J796" s="567"/>
      <c r="K796" s="567"/>
      <c r="L796" s="567"/>
      <c r="M796" s="567"/>
      <c r="N796" s="567">
        <v>4</v>
      </c>
      <c r="O796" s="567">
        <v>42120</v>
      </c>
      <c r="P796" s="546"/>
      <c r="Q796" s="568">
        <v>10530</v>
      </c>
    </row>
    <row r="797" spans="1:17" ht="14.45" customHeight="1" x14ac:dyDescent="0.2">
      <c r="A797" s="540" t="s">
        <v>1451</v>
      </c>
      <c r="B797" s="541" t="s">
        <v>1254</v>
      </c>
      <c r="C797" s="541" t="s">
        <v>1255</v>
      </c>
      <c r="D797" s="541" t="s">
        <v>1328</v>
      </c>
      <c r="E797" s="541" t="s">
        <v>1329</v>
      </c>
      <c r="F797" s="567">
        <v>134</v>
      </c>
      <c r="G797" s="567">
        <v>23584</v>
      </c>
      <c r="H797" s="567">
        <v>1.0293296089385475</v>
      </c>
      <c r="I797" s="567">
        <v>176</v>
      </c>
      <c r="J797" s="567">
        <v>128</v>
      </c>
      <c r="K797" s="567">
        <v>22912</v>
      </c>
      <c r="L797" s="567">
        <v>1</v>
      </c>
      <c r="M797" s="567">
        <v>179</v>
      </c>
      <c r="N797" s="567">
        <v>146</v>
      </c>
      <c r="O797" s="567">
        <v>26426</v>
      </c>
      <c r="P797" s="546">
        <v>1.1533694134078212</v>
      </c>
      <c r="Q797" s="568">
        <v>181</v>
      </c>
    </row>
    <row r="798" spans="1:17" ht="14.45" customHeight="1" x14ac:dyDescent="0.2">
      <c r="A798" s="540" t="s">
        <v>1451</v>
      </c>
      <c r="B798" s="541" t="s">
        <v>1254</v>
      </c>
      <c r="C798" s="541" t="s">
        <v>1255</v>
      </c>
      <c r="D798" s="541" t="s">
        <v>1332</v>
      </c>
      <c r="E798" s="541" t="s">
        <v>1333</v>
      </c>
      <c r="F798" s="567">
        <v>1</v>
      </c>
      <c r="G798" s="567">
        <v>170</v>
      </c>
      <c r="H798" s="567">
        <v>0.32945736434108525</v>
      </c>
      <c r="I798" s="567">
        <v>170</v>
      </c>
      <c r="J798" s="567">
        <v>3</v>
      </c>
      <c r="K798" s="567">
        <v>516</v>
      </c>
      <c r="L798" s="567">
        <v>1</v>
      </c>
      <c r="M798" s="567">
        <v>172</v>
      </c>
      <c r="N798" s="567">
        <v>3</v>
      </c>
      <c r="O798" s="567">
        <v>522</v>
      </c>
      <c r="P798" s="546">
        <v>1.0116279069767442</v>
      </c>
      <c r="Q798" s="568">
        <v>174</v>
      </c>
    </row>
    <row r="799" spans="1:17" ht="14.45" customHeight="1" x14ac:dyDescent="0.2">
      <c r="A799" s="540" t="s">
        <v>1451</v>
      </c>
      <c r="B799" s="541" t="s">
        <v>1254</v>
      </c>
      <c r="C799" s="541" t="s">
        <v>1255</v>
      </c>
      <c r="D799" s="541" t="s">
        <v>1344</v>
      </c>
      <c r="E799" s="541" t="s">
        <v>1345</v>
      </c>
      <c r="F799" s="567"/>
      <c r="G799" s="567"/>
      <c r="H799" s="567"/>
      <c r="I799" s="567"/>
      <c r="J799" s="567"/>
      <c r="K799" s="567"/>
      <c r="L799" s="567"/>
      <c r="M799" s="567"/>
      <c r="N799" s="567">
        <v>1</v>
      </c>
      <c r="O799" s="567">
        <v>246</v>
      </c>
      <c r="P799" s="546"/>
      <c r="Q799" s="568">
        <v>246</v>
      </c>
    </row>
    <row r="800" spans="1:17" ht="14.45" customHeight="1" x14ac:dyDescent="0.2">
      <c r="A800" s="540" t="s">
        <v>1451</v>
      </c>
      <c r="B800" s="541" t="s">
        <v>1254</v>
      </c>
      <c r="C800" s="541" t="s">
        <v>1255</v>
      </c>
      <c r="D800" s="541" t="s">
        <v>1346</v>
      </c>
      <c r="E800" s="541" t="s">
        <v>1347</v>
      </c>
      <c r="F800" s="567">
        <v>6</v>
      </c>
      <c r="G800" s="567">
        <v>2556</v>
      </c>
      <c r="H800" s="567">
        <v>0.97931034482758617</v>
      </c>
      <c r="I800" s="567">
        <v>426</v>
      </c>
      <c r="J800" s="567">
        <v>6</v>
      </c>
      <c r="K800" s="567">
        <v>2610</v>
      </c>
      <c r="L800" s="567">
        <v>1</v>
      </c>
      <c r="M800" s="567">
        <v>435</v>
      </c>
      <c r="N800" s="567">
        <v>7</v>
      </c>
      <c r="O800" s="567">
        <v>3094</v>
      </c>
      <c r="P800" s="546">
        <v>1.18544061302682</v>
      </c>
      <c r="Q800" s="568">
        <v>442</v>
      </c>
    </row>
    <row r="801" spans="1:17" ht="14.45" customHeight="1" x14ac:dyDescent="0.2">
      <c r="A801" s="540" t="s">
        <v>1451</v>
      </c>
      <c r="B801" s="541" t="s">
        <v>1254</v>
      </c>
      <c r="C801" s="541" t="s">
        <v>1255</v>
      </c>
      <c r="D801" s="541" t="s">
        <v>1353</v>
      </c>
      <c r="E801" s="541" t="s">
        <v>1354</v>
      </c>
      <c r="F801" s="567">
        <v>6</v>
      </c>
      <c r="G801" s="567">
        <v>6612</v>
      </c>
      <c r="H801" s="567">
        <v>2.9570661896243293</v>
      </c>
      <c r="I801" s="567">
        <v>1102</v>
      </c>
      <c r="J801" s="567">
        <v>2</v>
      </c>
      <c r="K801" s="567">
        <v>2236</v>
      </c>
      <c r="L801" s="567">
        <v>1</v>
      </c>
      <c r="M801" s="567">
        <v>1118</v>
      </c>
      <c r="N801" s="567">
        <v>1</v>
      </c>
      <c r="O801" s="567">
        <v>1132</v>
      </c>
      <c r="P801" s="546">
        <v>0.50626118067978532</v>
      </c>
      <c r="Q801" s="568">
        <v>1132</v>
      </c>
    </row>
    <row r="802" spans="1:17" ht="14.45" customHeight="1" x14ac:dyDescent="0.2">
      <c r="A802" s="540" t="s">
        <v>1452</v>
      </c>
      <c r="B802" s="541" t="s">
        <v>1254</v>
      </c>
      <c r="C802" s="541" t="s">
        <v>1255</v>
      </c>
      <c r="D802" s="541" t="s">
        <v>1256</v>
      </c>
      <c r="E802" s="541" t="s">
        <v>1257</v>
      </c>
      <c r="F802" s="567">
        <v>2</v>
      </c>
      <c r="G802" s="567">
        <v>4470</v>
      </c>
      <c r="H802" s="567">
        <v>0.98937583001328022</v>
      </c>
      <c r="I802" s="567">
        <v>2235</v>
      </c>
      <c r="J802" s="567">
        <v>2</v>
      </c>
      <c r="K802" s="567">
        <v>4518</v>
      </c>
      <c r="L802" s="567">
        <v>1</v>
      </c>
      <c r="M802" s="567">
        <v>2259</v>
      </c>
      <c r="N802" s="567">
        <v>1</v>
      </c>
      <c r="O802" s="567">
        <v>2280</v>
      </c>
      <c r="P802" s="546">
        <v>0.5046480743691899</v>
      </c>
      <c r="Q802" s="568">
        <v>2280</v>
      </c>
    </row>
    <row r="803" spans="1:17" ht="14.45" customHeight="1" x14ac:dyDescent="0.2">
      <c r="A803" s="540" t="s">
        <v>1452</v>
      </c>
      <c r="B803" s="541" t="s">
        <v>1254</v>
      </c>
      <c r="C803" s="541" t="s">
        <v>1255</v>
      </c>
      <c r="D803" s="541" t="s">
        <v>1258</v>
      </c>
      <c r="E803" s="541" t="s">
        <v>1259</v>
      </c>
      <c r="F803" s="567">
        <v>66</v>
      </c>
      <c r="G803" s="567">
        <v>3828</v>
      </c>
      <c r="H803" s="567">
        <v>2.3171912832929782</v>
      </c>
      <c r="I803" s="567">
        <v>58</v>
      </c>
      <c r="J803" s="567">
        <v>28</v>
      </c>
      <c r="K803" s="567">
        <v>1652</v>
      </c>
      <c r="L803" s="567">
        <v>1</v>
      </c>
      <c r="M803" s="567">
        <v>59</v>
      </c>
      <c r="N803" s="567">
        <v>50</v>
      </c>
      <c r="O803" s="567">
        <v>2950</v>
      </c>
      <c r="P803" s="546">
        <v>1.7857142857142858</v>
      </c>
      <c r="Q803" s="568">
        <v>59</v>
      </c>
    </row>
    <row r="804" spans="1:17" ht="14.45" customHeight="1" x14ac:dyDescent="0.2">
      <c r="A804" s="540" t="s">
        <v>1452</v>
      </c>
      <c r="B804" s="541" t="s">
        <v>1254</v>
      </c>
      <c r="C804" s="541" t="s">
        <v>1255</v>
      </c>
      <c r="D804" s="541" t="s">
        <v>1260</v>
      </c>
      <c r="E804" s="541" t="s">
        <v>1261</v>
      </c>
      <c r="F804" s="567">
        <v>53</v>
      </c>
      <c r="G804" s="567">
        <v>6996</v>
      </c>
      <c r="H804" s="567">
        <v>0.85483870967741937</v>
      </c>
      <c r="I804" s="567">
        <v>132</v>
      </c>
      <c r="J804" s="567">
        <v>62</v>
      </c>
      <c r="K804" s="567">
        <v>8184</v>
      </c>
      <c r="L804" s="567">
        <v>1</v>
      </c>
      <c r="M804" s="567">
        <v>132</v>
      </c>
      <c r="N804" s="567">
        <v>79</v>
      </c>
      <c r="O804" s="567">
        <v>10507</v>
      </c>
      <c r="P804" s="546">
        <v>1.2838465298142718</v>
      </c>
      <c r="Q804" s="568">
        <v>133</v>
      </c>
    </row>
    <row r="805" spans="1:17" ht="14.45" customHeight="1" x14ac:dyDescent="0.2">
      <c r="A805" s="540" t="s">
        <v>1452</v>
      </c>
      <c r="B805" s="541" t="s">
        <v>1254</v>
      </c>
      <c r="C805" s="541" t="s">
        <v>1255</v>
      </c>
      <c r="D805" s="541" t="s">
        <v>1262</v>
      </c>
      <c r="E805" s="541" t="s">
        <v>1263</v>
      </c>
      <c r="F805" s="567">
        <v>2</v>
      </c>
      <c r="G805" s="567">
        <v>380</v>
      </c>
      <c r="H805" s="567">
        <v>0.2</v>
      </c>
      <c r="I805" s="567">
        <v>190</v>
      </c>
      <c r="J805" s="567">
        <v>10</v>
      </c>
      <c r="K805" s="567">
        <v>1900</v>
      </c>
      <c r="L805" s="567">
        <v>1</v>
      </c>
      <c r="M805" s="567">
        <v>190</v>
      </c>
      <c r="N805" s="567">
        <v>9</v>
      </c>
      <c r="O805" s="567">
        <v>1728</v>
      </c>
      <c r="P805" s="546">
        <v>0.90947368421052632</v>
      </c>
      <c r="Q805" s="568">
        <v>192</v>
      </c>
    </row>
    <row r="806" spans="1:17" ht="14.45" customHeight="1" x14ac:dyDescent="0.2">
      <c r="A806" s="540" t="s">
        <v>1452</v>
      </c>
      <c r="B806" s="541" t="s">
        <v>1254</v>
      </c>
      <c r="C806" s="541" t="s">
        <v>1255</v>
      </c>
      <c r="D806" s="541" t="s">
        <v>1264</v>
      </c>
      <c r="E806" s="541" t="s">
        <v>1265</v>
      </c>
      <c r="F806" s="567">
        <v>51</v>
      </c>
      <c r="G806" s="567">
        <v>20808</v>
      </c>
      <c r="H806" s="567">
        <v>6.3284671532846719</v>
      </c>
      <c r="I806" s="567">
        <v>408</v>
      </c>
      <c r="J806" s="567">
        <v>8</v>
      </c>
      <c r="K806" s="567">
        <v>3288</v>
      </c>
      <c r="L806" s="567">
        <v>1</v>
      </c>
      <c r="M806" s="567">
        <v>411</v>
      </c>
      <c r="N806" s="567">
        <v>9</v>
      </c>
      <c r="O806" s="567">
        <v>3717</v>
      </c>
      <c r="P806" s="546">
        <v>1.1304744525547445</v>
      </c>
      <c r="Q806" s="568">
        <v>413</v>
      </c>
    </row>
    <row r="807" spans="1:17" ht="14.45" customHeight="1" x14ac:dyDescent="0.2">
      <c r="A807" s="540" t="s">
        <v>1452</v>
      </c>
      <c r="B807" s="541" t="s">
        <v>1254</v>
      </c>
      <c r="C807" s="541" t="s">
        <v>1255</v>
      </c>
      <c r="D807" s="541" t="s">
        <v>1266</v>
      </c>
      <c r="E807" s="541" t="s">
        <v>1267</v>
      </c>
      <c r="F807" s="567">
        <v>2</v>
      </c>
      <c r="G807" s="567">
        <v>360</v>
      </c>
      <c r="H807" s="567">
        <v>0.21857923497267759</v>
      </c>
      <c r="I807" s="567">
        <v>180</v>
      </c>
      <c r="J807" s="567">
        <v>9</v>
      </c>
      <c r="K807" s="567">
        <v>1647</v>
      </c>
      <c r="L807" s="567">
        <v>1</v>
      </c>
      <c r="M807" s="567">
        <v>183</v>
      </c>
      <c r="N807" s="567">
        <v>21</v>
      </c>
      <c r="O807" s="567">
        <v>3885</v>
      </c>
      <c r="P807" s="546">
        <v>2.3588342440801457</v>
      </c>
      <c r="Q807" s="568">
        <v>185</v>
      </c>
    </row>
    <row r="808" spans="1:17" ht="14.45" customHeight="1" x14ac:dyDescent="0.2">
      <c r="A808" s="540" t="s">
        <v>1452</v>
      </c>
      <c r="B808" s="541" t="s">
        <v>1254</v>
      </c>
      <c r="C808" s="541" t="s">
        <v>1255</v>
      </c>
      <c r="D808" s="541" t="s">
        <v>1270</v>
      </c>
      <c r="E808" s="541" t="s">
        <v>1271</v>
      </c>
      <c r="F808" s="567">
        <v>5</v>
      </c>
      <c r="G808" s="567">
        <v>1685</v>
      </c>
      <c r="H808" s="567">
        <v>0.98826979472140764</v>
      </c>
      <c r="I808" s="567">
        <v>337</v>
      </c>
      <c r="J808" s="567">
        <v>5</v>
      </c>
      <c r="K808" s="567">
        <v>1705</v>
      </c>
      <c r="L808" s="567">
        <v>1</v>
      </c>
      <c r="M808" s="567">
        <v>341</v>
      </c>
      <c r="N808" s="567">
        <v>18</v>
      </c>
      <c r="O808" s="567">
        <v>6192</v>
      </c>
      <c r="P808" s="546">
        <v>3.6316715542521996</v>
      </c>
      <c r="Q808" s="568">
        <v>344</v>
      </c>
    </row>
    <row r="809" spans="1:17" ht="14.45" customHeight="1" x14ac:dyDescent="0.2">
      <c r="A809" s="540" t="s">
        <v>1452</v>
      </c>
      <c r="B809" s="541" t="s">
        <v>1254</v>
      </c>
      <c r="C809" s="541" t="s">
        <v>1255</v>
      </c>
      <c r="D809" s="541" t="s">
        <v>1272</v>
      </c>
      <c r="E809" s="541" t="s">
        <v>1273</v>
      </c>
      <c r="F809" s="567">
        <v>1</v>
      </c>
      <c r="G809" s="567">
        <v>459</v>
      </c>
      <c r="H809" s="567">
        <v>0.33116883116883117</v>
      </c>
      <c r="I809" s="567">
        <v>459</v>
      </c>
      <c r="J809" s="567">
        <v>3</v>
      </c>
      <c r="K809" s="567">
        <v>1386</v>
      </c>
      <c r="L809" s="567">
        <v>1</v>
      </c>
      <c r="M809" s="567">
        <v>462</v>
      </c>
      <c r="N809" s="567">
        <v>1</v>
      </c>
      <c r="O809" s="567">
        <v>464</v>
      </c>
      <c r="P809" s="546">
        <v>0.33477633477633478</v>
      </c>
      <c r="Q809" s="568">
        <v>464</v>
      </c>
    </row>
    <row r="810" spans="1:17" ht="14.45" customHeight="1" x14ac:dyDescent="0.2">
      <c r="A810" s="540" t="s">
        <v>1452</v>
      </c>
      <c r="B810" s="541" t="s">
        <v>1254</v>
      </c>
      <c r="C810" s="541" t="s">
        <v>1255</v>
      </c>
      <c r="D810" s="541" t="s">
        <v>1274</v>
      </c>
      <c r="E810" s="541" t="s">
        <v>1275</v>
      </c>
      <c r="F810" s="567">
        <v>48</v>
      </c>
      <c r="G810" s="567">
        <v>16800</v>
      </c>
      <c r="H810" s="567">
        <v>0.69367025888765022</v>
      </c>
      <c r="I810" s="567">
        <v>350</v>
      </c>
      <c r="J810" s="567">
        <v>69</v>
      </c>
      <c r="K810" s="567">
        <v>24219</v>
      </c>
      <c r="L810" s="567">
        <v>1</v>
      </c>
      <c r="M810" s="567">
        <v>351</v>
      </c>
      <c r="N810" s="567">
        <v>143</v>
      </c>
      <c r="O810" s="567">
        <v>50479</v>
      </c>
      <c r="P810" s="546">
        <v>2.084272678475577</v>
      </c>
      <c r="Q810" s="568">
        <v>353</v>
      </c>
    </row>
    <row r="811" spans="1:17" ht="14.45" customHeight="1" x14ac:dyDescent="0.2">
      <c r="A811" s="540" t="s">
        <v>1452</v>
      </c>
      <c r="B811" s="541" t="s">
        <v>1254</v>
      </c>
      <c r="C811" s="541" t="s">
        <v>1255</v>
      </c>
      <c r="D811" s="541" t="s">
        <v>1276</v>
      </c>
      <c r="E811" s="541" t="s">
        <v>1277</v>
      </c>
      <c r="F811" s="567"/>
      <c r="G811" s="567"/>
      <c r="H811" s="567"/>
      <c r="I811" s="567"/>
      <c r="J811" s="567">
        <v>1</v>
      </c>
      <c r="K811" s="567">
        <v>1660</v>
      </c>
      <c r="L811" s="567">
        <v>1</v>
      </c>
      <c r="M811" s="567">
        <v>1660</v>
      </c>
      <c r="N811" s="567"/>
      <c r="O811" s="567"/>
      <c r="P811" s="546"/>
      <c r="Q811" s="568"/>
    </row>
    <row r="812" spans="1:17" ht="14.45" customHeight="1" x14ac:dyDescent="0.2">
      <c r="A812" s="540" t="s">
        <v>1452</v>
      </c>
      <c r="B812" s="541" t="s">
        <v>1254</v>
      </c>
      <c r="C812" s="541" t="s">
        <v>1255</v>
      </c>
      <c r="D812" s="541" t="s">
        <v>1280</v>
      </c>
      <c r="E812" s="541" t="s">
        <v>1281</v>
      </c>
      <c r="F812" s="567">
        <v>49</v>
      </c>
      <c r="G812" s="567">
        <v>5733</v>
      </c>
      <c r="H812" s="567">
        <v>0.95264207377866406</v>
      </c>
      <c r="I812" s="567">
        <v>117</v>
      </c>
      <c r="J812" s="567">
        <v>51</v>
      </c>
      <c r="K812" s="567">
        <v>6018</v>
      </c>
      <c r="L812" s="567">
        <v>1</v>
      </c>
      <c r="M812" s="567">
        <v>118</v>
      </c>
      <c r="N812" s="567">
        <v>51</v>
      </c>
      <c r="O812" s="567">
        <v>6069</v>
      </c>
      <c r="P812" s="546">
        <v>1.0084745762711864</v>
      </c>
      <c r="Q812" s="568">
        <v>119</v>
      </c>
    </row>
    <row r="813" spans="1:17" ht="14.45" customHeight="1" x14ac:dyDescent="0.2">
      <c r="A813" s="540" t="s">
        <v>1452</v>
      </c>
      <c r="B813" s="541" t="s">
        <v>1254</v>
      </c>
      <c r="C813" s="541" t="s">
        <v>1255</v>
      </c>
      <c r="D813" s="541" t="s">
        <v>1286</v>
      </c>
      <c r="E813" s="541" t="s">
        <v>1287</v>
      </c>
      <c r="F813" s="567">
        <v>1</v>
      </c>
      <c r="G813" s="567">
        <v>392</v>
      </c>
      <c r="H813" s="567">
        <v>0.98245614035087714</v>
      </c>
      <c r="I813" s="567">
        <v>392</v>
      </c>
      <c r="J813" s="567">
        <v>1</v>
      </c>
      <c r="K813" s="567">
        <v>399</v>
      </c>
      <c r="L813" s="567">
        <v>1</v>
      </c>
      <c r="M813" s="567">
        <v>399</v>
      </c>
      <c r="N813" s="567">
        <v>1</v>
      </c>
      <c r="O813" s="567">
        <v>405</v>
      </c>
      <c r="P813" s="546">
        <v>1.0150375939849625</v>
      </c>
      <c r="Q813" s="568">
        <v>405</v>
      </c>
    </row>
    <row r="814" spans="1:17" ht="14.45" customHeight="1" x14ac:dyDescent="0.2">
      <c r="A814" s="540" t="s">
        <v>1452</v>
      </c>
      <c r="B814" s="541" t="s">
        <v>1254</v>
      </c>
      <c r="C814" s="541" t="s">
        <v>1255</v>
      </c>
      <c r="D814" s="541" t="s">
        <v>1288</v>
      </c>
      <c r="E814" s="541" t="s">
        <v>1289</v>
      </c>
      <c r="F814" s="567">
        <v>40</v>
      </c>
      <c r="G814" s="567">
        <v>1520</v>
      </c>
      <c r="H814" s="567">
        <v>1.0526315789473684</v>
      </c>
      <c r="I814" s="567">
        <v>38</v>
      </c>
      <c r="J814" s="567">
        <v>38</v>
      </c>
      <c r="K814" s="567">
        <v>1444</v>
      </c>
      <c r="L814" s="567">
        <v>1</v>
      </c>
      <c r="M814" s="567">
        <v>38</v>
      </c>
      <c r="N814" s="567">
        <v>38</v>
      </c>
      <c r="O814" s="567">
        <v>1482</v>
      </c>
      <c r="P814" s="546">
        <v>1.0263157894736843</v>
      </c>
      <c r="Q814" s="568">
        <v>39</v>
      </c>
    </row>
    <row r="815" spans="1:17" ht="14.45" customHeight="1" x14ac:dyDescent="0.2">
      <c r="A815" s="540" t="s">
        <v>1452</v>
      </c>
      <c r="B815" s="541" t="s">
        <v>1254</v>
      </c>
      <c r="C815" s="541" t="s">
        <v>1255</v>
      </c>
      <c r="D815" s="541" t="s">
        <v>1292</v>
      </c>
      <c r="E815" s="541" t="s">
        <v>1293</v>
      </c>
      <c r="F815" s="567">
        <v>1</v>
      </c>
      <c r="G815" s="567">
        <v>707</v>
      </c>
      <c r="H815" s="567">
        <v>0.99158485273492281</v>
      </c>
      <c r="I815" s="567">
        <v>707</v>
      </c>
      <c r="J815" s="567">
        <v>1</v>
      </c>
      <c r="K815" s="567">
        <v>713</v>
      </c>
      <c r="L815" s="567">
        <v>1</v>
      </c>
      <c r="M815" s="567">
        <v>713</v>
      </c>
      <c r="N815" s="567">
        <v>1</v>
      </c>
      <c r="O815" s="567">
        <v>719</v>
      </c>
      <c r="P815" s="546">
        <v>1.0084151472650771</v>
      </c>
      <c r="Q815" s="568">
        <v>719</v>
      </c>
    </row>
    <row r="816" spans="1:17" ht="14.45" customHeight="1" x14ac:dyDescent="0.2">
      <c r="A816" s="540" t="s">
        <v>1452</v>
      </c>
      <c r="B816" s="541" t="s">
        <v>1254</v>
      </c>
      <c r="C816" s="541" t="s">
        <v>1255</v>
      </c>
      <c r="D816" s="541" t="s">
        <v>1294</v>
      </c>
      <c r="E816" s="541" t="s">
        <v>1295</v>
      </c>
      <c r="F816" s="567"/>
      <c r="G816" s="567"/>
      <c r="H816" s="567"/>
      <c r="I816" s="567"/>
      <c r="J816" s="567"/>
      <c r="K816" s="567"/>
      <c r="L816" s="567"/>
      <c r="M816" s="567"/>
      <c r="N816" s="567">
        <v>5</v>
      </c>
      <c r="O816" s="567">
        <v>755</v>
      </c>
      <c r="P816" s="546"/>
      <c r="Q816" s="568">
        <v>151</v>
      </c>
    </row>
    <row r="817" spans="1:17" ht="14.45" customHeight="1" x14ac:dyDescent="0.2">
      <c r="A817" s="540" t="s">
        <v>1452</v>
      </c>
      <c r="B817" s="541" t="s">
        <v>1254</v>
      </c>
      <c r="C817" s="541" t="s">
        <v>1255</v>
      </c>
      <c r="D817" s="541" t="s">
        <v>1296</v>
      </c>
      <c r="E817" s="541" t="s">
        <v>1297</v>
      </c>
      <c r="F817" s="567">
        <v>46</v>
      </c>
      <c r="G817" s="567">
        <v>14030</v>
      </c>
      <c r="H817" s="567">
        <v>0.8134276437847866</v>
      </c>
      <c r="I817" s="567">
        <v>305</v>
      </c>
      <c r="J817" s="567">
        <v>56</v>
      </c>
      <c r="K817" s="567">
        <v>17248</v>
      </c>
      <c r="L817" s="567">
        <v>1</v>
      </c>
      <c r="M817" s="567">
        <v>308</v>
      </c>
      <c r="N817" s="567">
        <v>84</v>
      </c>
      <c r="O817" s="567">
        <v>26040</v>
      </c>
      <c r="P817" s="546">
        <v>1.5097402597402598</v>
      </c>
      <c r="Q817" s="568">
        <v>310</v>
      </c>
    </row>
    <row r="818" spans="1:17" ht="14.45" customHeight="1" x14ac:dyDescent="0.2">
      <c r="A818" s="540" t="s">
        <v>1452</v>
      </c>
      <c r="B818" s="541" t="s">
        <v>1254</v>
      </c>
      <c r="C818" s="541" t="s">
        <v>1255</v>
      </c>
      <c r="D818" s="541" t="s">
        <v>1298</v>
      </c>
      <c r="E818" s="541" t="s">
        <v>1299</v>
      </c>
      <c r="F818" s="567">
        <v>5</v>
      </c>
      <c r="G818" s="567">
        <v>18610</v>
      </c>
      <c r="H818" s="567">
        <v>1.2363805474355567</v>
      </c>
      <c r="I818" s="567">
        <v>3722</v>
      </c>
      <c r="J818" s="567">
        <v>4</v>
      </c>
      <c r="K818" s="567">
        <v>15052</v>
      </c>
      <c r="L818" s="567">
        <v>1</v>
      </c>
      <c r="M818" s="567">
        <v>3763</v>
      </c>
      <c r="N818" s="567"/>
      <c r="O818" s="567"/>
      <c r="P818" s="546"/>
      <c r="Q818" s="568"/>
    </row>
    <row r="819" spans="1:17" ht="14.45" customHeight="1" x14ac:dyDescent="0.2">
      <c r="A819" s="540" t="s">
        <v>1452</v>
      </c>
      <c r="B819" s="541" t="s">
        <v>1254</v>
      </c>
      <c r="C819" s="541" t="s">
        <v>1255</v>
      </c>
      <c r="D819" s="541" t="s">
        <v>1300</v>
      </c>
      <c r="E819" s="541" t="s">
        <v>1301</v>
      </c>
      <c r="F819" s="567">
        <v>70</v>
      </c>
      <c r="G819" s="567">
        <v>34650</v>
      </c>
      <c r="H819" s="567">
        <v>2.2399637985648715</v>
      </c>
      <c r="I819" s="567">
        <v>495</v>
      </c>
      <c r="J819" s="567">
        <v>31</v>
      </c>
      <c r="K819" s="567">
        <v>15469</v>
      </c>
      <c r="L819" s="567">
        <v>1</v>
      </c>
      <c r="M819" s="567">
        <v>499</v>
      </c>
      <c r="N819" s="567">
        <v>59</v>
      </c>
      <c r="O819" s="567">
        <v>29677</v>
      </c>
      <c r="P819" s="546">
        <v>1.9184821255414053</v>
      </c>
      <c r="Q819" s="568">
        <v>503</v>
      </c>
    </row>
    <row r="820" spans="1:17" ht="14.45" customHeight="1" x14ac:dyDescent="0.2">
      <c r="A820" s="540" t="s">
        <v>1452</v>
      </c>
      <c r="B820" s="541" t="s">
        <v>1254</v>
      </c>
      <c r="C820" s="541" t="s">
        <v>1255</v>
      </c>
      <c r="D820" s="541" t="s">
        <v>1302</v>
      </c>
      <c r="E820" s="541" t="s">
        <v>1303</v>
      </c>
      <c r="F820" s="567">
        <v>1</v>
      </c>
      <c r="G820" s="567">
        <v>6598</v>
      </c>
      <c r="H820" s="567">
        <v>0.98935372619583151</v>
      </c>
      <c r="I820" s="567">
        <v>6598</v>
      </c>
      <c r="J820" s="567">
        <v>1</v>
      </c>
      <c r="K820" s="567">
        <v>6669</v>
      </c>
      <c r="L820" s="567">
        <v>1</v>
      </c>
      <c r="M820" s="567">
        <v>6669</v>
      </c>
      <c r="N820" s="567">
        <v>1</v>
      </c>
      <c r="O820" s="567">
        <v>6732</v>
      </c>
      <c r="P820" s="546">
        <v>1.00944669365722</v>
      </c>
      <c r="Q820" s="568">
        <v>6732</v>
      </c>
    </row>
    <row r="821" spans="1:17" ht="14.45" customHeight="1" x14ac:dyDescent="0.2">
      <c r="A821" s="540" t="s">
        <v>1452</v>
      </c>
      <c r="B821" s="541" t="s">
        <v>1254</v>
      </c>
      <c r="C821" s="541" t="s">
        <v>1255</v>
      </c>
      <c r="D821" s="541" t="s">
        <v>1304</v>
      </c>
      <c r="E821" s="541" t="s">
        <v>1305</v>
      </c>
      <c r="F821" s="567">
        <v>77</v>
      </c>
      <c r="G821" s="567">
        <v>28567</v>
      </c>
      <c r="H821" s="567">
        <v>0.94970079787234041</v>
      </c>
      <c r="I821" s="567">
        <v>371</v>
      </c>
      <c r="J821" s="567">
        <v>80</v>
      </c>
      <c r="K821" s="567">
        <v>30080</v>
      </c>
      <c r="L821" s="567">
        <v>1</v>
      </c>
      <c r="M821" s="567">
        <v>376</v>
      </c>
      <c r="N821" s="567">
        <v>118</v>
      </c>
      <c r="O821" s="567">
        <v>44840</v>
      </c>
      <c r="P821" s="546">
        <v>1.490691489361702</v>
      </c>
      <c r="Q821" s="568">
        <v>380</v>
      </c>
    </row>
    <row r="822" spans="1:17" ht="14.45" customHeight="1" x14ac:dyDescent="0.2">
      <c r="A822" s="540" t="s">
        <v>1452</v>
      </c>
      <c r="B822" s="541" t="s">
        <v>1254</v>
      </c>
      <c r="C822" s="541" t="s">
        <v>1255</v>
      </c>
      <c r="D822" s="541" t="s">
        <v>1308</v>
      </c>
      <c r="E822" s="541" t="s">
        <v>1309</v>
      </c>
      <c r="F822" s="567">
        <v>1</v>
      </c>
      <c r="G822" s="567">
        <v>12</v>
      </c>
      <c r="H822" s="567"/>
      <c r="I822" s="567">
        <v>12</v>
      </c>
      <c r="J822" s="567"/>
      <c r="K822" s="567"/>
      <c r="L822" s="567"/>
      <c r="M822" s="567"/>
      <c r="N822" s="567"/>
      <c r="O822" s="567"/>
      <c r="P822" s="546"/>
      <c r="Q822" s="568"/>
    </row>
    <row r="823" spans="1:17" ht="14.45" customHeight="1" x14ac:dyDescent="0.2">
      <c r="A823" s="540" t="s">
        <v>1452</v>
      </c>
      <c r="B823" s="541" t="s">
        <v>1254</v>
      </c>
      <c r="C823" s="541" t="s">
        <v>1255</v>
      </c>
      <c r="D823" s="541" t="s">
        <v>1310</v>
      </c>
      <c r="E823" s="541" t="s">
        <v>1311</v>
      </c>
      <c r="F823" s="567">
        <v>1</v>
      </c>
      <c r="G823" s="567">
        <v>12796</v>
      </c>
      <c r="H823" s="567">
        <v>0.19987503905029677</v>
      </c>
      <c r="I823" s="567">
        <v>12796</v>
      </c>
      <c r="J823" s="567">
        <v>5</v>
      </c>
      <c r="K823" s="567">
        <v>64020</v>
      </c>
      <c r="L823" s="567">
        <v>1</v>
      </c>
      <c r="M823" s="567">
        <v>12804</v>
      </c>
      <c r="N823" s="567">
        <v>4</v>
      </c>
      <c r="O823" s="567">
        <v>51244</v>
      </c>
      <c r="P823" s="546">
        <v>0.80043736332396132</v>
      </c>
      <c r="Q823" s="568">
        <v>12811</v>
      </c>
    </row>
    <row r="824" spans="1:17" ht="14.45" customHeight="1" x14ac:dyDescent="0.2">
      <c r="A824" s="540" t="s">
        <v>1452</v>
      </c>
      <c r="B824" s="541" t="s">
        <v>1254</v>
      </c>
      <c r="C824" s="541" t="s">
        <v>1255</v>
      </c>
      <c r="D824" s="541" t="s">
        <v>1312</v>
      </c>
      <c r="E824" s="541" t="s">
        <v>1313</v>
      </c>
      <c r="F824" s="567">
        <v>2</v>
      </c>
      <c r="G824" s="567">
        <v>224</v>
      </c>
      <c r="H824" s="567"/>
      <c r="I824" s="567">
        <v>112</v>
      </c>
      <c r="J824" s="567"/>
      <c r="K824" s="567"/>
      <c r="L824" s="567"/>
      <c r="M824" s="567"/>
      <c r="N824" s="567">
        <v>4</v>
      </c>
      <c r="O824" s="567">
        <v>456</v>
      </c>
      <c r="P824" s="546"/>
      <c r="Q824" s="568">
        <v>114</v>
      </c>
    </row>
    <row r="825" spans="1:17" ht="14.45" customHeight="1" x14ac:dyDescent="0.2">
      <c r="A825" s="540" t="s">
        <v>1452</v>
      </c>
      <c r="B825" s="541" t="s">
        <v>1254</v>
      </c>
      <c r="C825" s="541" t="s">
        <v>1255</v>
      </c>
      <c r="D825" s="541" t="s">
        <v>1314</v>
      </c>
      <c r="E825" s="541" t="s">
        <v>1315</v>
      </c>
      <c r="F825" s="567">
        <v>2</v>
      </c>
      <c r="G825" s="567">
        <v>252</v>
      </c>
      <c r="H825" s="567"/>
      <c r="I825" s="567">
        <v>126</v>
      </c>
      <c r="J825" s="567"/>
      <c r="K825" s="567"/>
      <c r="L825" s="567"/>
      <c r="M825" s="567"/>
      <c r="N825" s="567"/>
      <c r="O825" s="567"/>
      <c r="P825" s="546"/>
      <c r="Q825" s="568"/>
    </row>
    <row r="826" spans="1:17" ht="14.45" customHeight="1" x14ac:dyDescent="0.2">
      <c r="A826" s="540" t="s">
        <v>1452</v>
      </c>
      <c r="B826" s="541" t="s">
        <v>1254</v>
      </c>
      <c r="C826" s="541" t="s">
        <v>1255</v>
      </c>
      <c r="D826" s="541" t="s">
        <v>1316</v>
      </c>
      <c r="E826" s="541" t="s">
        <v>1317</v>
      </c>
      <c r="F826" s="567">
        <v>58</v>
      </c>
      <c r="G826" s="567">
        <v>28768</v>
      </c>
      <c r="H826" s="567">
        <v>1.1742040816326531</v>
      </c>
      <c r="I826" s="567">
        <v>496</v>
      </c>
      <c r="J826" s="567">
        <v>49</v>
      </c>
      <c r="K826" s="567">
        <v>24500</v>
      </c>
      <c r="L826" s="567">
        <v>1</v>
      </c>
      <c r="M826" s="567">
        <v>500</v>
      </c>
      <c r="N826" s="567">
        <v>59</v>
      </c>
      <c r="O826" s="567">
        <v>29736</v>
      </c>
      <c r="P826" s="546">
        <v>1.2137142857142857</v>
      </c>
      <c r="Q826" s="568">
        <v>504</v>
      </c>
    </row>
    <row r="827" spans="1:17" ht="14.45" customHeight="1" x14ac:dyDescent="0.2">
      <c r="A827" s="540" t="s">
        <v>1452</v>
      </c>
      <c r="B827" s="541" t="s">
        <v>1254</v>
      </c>
      <c r="C827" s="541" t="s">
        <v>1255</v>
      </c>
      <c r="D827" s="541" t="s">
        <v>1318</v>
      </c>
      <c r="E827" s="541" t="s">
        <v>1319</v>
      </c>
      <c r="F827" s="567"/>
      <c r="G827" s="567"/>
      <c r="H827" s="567"/>
      <c r="I827" s="567"/>
      <c r="J827" s="567">
        <v>1</v>
      </c>
      <c r="K827" s="567">
        <v>463</v>
      </c>
      <c r="L827" s="567">
        <v>1</v>
      </c>
      <c r="M827" s="567">
        <v>463</v>
      </c>
      <c r="N827" s="567">
        <v>7</v>
      </c>
      <c r="O827" s="567">
        <v>3269</v>
      </c>
      <c r="P827" s="546">
        <v>7.0604751619870409</v>
      </c>
      <c r="Q827" s="568">
        <v>467</v>
      </c>
    </row>
    <row r="828" spans="1:17" ht="14.45" customHeight="1" x14ac:dyDescent="0.2">
      <c r="A828" s="540" t="s">
        <v>1452</v>
      </c>
      <c r="B828" s="541" t="s">
        <v>1254</v>
      </c>
      <c r="C828" s="541" t="s">
        <v>1255</v>
      </c>
      <c r="D828" s="541" t="s">
        <v>1320</v>
      </c>
      <c r="E828" s="541" t="s">
        <v>1321</v>
      </c>
      <c r="F828" s="567">
        <v>6</v>
      </c>
      <c r="G828" s="567">
        <v>348</v>
      </c>
      <c r="H828" s="567">
        <v>2.9491525423728815</v>
      </c>
      <c r="I828" s="567">
        <v>58</v>
      </c>
      <c r="J828" s="567">
        <v>2</v>
      </c>
      <c r="K828" s="567">
        <v>118</v>
      </c>
      <c r="L828" s="567">
        <v>1</v>
      </c>
      <c r="M828" s="567">
        <v>59</v>
      </c>
      <c r="N828" s="567">
        <v>9</v>
      </c>
      <c r="O828" s="567">
        <v>531</v>
      </c>
      <c r="P828" s="546">
        <v>4.5</v>
      </c>
      <c r="Q828" s="568">
        <v>59</v>
      </c>
    </row>
    <row r="829" spans="1:17" ht="14.45" customHeight="1" x14ac:dyDescent="0.2">
      <c r="A829" s="540" t="s">
        <v>1452</v>
      </c>
      <c r="B829" s="541" t="s">
        <v>1254</v>
      </c>
      <c r="C829" s="541" t="s">
        <v>1255</v>
      </c>
      <c r="D829" s="541" t="s">
        <v>1322</v>
      </c>
      <c r="E829" s="541" t="s">
        <v>1323</v>
      </c>
      <c r="F829" s="567"/>
      <c r="G829" s="567"/>
      <c r="H829" s="567"/>
      <c r="I829" s="567"/>
      <c r="J829" s="567">
        <v>4</v>
      </c>
      <c r="K829" s="567">
        <v>8716</v>
      </c>
      <c r="L829" s="567">
        <v>1</v>
      </c>
      <c r="M829" s="567">
        <v>2179</v>
      </c>
      <c r="N829" s="567">
        <v>2</v>
      </c>
      <c r="O829" s="567">
        <v>4366</v>
      </c>
      <c r="P829" s="546">
        <v>0.50091785222579166</v>
      </c>
      <c r="Q829" s="568">
        <v>2183</v>
      </c>
    </row>
    <row r="830" spans="1:17" ht="14.45" customHeight="1" x14ac:dyDescent="0.2">
      <c r="A830" s="540" t="s">
        <v>1452</v>
      </c>
      <c r="B830" s="541" t="s">
        <v>1254</v>
      </c>
      <c r="C830" s="541" t="s">
        <v>1255</v>
      </c>
      <c r="D830" s="541" t="s">
        <v>1328</v>
      </c>
      <c r="E830" s="541" t="s">
        <v>1329</v>
      </c>
      <c r="F830" s="567">
        <v>546</v>
      </c>
      <c r="G830" s="567">
        <v>96096</v>
      </c>
      <c r="H830" s="567">
        <v>0.97786732606771076</v>
      </c>
      <c r="I830" s="567">
        <v>176</v>
      </c>
      <c r="J830" s="567">
        <v>549</v>
      </c>
      <c r="K830" s="567">
        <v>98271</v>
      </c>
      <c r="L830" s="567">
        <v>1</v>
      </c>
      <c r="M830" s="567">
        <v>179</v>
      </c>
      <c r="N830" s="567">
        <v>570</v>
      </c>
      <c r="O830" s="567">
        <v>103170</v>
      </c>
      <c r="P830" s="546">
        <v>1.0498519400433495</v>
      </c>
      <c r="Q830" s="568">
        <v>181</v>
      </c>
    </row>
    <row r="831" spans="1:17" ht="14.45" customHeight="1" x14ac:dyDescent="0.2">
      <c r="A831" s="540" t="s">
        <v>1452</v>
      </c>
      <c r="B831" s="541" t="s">
        <v>1254</v>
      </c>
      <c r="C831" s="541" t="s">
        <v>1255</v>
      </c>
      <c r="D831" s="541" t="s">
        <v>1330</v>
      </c>
      <c r="E831" s="541" t="s">
        <v>1331</v>
      </c>
      <c r="F831" s="567">
        <v>2</v>
      </c>
      <c r="G831" s="567">
        <v>172</v>
      </c>
      <c r="H831" s="567">
        <v>0.9885057471264368</v>
      </c>
      <c r="I831" s="567">
        <v>86</v>
      </c>
      <c r="J831" s="567">
        <v>2</v>
      </c>
      <c r="K831" s="567">
        <v>174</v>
      </c>
      <c r="L831" s="567">
        <v>1</v>
      </c>
      <c r="M831" s="567">
        <v>87</v>
      </c>
      <c r="N831" s="567">
        <v>2</v>
      </c>
      <c r="O831" s="567">
        <v>176</v>
      </c>
      <c r="P831" s="546">
        <v>1.0114942528735633</v>
      </c>
      <c r="Q831" s="568">
        <v>88</v>
      </c>
    </row>
    <row r="832" spans="1:17" ht="14.45" customHeight="1" x14ac:dyDescent="0.2">
      <c r="A832" s="540" t="s">
        <v>1452</v>
      </c>
      <c r="B832" s="541" t="s">
        <v>1254</v>
      </c>
      <c r="C832" s="541" t="s">
        <v>1255</v>
      </c>
      <c r="D832" s="541" t="s">
        <v>1427</v>
      </c>
      <c r="E832" s="541" t="s">
        <v>1428</v>
      </c>
      <c r="F832" s="567">
        <v>2</v>
      </c>
      <c r="G832" s="567">
        <v>358</v>
      </c>
      <c r="H832" s="567">
        <v>0.99444444444444446</v>
      </c>
      <c r="I832" s="567">
        <v>179</v>
      </c>
      <c r="J832" s="567">
        <v>2</v>
      </c>
      <c r="K832" s="567">
        <v>360</v>
      </c>
      <c r="L832" s="567">
        <v>1</v>
      </c>
      <c r="M832" s="567">
        <v>180</v>
      </c>
      <c r="N832" s="567">
        <v>1</v>
      </c>
      <c r="O832" s="567">
        <v>181</v>
      </c>
      <c r="P832" s="546">
        <v>0.50277777777777777</v>
      </c>
      <c r="Q832" s="568">
        <v>181</v>
      </c>
    </row>
    <row r="833" spans="1:17" ht="14.45" customHeight="1" x14ac:dyDescent="0.2">
      <c r="A833" s="540" t="s">
        <v>1452</v>
      </c>
      <c r="B833" s="541" t="s">
        <v>1254</v>
      </c>
      <c r="C833" s="541" t="s">
        <v>1255</v>
      </c>
      <c r="D833" s="541" t="s">
        <v>1332</v>
      </c>
      <c r="E833" s="541" t="s">
        <v>1333</v>
      </c>
      <c r="F833" s="567">
        <v>10</v>
      </c>
      <c r="G833" s="567">
        <v>1700</v>
      </c>
      <c r="H833" s="567">
        <v>1.0981912144702843</v>
      </c>
      <c r="I833" s="567">
        <v>170</v>
      </c>
      <c r="J833" s="567">
        <v>9</v>
      </c>
      <c r="K833" s="567">
        <v>1548</v>
      </c>
      <c r="L833" s="567">
        <v>1</v>
      </c>
      <c r="M833" s="567">
        <v>172</v>
      </c>
      <c r="N833" s="567">
        <v>6</v>
      </c>
      <c r="O833" s="567">
        <v>1044</v>
      </c>
      <c r="P833" s="546">
        <v>0.67441860465116277</v>
      </c>
      <c r="Q833" s="568">
        <v>174</v>
      </c>
    </row>
    <row r="834" spans="1:17" ht="14.45" customHeight="1" x14ac:dyDescent="0.2">
      <c r="A834" s="540" t="s">
        <v>1452</v>
      </c>
      <c r="B834" s="541" t="s">
        <v>1254</v>
      </c>
      <c r="C834" s="541" t="s">
        <v>1255</v>
      </c>
      <c r="D834" s="541" t="s">
        <v>1336</v>
      </c>
      <c r="E834" s="541" t="s">
        <v>1337</v>
      </c>
      <c r="F834" s="567">
        <v>1</v>
      </c>
      <c r="G834" s="567">
        <v>177</v>
      </c>
      <c r="H834" s="567">
        <v>0.49719101123595505</v>
      </c>
      <c r="I834" s="567">
        <v>177</v>
      </c>
      <c r="J834" s="567">
        <v>2</v>
      </c>
      <c r="K834" s="567">
        <v>356</v>
      </c>
      <c r="L834" s="567">
        <v>1</v>
      </c>
      <c r="M834" s="567">
        <v>178</v>
      </c>
      <c r="N834" s="567">
        <v>1</v>
      </c>
      <c r="O834" s="567">
        <v>180</v>
      </c>
      <c r="P834" s="546">
        <v>0.5056179775280899</v>
      </c>
      <c r="Q834" s="568">
        <v>180</v>
      </c>
    </row>
    <row r="835" spans="1:17" ht="14.45" customHeight="1" x14ac:dyDescent="0.2">
      <c r="A835" s="540" t="s">
        <v>1452</v>
      </c>
      <c r="B835" s="541" t="s">
        <v>1254</v>
      </c>
      <c r="C835" s="541" t="s">
        <v>1255</v>
      </c>
      <c r="D835" s="541" t="s">
        <v>1340</v>
      </c>
      <c r="E835" s="541" t="s">
        <v>1341</v>
      </c>
      <c r="F835" s="567">
        <v>5</v>
      </c>
      <c r="G835" s="567">
        <v>1320</v>
      </c>
      <c r="H835" s="567">
        <v>0.29081295439524124</v>
      </c>
      <c r="I835" s="567">
        <v>264</v>
      </c>
      <c r="J835" s="567">
        <v>17</v>
      </c>
      <c r="K835" s="567">
        <v>4539</v>
      </c>
      <c r="L835" s="567">
        <v>1</v>
      </c>
      <c r="M835" s="567">
        <v>267</v>
      </c>
      <c r="N835" s="567">
        <v>8</v>
      </c>
      <c r="O835" s="567">
        <v>2152</v>
      </c>
      <c r="P835" s="546">
        <v>0.47411324080193873</v>
      </c>
      <c r="Q835" s="568">
        <v>269</v>
      </c>
    </row>
    <row r="836" spans="1:17" ht="14.45" customHeight="1" x14ac:dyDescent="0.2">
      <c r="A836" s="540" t="s">
        <v>1452</v>
      </c>
      <c r="B836" s="541" t="s">
        <v>1254</v>
      </c>
      <c r="C836" s="541" t="s">
        <v>1255</v>
      </c>
      <c r="D836" s="541" t="s">
        <v>1342</v>
      </c>
      <c r="E836" s="541" t="s">
        <v>1343</v>
      </c>
      <c r="F836" s="567">
        <v>1</v>
      </c>
      <c r="G836" s="567">
        <v>2134</v>
      </c>
      <c r="H836" s="567">
        <v>7.1029157236053783E-2</v>
      </c>
      <c r="I836" s="567">
        <v>2134</v>
      </c>
      <c r="J836" s="567">
        <v>14</v>
      </c>
      <c r="K836" s="567">
        <v>30044</v>
      </c>
      <c r="L836" s="567">
        <v>1</v>
      </c>
      <c r="M836" s="567">
        <v>2146</v>
      </c>
      <c r="N836" s="567">
        <v>20</v>
      </c>
      <c r="O836" s="567">
        <v>43140</v>
      </c>
      <c r="P836" s="546">
        <v>1.4358940221009187</v>
      </c>
      <c r="Q836" s="568">
        <v>2157</v>
      </c>
    </row>
    <row r="837" spans="1:17" ht="14.45" customHeight="1" x14ac:dyDescent="0.2">
      <c r="A837" s="540" t="s">
        <v>1452</v>
      </c>
      <c r="B837" s="541" t="s">
        <v>1254</v>
      </c>
      <c r="C837" s="541" t="s">
        <v>1255</v>
      </c>
      <c r="D837" s="541" t="s">
        <v>1344</v>
      </c>
      <c r="E837" s="541" t="s">
        <v>1345</v>
      </c>
      <c r="F837" s="567">
        <v>64</v>
      </c>
      <c r="G837" s="567">
        <v>15552</v>
      </c>
      <c r="H837" s="567">
        <v>0.84983606557377045</v>
      </c>
      <c r="I837" s="567">
        <v>243</v>
      </c>
      <c r="J837" s="567">
        <v>75</v>
      </c>
      <c r="K837" s="567">
        <v>18300</v>
      </c>
      <c r="L837" s="567">
        <v>1</v>
      </c>
      <c r="M837" s="567">
        <v>244</v>
      </c>
      <c r="N837" s="567">
        <v>75</v>
      </c>
      <c r="O837" s="567">
        <v>18450</v>
      </c>
      <c r="P837" s="546">
        <v>1.0081967213114753</v>
      </c>
      <c r="Q837" s="568">
        <v>246</v>
      </c>
    </row>
    <row r="838" spans="1:17" ht="14.45" customHeight="1" x14ac:dyDescent="0.2">
      <c r="A838" s="540" t="s">
        <v>1452</v>
      </c>
      <c r="B838" s="541" t="s">
        <v>1254</v>
      </c>
      <c r="C838" s="541" t="s">
        <v>1255</v>
      </c>
      <c r="D838" s="541" t="s">
        <v>1346</v>
      </c>
      <c r="E838" s="541" t="s">
        <v>1347</v>
      </c>
      <c r="F838" s="567">
        <v>6</v>
      </c>
      <c r="G838" s="567">
        <v>2556</v>
      </c>
      <c r="H838" s="567">
        <v>1.1751724137931034</v>
      </c>
      <c r="I838" s="567">
        <v>426</v>
      </c>
      <c r="J838" s="567">
        <v>5</v>
      </c>
      <c r="K838" s="567">
        <v>2175</v>
      </c>
      <c r="L838" s="567">
        <v>1</v>
      </c>
      <c r="M838" s="567">
        <v>435</v>
      </c>
      <c r="N838" s="567">
        <v>1</v>
      </c>
      <c r="O838" s="567">
        <v>442</v>
      </c>
      <c r="P838" s="546">
        <v>0.20321839080459769</v>
      </c>
      <c r="Q838" s="568">
        <v>442</v>
      </c>
    </row>
    <row r="839" spans="1:17" ht="14.45" customHeight="1" x14ac:dyDescent="0.2">
      <c r="A839" s="540" t="s">
        <v>1452</v>
      </c>
      <c r="B839" s="541" t="s">
        <v>1254</v>
      </c>
      <c r="C839" s="541" t="s">
        <v>1255</v>
      </c>
      <c r="D839" s="541" t="s">
        <v>1421</v>
      </c>
      <c r="E839" s="541" t="s">
        <v>1422</v>
      </c>
      <c r="F839" s="567">
        <v>19</v>
      </c>
      <c r="G839" s="567">
        <v>20140</v>
      </c>
      <c r="H839" s="567">
        <v>2.081653746770026</v>
      </c>
      <c r="I839" s="567">
        <v>1060</v>
      </c>
      <c r="J839" s="567">
        <v>9</v>
      </c>
      <c r="K839" s="567">
        <v>9675</v>
      </c>
      <c r="L839" s="567">
        <v>1</v>
      </c>
      <c r="M839" s="567">
        <v>1075</v>
      </c>
      <c r="N839" s="567"/>
      <c r="O839" s="567"/>
      <c r="P839" s="546"/>
      <c r="Q839" s="568"/>
    </row>
    <row r="840" spans="1:17" ht="14.45" customHeight="1" x14ac:dyDescent="0.2">
      <c r="A840" s="540" t="s">
        <v>1452</v>
      </c>
      <c r="B840" s="541" t="s">
        <v>1254</v>
      </c>
      <c r="C840" s="541" t="s">
        <v>1255</v>
      </c>
      <c r="D840" s="541" t="s">
        <v>1351</v>
      </c>
      <c r="E840" s="541" t="s">
        <v>1352</v>
      </c>
      <c r="F840" s="567">
        <v>1</v>
      </c>
      <c r="G840" s="567">
        <v>289</v>
      </c>
      <c r="H840" s="567">
        <v>0.19862542955326459</v>
      </c>
      <c r="I840" s="567">
        <v>289</v>
      </c>
      <c r="J840" s="567">
        <v>5</v>
      </c>
      <c r="K840" s="567">
        <v>1455</v>
      </c>
      <c r="L840" s="567">
        <v>1</v>
      </c>
      <c r="M840" s="567">
        <v>291</v>
      </c>
      <c r="N840" s="567">
        <v>6</v>
      </c>
      <c r="O840" s="567">
        <v>1758</v>
      </c>
      <c r="P840" s="546">
        <v>1.2082474226804123</v>
      </c>
      <c r="Q840" s="568">
        <v>293</v>
      </c>
    </row>
    <row r="841" spans="1:17" ht="14.45" customHeight="1" x14ac:dyDescent="0.2">
      <c r="A841" s="540" t="s">
        <v>1452</v>
      </c>
      <c r="B841" s="541" t="s">
        <v>1254</v>
      </c>
      <c r="C841" s="541" t="s">
        <v>1255</v>
      </c>
      <c r="D841" s="541" t="s">
        <v>1353</v>
      </c>
      <c r="E841" s="541" t="s">
        <v>1354</v>
      </c>
      <c r="F841" s="567">
        <v>3</v>
      </c>
      <c r="G841" s="567">
        <v>3306</v>
      </c>
      <c r="H841" s="567">
        <v>0.9856887298747764</v>
      </c>
      <c r="I841" s="567">
        <v>1102</v>
      </c>
      <c r="J841" s="567">
        <v>3</v>
      </c>
      <c r="K841" s="567">
        <v>3354</v>
      </c>
      <c r="L841" s="567">
        <v>1</v>
      </c>
      <c r="M841" s="567">
        <v>1118</v>
      </c>
      <c r="N841" s="567"/>
      <c r="O841" s="567"/>
      <c r="P841" s="546"/>
      <c r="Q841" s="568"/>
    </row>
    <row r="842" spans="1:17" ht="14.45" customHeight="1" x14ac:dyDescent="0.2">
      <c r="A842" s="540" t="s">
        <v>1452</v>
      </c>
      <c r="B842" s="541" t="s">
        <v>1254</v>
      </c>
      <c r="C842" s="541" t="s">
        <v>1255</v>
      </c>
      <c r="D842" s="541" t="s">
        <v>1432</v>
      </c>
      <c r="E842" s="541" t="s">
        <v>1433</v>
      </c>
      <c r="F842" s="567">
        <v>1</v>
      </c>
      <c r="G842" s="567">
        <v>2384</v>
      </c>
      <c r="H842" s="567"/>
      <c r="I842" s="567">
        <v>2384</v>
      </c>
      <c r="J842" s="567"/>
      <c r="K842" s="567"/>
      <c r="L842" s="567"/>
      <c r="M842" s="567"/>
      <c r="N842" s="567"/>
      <c r="O842" s="567"/>
      <c r="P842" s="546"/>
      <c r="Q842" s="568"/>
    </row>
    <row r="843" spans="1:17" ht="14.45" customHeight="1" x14ac:dyDescent="0.2">
      <c r="A843" s="540" t="s">
        <v>1452</v>
      </c>
      <c r="B843" s="541" t="s">
        <v>1254</v>
      </c>
      <c r="C843" s="541" t="s">
        <v>1255</v>
      </c>
      <c r="D843" s="541" t="s">
        <v>1359</v>
      </c>
      <c r="E843" s="541" t="s">
        <v>1360</v>
      </c>
      <c r="F843" s="567">
        <v>1</v>
      </c>
      <c r="G843" s="567">
        <v>0</v>
      </c>
      <c r="H843" s="567"/>
      <c r="I843" s="567">
        <v>0</v>
      </c>
      <c r="J843" s="567">
        <v>5</v>
      </c>
      <c r="K843" s="567">
        <v>0</v>
      </c>
      <c r="L843" s="567"/>
      <c r="M843" s="567">
        <v>0</v>
      </c>
      <c r="N843" s="567">
        <v>4</v>
      </c>
      <c r="O843" s="567">
        <v>0</v>
      </c>
      <c r="P843" s="546"/>
      <c r="Q843" s="568">
        <v>0</v>
      </c>
    </row>
    <row r="844" spans="1:17" ht="14.45" customHeight="1" x14ac:dyDescent="0.2">
      <c r="A844" s="540" t="s">
        <v>1452</v>
      </c>
      <c r="B844" s="541" t="s">
        <v>1254</v>
      </c>
      <c r="C844" s="541" t="s">
        <v>1255</v>
      </c>
      <c r="D844" s="541" t="s">
        <v>1361</v>
      </c>
      <c r="E844" s="541" t="s">
        <v>1362</v>
      </c>
      <c r="F844" s="567"/>
      <c r="G844" s="567"/>
      <c r="H844" s="567"/>
      <c r="I844" s="567"/>
      <c r="J844" s="567"/>
      <c r="K844" s="567"/>
      <c r="L844" s="567"/>
      <c r="M844" s="567"/>
      <c r="N844" s="567">
        <v>1</v>
      </c>
      <c r="O844" s="567">
        <v>0</v>
      </c>
      <c r="P844" s="546"/>
      <c r="Q844" s="568">
        <v>0</v>
      </c>
    </row>
    <row r="845" spans="1:17" ht="14.45" customHeight="1" x14ac:dyDescent="0.2">
      <c r="A845" s="540" t="s">
        <v>1452</v>
      </c>
      <c r="B845" s="541" t="s">
        <v>1254</v>
      </c>
      <c r="C845" s="541" t="s">
        <v>1255</v>
      </c>
      <c r="D845" s="541" t="s">
        <v>1363</v>
      </c>
      <c r="E845" s="541" t="s">
        <v>1364</v>
      </c>
      <c r="F845" s="567">
        <v>4</v>
      </c>
      <c r="G845" s="567">
        <v>19116</v>
      </c>
      <c r="H845" s="567"/>
      <c r="I845" s="567">
        <v>4779</v>
      </c>
      <c r="J845" s="567"/>
      <c r="K845" s="567"/>
      <c r="L845" s="567"/>
      <c r="M845" s="567"/>
      <c r="N845" s="567"/>
      <c r="O845" s="567"/>
      <c r="P845" s="546"/>
      <c r="Q845" s="568"/>
    </row>
    <row r="846" spans="1:17" ht="14.45" customHeight="1" x14ac:dyDescent="0.2">
      <c r="A846" s="540" t="s">
        <v>1452</v>
      </c>
      <c r="B846" s="541" t="s">
        <v>1254</v>
      </c>
      <c r="C846" s="541" t="s">
        <v>1255</v>
      </c>
      <c r="D846" s="541" t="s">
        <v>1365</v>
      </c>
      <c r="E846" s="541" t="s">
        <v>1366</v>
      </c>
      <c r="F846" s="567">
        <v>1</v>
      </c>
      <c r="G846" s="567">
        <v>609</v>
      </c>
      <c r="H846" s="567"/>
      <c r="I846" s="567">
        <v>609</v>
      </c>
      <c r="J846" s="567"/>
      <c r="K846" s="567"/>
      <c r="L846" s="567"/>
      <c r="M846" s="567"/>
      <c r="N846" s="567">
        <v>2</v>
      </c>
      <c r="O846" s="567">
        <v>1230</v>
      </c>
      <c r="P846" s="546"/>
      <c r="Q846" s="568">
        <v>615</v>
      </c>
    </row>
    <row r="847" spans="1:17" ht="14.45" customHeight="1" x14ac:dyDescent="0.2">
      <c r="A847" s="540" t="s">
        <v>1452</v>
      </c>
      <c r="B847" s="541" t="s">
        <v>1254</v>
      </c>
      <c r="C847" s="541" t="s">
        <v>1255</v>
      </c>
      <c r="D847" s="541" t="s">
        <v>1367</v>
      </c>
      <c r="E847" s="541" t="s">
        <v>1368</v>
      </c>
      <c r="F847" s="567">
        <v>1</v>
      </c>
      <c r="G847" s="567">
        <v>2840</v>
      </c>
      <c r="H847" s="567">
        <v>0.49912126537785589</v>
      </c>
      <c r="I847" s="567">
        <v>2840</v>
      </c>
      <c r="J847" s="567">
        <v>2</v>
      </c>
      <c r="K847" s="567">
        <v>5690</v>
      </c>
      <c r="L847" s="567">
        <v>1</v>
      </c>
      <c r="M847" s="567">
        <v>2845</v>
      </c>
      <c r="N847" s="567">
        <v>3</v>
      </c>
      <c r="O847" s="567">
        <v>8547</v>
      </c>
      <c r="P847" s="546">
        <v>1.5021089630931459</v>
      </c>
      <c r="Q847" s="568">
        <v>2849</v>
      </c>
    </row>
    <row r="848" spans="1:17" ht="14.45" customHeight="1" thickBot="1" x14ac:dyDescent="0.25">
      <c r="A848" s="548" t="s">
        <v>1452</v>
      </c>
      <c r="B848" s="549" t="s">
        <v>1254</v>
      </c>
      <c r="C848" s="549" t="s">
        <v>1255</v>
      </c>
      <c r="D848" s="549" t="s">
        <v>1373</v>
      </c>
      <c r="E848" s="549" t="s">
        <v>1374</v>
      </c>
      <c r="F848" s="560"/>
      <c r="G848" s="560"/>
      <c r="H848" s="560"/>
      <c r="I848" s="560"/>
      <c r="J848" s="560"/>
      <c r="K848" s="560"/>
      <c r="L848" s="560"/>
      <c r="M848" s="560"/>
      <c r="N848" s="560">
        <v>4</v>
      </c>
      <c r="O848" s="560">
        <v>15372</v>
      </c>
      <c r="P848" s="554"/>
      <c r="Q848" s="561">
        <v>3843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A0F08BD-7216-43DE-91FB-D9359CF59F7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59.812280000000015</v>
      </c>
      <c r="C5" s="29">
        <v>60.706120000000006</v>
      </c>
      <c r="D5" s="8"/>
      <c r="E5" s="117">
        <v>112.89158000000002</v>
      </c>
      <c r="F5" s="28">
        <v>0</v>
      </c>
      <c r="G5" s="116">
        <f>E5-F5</f>
        <v>112.89158000000002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2350.5398500000006</v>
      </c>
      <c r="C6" s="31">
        <v>2695.8084599999997</v>
      </c>
      <c r="D6" s="8"/>
      <c r="E6" s="118">
        <v>2840.5436699999996</v>
      </c>
      <c r="F6" s="30">
        <v>0</v>
      </c>
      <c r="G6" s="119">
        <f>E6-F6</f>
        <v>2840.5436699999996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13202.681790000001</v>
      </c>
      <c r="C7" s="31">
        <v>14638.751840000001</v>
      </c>
      <c r="D7" s="8"/>
      <c r="E7" s="118">
        <v>15478.02454</v>
      </c>
      <c r="F7" s="30">
        <v>0</v>
      </c>
      <c r="G7" s="119">
        <f>E7-F7</f>
        <v>15478.02454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938.48160999999573</v>
      </c>
      <c r="C8" s="33">
        <v>1476.4190800000065</v>
      </c>
      <c r="D8" s="8"/>
      <c r="E8" s="120">
        <v>1059.9372400000038</v>
      </c>
      <c r="F8" s="32">
        <v>0</v>
      </c>
      <c r="G8" s="121">
        <f>E8-F8</f>
        <v>1059.9372400000038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16551.515529999997</v>
      </c>
      <c r="C9" s="35">
        <v>18871.685500000007</v>
      </c>
      <c r="D9" s="8"/>
      <c r="E9" s="3">
        <v>19491.397030000004</v>
      </c>
      <c r="F9" s="34">
        <v>0</v>
      </c>
      <c r="G9" s="34">
        <f>E9-F9</f>
        <v>19491.397030000004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15322.88</v>
      </c>
      <c r="C11" s="29">
        <f>IF(ISERROR(VLOOKUP("Celkem:",'ZV Vykáz.-A'!A:H,5,0)),0,VLOOKUP("Celkem:",'ZV Vykáz.-A'!A:H,5,0)/1000)</f>
        <v>16251.313</v>
      </c>
      <c r="D11" s="8"/>
      <c r="E11" s="117">
        <f>IF(ISERROR(VLOOKUP("Celkem:",'ZV Vykáz.-A'!A:H,8,0)),0,VLOOKUP("Celkem:",'ZV Vykáz.-A'!A:H,8,0)/1000)</f>
        <v>14496.938</v>
      </c>
      <c r="F11" s="28">
        <f>C11</f>
        <v>16251.313</v>
      </c>
      <c r="G11" s="116">
        <f>E11-F11</f>
        <v>-1754.375</v>
      </c>
      <c r="H11" s="122">
        <f>IF(F11&lt;0.00000001,"",E11/F11)</f>
        <v>0.89204718412598416</v>
      </c>
      <c r="I11" s="116">
        <f>E11-B11</f>
        <v>-825.9419999999991</v>
      </c>
      <c r="J11" s="122">
        <f>IF(B11&lt;0.00000001,"",E11/B11)</f>
        <v>0.94609746992732446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15322.88</v>
      </c>
      <c r="C13" s="37">
        <f>SUM(C11:C12)</f>
        <v>16251.313</v>
      </c>
      <c r="D13" s="8"/>
      <c r="E13" s="5">
        <f>SUM(E11:E12)</f>
        <v>14496.938</v>
      </c>
      <c r="F13" s="36">
        <f>SUM(F11:F12)</f>
        <v>16251.313</v>
      </c>
      <c r="G13" s="36">
        <f>E13-F13</f>
        <v>-1754.375</v>
      </c>
      <c r="H13" s="126">
        <f>IF(F13&lt;0.00000001,"",E13/F13)</f>
        <v>0.89204718412598416</v>
      </c>
      <c r="I13" s="36">
        <f>SUM(I11:I12)</f>
        <v>-825.9419999999991</v>
      </c>
      <c r="J13" s="126">
        <f>IF(B13&lt;0.00000001,"",E13/B13)</f>
        <v>0.94609746992732446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0.9257690011665054</v>
      </c>
      <c r="C15" s="39">
        <f>IF(C9=0,"",C13/C9)</f>
        <v>0.86114793509037624</v>
      </c>
      <c r="D15" s="8"/>
      <c r="E15" s="6">
        <f>IF(E9=0,"",E13/E9)</f>
        <v>0.74376084883434324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D102032D-B6E6-4FDB-979C-6D5799B7F68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0.89081451726249983</v>
      </c>
      <c r="C4" s="201">
        <f t="shared" ref="C4:M4" si="0">(C10+C8)/C6</f>
        <v>0.90153647496723144</v>
      </c>
      <c r="D4" s="201">
        <f t="shared" si="0"/>
        <v>0.86245875128281368</v>
      </c>
      <c r="E4" s="201">
        <f t="shared" si="0"/>
        <v>0.7675320770228069</v>
      </c>
      <c r="F4" s="201">
        <f t="shared" si="0"/>
        <v>0.74376084883434335</v>
      </c>
      <c r="G4" s="201">
        <f t="shared" si="0"/>
        <v>0.74376084883434335</v>
      </c>
      <c r="H4" s="201">
        <f t="shared" si="0"/>
        <v>0.74376084883434335</v>
      </c>
      <c r="I4" s="201">
        <f t="shared" si="0"/>
        <v>0.74376084883434335</v>
      </c>
      <c r="J4" s="201">
        <f t="shared" si="0"/>
        <v>0.74376084883434335</v>
      </c>
      <c r="K4" s="201">
        <f t="shared" si="0"/>
        <v>0.74376084883434335</v>
      </c>
      <c r="L4" s="201">
        <f t="shared" si="0"/>
        <v>0.74376084883434335</v>
      </c>
      <c r="M4" s="201">
        <f t="shared" si="0"/>
        <v>0.74376084883434335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19491.39703</v>
      </c>
      <c r="H6" s="203">
        <f t="shared" si="1"/>
        <v>19491.39703</v>
      </c>
      <c r="I6" s="203">
        <f t="shared" si="1"/>
        <v>19491.39703</v>
      </c>
      <c r="J6" s="203">
        <f t="shared" si="1"/>
        <v>19491.39703</v>
      </c>
      <c r="K6" s="203">
        <f t="shared" si="1"/>
        <v>19491.39703</v>
      </c>
      <c r="L6" s="203">
        <f t="shared" si="1"/>
        <v>19491.39703</v>
      </c>
      <c r="M6" s="203">
        <f t="shared" si="1"/>
        <v>19491.39703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3694266</v>
      </c>
      <c r="C9" s="202">
        <v>3508649</v>
      </c>
      <c r="D9" s="202">
        <v>3073138</v>
      </c>
      <c r="E9" s="202">
        <v>1738819</v>
      </c>
      <c r="F9" s="202">
        <v>2482066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3694.2660000000001</v>
      </c>
      <c r="C10" s="203">
        <f t="shared" ref="C10:M10" si="3">C9/1000+B10</f>
        <v>7202.915</v>
      </c>
      <c r="D10" s="203">
        <f t="shared" si="3"/>
        <v>10276.053</v>
      </c>
      <c r="E10" s="203">
        <f t="shared" si="3"/>
        <v>12014.871999999999</v>
      </c>
      <c r="F10" s="203">
        <f t="shared" si="3"/>
        <v>14496.937999999998</v>
      </c>
      <c r="G10" s="203">
        <f t="shared" si="3"/>
        <v>14496.937999999998</v>
      </c>
      <c r="H10" s="203">
        <f t="shared" si="3"/>
        <v>14496.937999999998</v>
      </c>
      <c r="I10" s="203">
        <f t="shared" si="3"/>
        <v>14496.937999999998</v>
      </c>
      <c r="J10" s="203">
        <f t="shared" si="3"/>
        <v>14496.937999999998</v>
      </c>
      <c r="K10" s="203">
        <f t="shared" si="3"/>
        <v>14496.937999999998</v>
      </c>
      <c r="L10" s="203">
        <f t="shared" si="3"/>
        <v>14496.937999999998</v>
      </c>
      <c r="M10" s="203">
        <f t="shared" si="3"/>
        <v>14496.937999999998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CB3775B5-3CEA-4BAB-8981-5B197C7F134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112.89158</v>
      </c>
      <c r="Q7" s="95">
        <v>0.62717544479287524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5670.0000003000005</v>
      </c>
      <c r="C9" s="52">
        <v>472.50000002500002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2840.54367</v>
      </c>
      <c r="Q9" s="95">
        <v>0.50097771955021275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335.66395</v>
      </c>
      <c r="Q11" s="95">
        <v>0.42941476377023968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25.598130000000001</v>
      </c>
      <c r="Q12" s="95">
        <v>0.30058364633060158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73.490139999999997</v>
      </c>
      <c r="Q13" s="95">
        <v>36.745069999999998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2.4859999999999998</v>
      </c>
      <c r="Q14" s="95">
        <v>0.39252082669559712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101.58430999999999</v>
      </c>
      <c r="Q17" s="95">
        <v>0.1438368589404273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26.365000000000002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235.23361000000003</v>
      </c>
      <c r="Q19" s="95">
        <v>0.33299539069015971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15478.02454</v>
      </c>
      <c r="Q20" s="95">
        <v>0.36256667378543467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239.30006000000003</v>
      </c>
      <c r="Q21" s="95">
        <v>0.38213028216141337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103.51528919999691</v>
      </c>
      <c r="C24" s="52">
        <v>8.6262740999997423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20.216039999997975</v>
      </c>
      <c r="Q24" s="95">
        <v>0.19529520862313909</v>
      </c>
    </row>
    <row r="25" spans="1:17" ht="14.45" customHeight="1" x14ac:dyDescent="0.2">
      <c r="A25" s="17" t="s">
        <v>53</v>
      </c>
      <c r="B25" s="54">
        <v>51557.724781700002</v>
      </c>
      <c r="C25" s="55">
        <v>4296.4770651416666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19491.39703</v>
      </c>
      <c r="Q25" s="96">
        <v>0.37804998402331191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1975.2201500000001</v>
      </c>
      <c r="Q26" s="95" t="s">
        <v>266</v>
      </c>
    </row>
    <row r="27" spans="1:17" ht="14.45" customHeight="1" x14ac:dyDescent="0.2">
      <c r="A27" s="18" t="s">
        <v>55</v>
      </c>
      <c r="B27" s="54">
        <v>51557.724781700002</v>
      </c>
      <c r="C27" s="55">
        <v>4296.4770651416666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21466.617180000001</v>
      </c>
      <c r="Q27" s="96">
        <v>0.41636083188099493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69.415549999999996</v>
      </c>
      <c r="Q28" s="95">
        <v>0.20924835537785547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C34C8B7-BC4A-4AEF-B1C6-1A2983808B1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67236.967032</v>
      </c>
      <c r="C6" s="462">
        <v>57353.37975</v>
      </c>
      <c r="D6" s="462">
        <v>-9883.5872820000004</v>
      </c>
      <c r="E6" s="463">
        <v>0.85300367166627078</v>
      </c>
      <c r="F6" s="461">
        <v>-51132.353587199999</v>
      </c>
      <c r="G6" s="462">
        <v>-21305.147327999999</v>
      </c>
      <c r="H6" s="462">
        <v>5142.4325699999999</v>
      </c>
      <c r="I6" s="462">
        <v>31884.11923</v>
      </c>
      <c r="J6" s="462">
        <v>53189.266558000003</v>
      </c>
      <c r="K6" s="464">
        <v>-0.62356056377544833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268</v>
      </c>
      <c r="B7" s="461">
        <v>44431.513382999998</v>
      </c>
      <c r="C7" s="462">
        <v>48756.273930000003</v>
      </c>
      <c r="D7" s="462">
        <v>4324.7605470000053</v>
      </c>
      <c r="E7" s="463">
        <v>1.0973354319426516</v>
      </c>
      <c r="F7" s="461">
        <v>51557.724781700002</v>
      </c>
      <c r="G7" s="462">
        <v>21482.385325708332</v>
      </c>
      <c r="H7" s="462">
        <v>3837.4949200000001</v>
      </c>
      <c r="I7" s="462">
        <v>19491.39703</v>
      </c>
      <c r="J7" s="462">
        <v>-1990.9882957083319</v>
      </c>
      <c r="K7" s="464">
        <v>0.37804998402331191</v>
      </c>
      <c r="L7" s="150"/>
      <c r="M7" s="460" t="str">
        <f t="shared" si="0"/>
        <v/>
      </c>
    </row>
    <row r="8" spans="1:13" ht="14.45" customHeight="1" x14ac:dyDescent="0.2">
      <c r="A8" s="465" t="s">
        <v>269</v>
      </c>
      <c r="B8" s="461">
        <v>6498.0714500000004</v>
      </c>
      <c r="C8" s="462">
        <v>6905.3068899999998</v>
      </c>
      <c r="D8" s="462">
        <v>407.23543999999947</v>
      </c>
      <c r="E8" s="463">
        <v>1.0626702004023054</v>
      </c>
      <c r="F8" s="461">
        <v>6725.1725535000005</v>
      </c>
      <c r="G8" s="462">
        <v>2802.1552306250005</v>
      </c>
      <c r="H8" s="462">
        <v>628.09212000000002</v>
      </c>
      <c r="I8" s="462">
        <v>3390.9395099999997</v>
      </c>
      <c r="J8" s="462">
        <v>588.78427937499919</v>
      </c>
      <c r="K8" s="464">
        <v>0.50421598598763739</v>
      </c>
      <c r="L8" s="150"/>
      <c r="M8" s="460" t="str">
        <f t="shared" si="0"/>
        <v/>
      </c>
    </row>
    <row r="9" spans="1:13" ht="14.45" customHeight="1" x14ac:dyDescent="0.2">
      <c r="A9" s="465" t="s">
        <v>270</v>
      </c>
      <c r="B9" s="461">
        <v>6491.5277329999999</v>
      </c>
      <c r="C9" s="462">
        <v>6898.3468899999998</v>
      </c>
      <c r="D9" s="462">
        <v>406.8191569999999</v>
      </c>
      <c r="E9" s="463">
        <v>1.0626692473224624</v>
      </c>
      <c r="F9" s="461">
        <v>6718.8391315999997</v>
      </c>
      <c r="G9" s="462">
        <v>2799.5163048333329</v>
      </c>
      <c r="H9" s="462">
        <v>627.61212</v>
      </c>
      <c r="I9" s="462">
        <v>3388.4535099999998</v>
      </c>
      <c r="J9" s="462">
        <v>588.9372051666669</v>
      </c>
      <c r="K9" s="464">
        <v>0.50432127390332171</v>
      </c>
      <c r="L9" s="150"/>
      <c r="M9" s="460" t="str">
        <f t="shared" si="0"/>
        <v/>
      </c>
    </row>
    <row r="10" spans="1:13" ht="14.45" customHeight="1" x14ac:dyDescent="0.2">
      <c r="A10" s="465" t="s">
        <v>271</v>
      </c>
      <c r="B10" s="461">
        <v>0</v>
      </c>
      <c r="C10" s="462">
        <v>2.5699999999999998E-3</v>
      </c>
      <c r="D10" s="462">
        <v>2.5699999999999998E-3</v>
      </c>
      <c r="E10" s="463">
        <v>0</v>
      </c>
      <c r="F10" s="461">
        <v>0</v>
      </c>
      <c r="G10" s="462">
        <v>0</v>
      </c>
      <c r="H10" s="462">
        <v>5.6000000000000006E-4</v>
      </c>
      <c r="I10" s="462">
        <v>2.0400000000000001E-3</v>
      </c>
      <c r="J10" s="462">
        <v>2.0400000000000001E-3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272</v>
      </c>
      <c r="B11" s="461">
        <v>0</v>
      </c>
      <c r="C11" s="462">
        <v>2.5699999999999998E-3</v>
      </c>
      <c r="D11" s="462">
        <v>2.5699999999999998E-3</v>
      </c>
      <c r="E11" s="463">
        <v>0</v>
      </c>
      <c r="F11" s="461">
        <v>0</v>
      </c>
      <c r="G11" s="462">
        <v>0</v>
      </c>
      <c r="H11" s="462">
        <v>5.6000000000000006E-4</v>
      </c>
      <c r="I11" s="462">
        <v>2.0400000000000001E-3</v>
      </c>
      <c r="J11" s="462">
        <v>2.0400000000000001E-3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273</v>
      </c>
      <c r="B12" s="461">
        <v>180.000001</v>
      </c>
      <c r="C12" s="462">
        <v>170.52860000000001</v>
      </c>
      <c r="D12" s="462">
        <v>-9.471400999999986</v>
      </c>
      <c r="E12" s="463">
        <v>0.94738110584788282</v>
      </c>
      <c r="F12" s="461">
        <v>179.99999990000001</v>
      </c>
      <c r="G12" s="462">
        <v>74.999999958333333</v>
      </c>
      <c r="H12" s="462">
        <v>21.89771</v>
      </c>
      <c r="I12" s="462">
        <v>112.89158</v>
      </c>
      <c r="J12" s="462">
        <v>37.891580041666671</v>
      </c>
      <c r="K12" s="464">
        <v>0.62717544479287524</v>
      </c>
      <c r="L12" s="150"/>
      <c r="M12" s="460" t="str">
        <f t="shared" si="0"/>
        <v>X</v>
      </c>
    </row>
    <row r="13" spans="1:13" ht="14.45" customHeight="1" x14ac:dyDescent="0.2">
      <c r="A13" s="465" t="s">
        <v>274</v>
      </c>
      <c r="B13" s="461">
        <v>180.000001</v>
      </c>
      <c r="C13" s="462">
        <v>170.52860000000001</v>
      </c>
      <c r="D13" s="462">
        <v>-9.471400999999986</v>
      </c>
      <c r="E13" s="463">
        <v>0.94738110584788282</v>
      </c>
      <c r="F13" s="461">
        <v>179.99999990000001</v>
      </c>
      <c r="G13" s="462">
        <v>74.999999958333333</v>
      </c>
      <c r="H13" s="462">
        <v>21.89771</v>
      </c>
      <c r="I13" s="462">
        <v>112.89158</v>
      </c>
      <c r="J13" s="462">
        <v>37.891580041666671</v>
      </c>
      <c r="K13" s="464">
        <v>0.62717544479287524</v>
      </c>
      <c r="L13" s="150"/>
      <c r="M13" s="460" t="str">
        <f t="shared" si="0"/>
        <v/>
      </c>
    </row>
    <row r="14" spans="1:13" ht="14.45" customHeight="1" x14ac:dyDescent="0.2">
      <c r="A14" s="465" t="s">
        <v>275</v>
      </c>
      <c r="B14" s="461">
        <v>5844.6880259999998</v>
      </c>
      <c r="C14" s="462">
        <v>5825.1111200000005</v>
      </c>
      <c r="D14" s="462">
        <v>-19.576905999999326</v>
      </c>
      <c r="E14" s="463">
        <v>0.99665047887707403</v>
      </c>
      <c r="F14" s="461">
        <v>5670.0000003000005</v>
      </c>
      <c r="G14" s="462">
        <v>2362.500000125</v>
      </c>
      <c r="H14" s="462">
        <v>505.14309000000003</v>
      </c>
      <c r="I14" s="462">
        <v>2840.54367</v>
      </c>
      <c r="J14" s="462">
        <v>478.04366987499998</v>
      </c>
      <c r="K14" s="464">
        <v>0.50097771955021275</v>
      </c>
      <c r="L14" s="150"/>
      <c r="M14" s="460" t="str">
        <f t="shared" si="0"/>
        <v>X</v>
      </c>
    </row>
    <row r="15" spans="1:13" ht="14.45" customHeight="1" x14ac:dyDescent="0.2">
      <c r="A15" s="465" t="s">
        <v>276</v>
      </c>
      <c r="B15" s="461">
        <v>4914.6880229999997</v>
      </c>
      <c r="C15" s="462">
        <v>4895.9926299999997</v>
      </c>
      <c r="D15" s="462">
        <v>-18.695392999999967</v>
      </c>
      <c r="E15" s="463">
        <v>0.99619601632646704</v>
      </c>
      <c r="F15" s="461">
        <v>4720.0000003000005</v>
      </c>
      <c r="G15" s="462">
        <v>1966.666666791667</v>
      </c>
      <c r="H15" s="462">
        <v>418.87022999999999</v>
      </c>
      <c r="I15" s="462">
        <v>2420.3989300000003</v>
      </c>
      <c r="J15" s="462">
        <v>453.73226320833328</v>
      </c>
      <c r="K15" s="464">
        <v>0.51279638344198331</v>
      </c>
      <c r="L15" s="150"/>
      <c r="M15" s="460" t="str">
        <f t="shared" si="0"/>
        <v/>
      </c>
    </row>
    <row r="16" spans="1:13" ht="14.45" customHeight="1" x14ac:dyDescent="0.2">
      <c r="A16" s="465" t="s">
        <v>277</v>
      </c>
      <c r="B16" s="461">
        <v>590</v>
      </c>
      <c r="C16" s="462">
        <v>613.58887000000004</v>
      </c>
      <c r="D16" s="462">
        <v>23.588870000000043</v>
      </c>
      <c r="E16" s="463">
        <v>1.0399811355932205</v>
      </c>
      <c r="F16" s="461">
        <v>620</v>
      </c>
      <c r="G16" s="462">
        <v>258.33333333333331</v>
      </c>
      <c r="H16" s="462">
        <v>42.99662</v>
      </c>
      <c r="I16" s="462">
        <v>246.89133999999999</v>
      </c>
      <c r="J16" s="462">
        <v>-11.441993333333329</v>
      </c>
      <c r="K16" s="464">
        <v>0.39821183870967741</v>
      </c>
      <c r="L16" s="150"/>
      <c r="M16" s="460" t="str">
        <f t="shared" si="0"/>
        <v/>
      </c>
    </row>
    <row r="17" spans="1:13" ht="14.45" customHeight="1" x14ac:dyDescent="0.2">
      <c r="A17" s="465" t="s">
        <v>278</v>
      </c>
      <c r="B17" s="461">
        <v>20.000001000000001</v>
      </c>
      <c r="C17" s="462">
        <v>19.686889999999998</v>
      </c>
      <c r="D17" s="462">
        <v>-0.3131110000000028</v>
      </c>
      <c r="E17" s="463">
        <v>0.98434445078277732</v>
      </c>
      <c r="F17" s="461">
        <v>20.000000100000001</v>
      </c>
      <c r="G17" s="462">
        <v>8.3333333750000005</v>
      </c>
      <c r="H17" s="462">
        <v>2.2941400000000001</v>
      </c>
      <c r="I17" s="462">
        <v>8.0620399999999997</v>
      </c>
      <c r="J17" s="462">
        <v>-0.27129337500000084</v>
      </c>
      <c r="K17" s="464">
        <v>0.40310199798448998</v>
      </c>
      <c r="L17" s="150"/>
      <c r="M17" s="460" t="str">
        <f t="shared" si="0"/>
        <v/>
      </c>
    </row>
    <row r="18" spans="1:13" ht="14.45" customHeight="1" x14ac:dyDescent="0.2">
      <c r="A18" s="465" t="s">
        <v>279</v>
      </c>
      <c r="B18" s="461">
        <v>300.000001</v>
      </c>
      <c r="C18" s="462">
        <v>276.64666999999997</v>
      </c>
      <c r="D18" s="462">
        <v>-23.353331000000026</v>
      </c>
      <c r="E18" s="463">
        <v>0.9221555635928147</v>
      </c>
      <c r="F18" s="461">
        <v>289.99999989999998</v>
      </c>
      <c r="G18" s="462">
        <v>120.83333329166665</v>
      </c>
      <c r="H18" s="462">
        <v>38.377300000000005</v>
      </c>
      <c r="I18" s="462">
        <v>154.26590999999999</v>
      </c>
      <c r="J18" s="462">
        <v>33.432576708333343</v>
      </c>
      <c r="K18" s="464">
        <v>0.531951413976535</v>
      </c>
      <c r="L18" s="150"/>
      <c r="M18" s="460" t="str">
        <f t="shared" si="0"/>
        <v/>
      </c>
    </row>
    <row r="19" spans="1:13" ht="14.45" customHeight="1" x14ac:dyDescent="0.2">
      <c r="A19" s="465" t="s">
        <v>280</v>
      </c>
      <c r="B19" s="461">
        <v>0</v>
      </c>
      <c r="C19" s="462">
        <v>0</v>
      </c>
      <c r="D19" s="462">
        <v>0</v>
      </c>
      <c r="E19" s="463">
        <v>0</v>
      </c>
      <c r="F19" s="461">
        <v>0</v>
      </c>
      <c r="G19" s="462">
        <v>0</v>
      </c>
      <c r="H19" s="462">
        <v>0</v>
      </c>
      <c r="I19" s="462">
        <v>0.216</v>
      </c>
      <c r="J19" s="462">
        <v>0.216</v>
      </c>
      <c r="K19" s="464">
        <v>0</v>
      </c>
      <c r="L19" s="150"/>
      <c r="M19" s="460" t="str">
        <f t="shared" si="0"/>
        <v/>
      </c>
    </row>
    <row r="20" spans="1:13" ht="14.45" customHeight="1" x14ac:dyDescent="0.2">
      <c r="A20" s="465" t="s">
        <v>281</v>
      </c>
      <c r="B20" s="461">
        <v>20.000001000000001</v>
      </c>
      <c r="C20" s="462">
        <v>19.196060000000003</v>
      </c>
      <c r="D20" s="462">
        <v>-0.80394099999999824</v>
      </c>
      <c r="E20" s="463">
        <v>0.95980295200985244</v>
      </c>
      <c r="F20" s="461">
        <v>20</v>
      </c>
      <c r="G20" s="462">
        <v>8.3333333333333339</v>
      </c>
      <c r="H20" s="462">
        <v>2.1800000000000002</v>
      </c>
      <c r="I20" s="462">
        <v>10.284649999999999</v>
      </c>
      <c r="J20" s="462">
        <v>1.9513166666666653</v>
      </c>
      <c r="K20" s="464">
        <v>0.51423249999999998</v>
      </c>
      <c r="L20" s="150"/>
      <c r="M20" s="460" t="str">
        <f t="shared" si="0"/>
        <v/>
      </c>
    </row>
    <row r="21" spans="1:13" ht="14.45" customHeight="1" x14ac:dyDescent="0.2">
      <c r="A21" s="465" t="s">
        <v>282</v>
      </c>
      <c r="B21" s="461">
        <v>0</v>
      </c>
      <c r="C21" s="462">
        <v>0</v>
      </c>
      <c r="D21" s="462">
        <v>0</v>
      </c>
      <c r="E21" s="463">
        <v>0</v>
      </c>
      <c r="F21" s="461">
        <v>0</v>
      </c>
      <c r="G21" s="462">
        <v>0</v>
      </c>
      <c r="H21" s="462">
        <v>0.42480000000000001</v>
      </c>
      <c r="I21" s="462">
        <v>0.42480000000000001</v>
      </c>
      <c r="J21" s="462">
        <v>0.42480000000000001</v>
      </c>
      <c r="K21" s="464">
        <v>0</v>
      </c>
      <c r="L21" s="150"/>
      <c r="M21" s="460" t="str">
        <f t="shared" si="0"/>
        <v/>
      </c>
    </row>
    <row r="22" spans="1:13" ht="14.45" customHeight="1" x14ac:dyDescent="0.2">
      <c r="A22" s="465" t="s">
        <v>283</v>
      </c>
      <c r="B22" s="461">
        <v>411.79180300000002</v>
      </c>
      <c r="C22" s="462">
        <v>805.01750000000004</v>
      </c>
      <c r="D22" s="462">
        <v>393.22569700000003</v>
      </c>
      <c r="E22" s="463">
        <v>1.9549138524255667</v>
      </c>
      <c r="F22" s="461">
        <v>781.67771189999996</v>
      </c>
      <c r="G22" s="462">
        <v>325.69904662499999</v>
      </c>
      <c r="H22" s="462">
        <v>75.948800000000006</v>
      </c>
      <c r="I22" s="462">
        <v>335.66395</v>
      </c>
      <c r="J22" s="462">
        <v>9.9649033750000058</v>
      </c>
      <c r="K22" s="464">
        <v>0.42941476377023974</v>
      </c>
      <c r="L22" s="150"/>
      <c r="M22" s="460" t="str">
        <f t="shared" si="0"/>
        <v>X</v>
      </c>
    </row>
    <row r="23" spans="1:13" ht="14.45" customHeight="1" x14ac:dyDescent="0.2">
      <c r="A23" s="465" t="s">
        <v>284</v>
      </c>
      <c r="B23" s="461">
        <v>0</v>
      </c>
      <c r="C23" s="462">
        <v>1.089</v>
      </c>
      <c r="D23" s="462">
        <v>1.089</v>
      </c>
      <c r="E23" s="463">
        <v>0</v>
      </c>
      <c r="F23" s="461">
        <v>0</v>
      </c>
      <c r="G23" s="462">
        <v>0</v>
      </c>
      <c r="H23" s="462">
        <v>0</v>
      </c>
      <c r="I23" s="462">
        <v>0</v>
      </c>
      <c r="J23" s="462">
        <v>0</v>
      </c>
      <c r="K23" s="464">
        <v>0</v>
      </c>
      <c r="L23" s="150"/>
      <c r="M23" s="460" t="str">
        <f t="shared" si="0"/>
        <v/>
      </c>
    </row>
    <row r="24" spans="1:13" ht="14.45" customHeight="1" x14ac:dyDescent="0.2">
      <c r="A24" s="465" t="s">
        <v>285</v>
      </c>
      <c r="B24" s="461">
        <v>9.999998999999999</v>
      </c>
      <c r="C24" s="462">
        <v>8.3955200000000012</v>
      </c>
      <c r="D24" s="462">
        <v>-1.6044789999999978</v>
      </c>
      <c r="E24" s="463">
        <v>0.83955208395520864</v>
      </c>
      <c r="F24" s="461">
        <v>10</v>
      </c>
      <c r="G24" s="462">
        <v>4.166666666666667</v>
      </c>
      <c r="H24" s="462">
        <v>0.76415</v>
      </c>
      <c r="I24" s="462">
        <v>4.0853000000000002</v>
      </c>
      <c r="J24" s="462">
        <v>-8.1366666666666809E-2</v>
      </c>
      <c r="K24" s="464">
        <v>0.40853</v>
      </c>
      <c r="L24" s="150"/>
      <c r="M24" s="460" t="str">
        <f t="shared" si="0"/>
        <v/>
      </c>
    </row>
    <row r="25" spans="1:13" ht="14.45" customHeight="1" x14ac:dyDescent="0.2">
      <c r="A25" s="465" t="s">
        <v>286</v>
      </c>
      <c r="B25" s="461">
        <v>20</v>
      </c>
      <c r="C25" s="462">
        <v>24.043749999999999</v>
      </c>
      <c r="D25" s="462">
        <v>4.0437499999999993</v>
      </c>
      <c r="E25" s="463">
        <v>1.2021875</v>
      </c>
      <c r="F25" s="461">
        <v>24.999999899999999</v>
      </c>
      <c r="G25" s="462">
        <v>10.416666625</v>
      </c>
      <c r="H25" s="462">
        <v>1.27742</v>
      </c>
      <c r="I25" s="462">
        <v>15.82119</v>
      </c>
      <c r="J25" s="462">
        <v>5.4045233750000001</v>
      </c>
      <c r="K25" s="464">
        <v>0.63284760253139039</v>
      </c>
      <c r="L25" s="150"/>
      <c r="M25" s="460" t="str">
        <f t="shared" si="0"/>
        <v/>
      </c>
    </row>
    <row r="26" spans="1:13" ht="14.45" customHeight="1" x14ac:dyDescent="0.2">
      <c r="A26" s="465" t="s">
        <v>287</v>
      </c>
      <c r="B26" s="461">
        <v>90</v>
      </c>
      <c r="C26" s="462">
        <v>74.182949999999991</v>
      </c>
      <c r="D26" s="462">
        <v>-15.817050000000009</v>
      </c>
      <c r="E26" s="463">
        <v>0.82425499999999985</v>
      </c>
      <c r="F26" s="461">
        <v>80.000000100000008</v>
      </c>
      <c r="G26" s="462">
        <v>33.333333375000002</v>
      </c>
      <c r="H26" s="462">
        <v>4.7077099999999996</v>
      </c>
      <c r="I26" s="462">
        <v>30.894639999999999</v>
      </c>
      <c r="J26" s="462">
        <v>-2.4386933750000033</v>
      </c>
      <c r="K26" s="464">
        <v>0.3861829995172712</v>
      </c>
      <c r="L26" s="150"/>
      <c r="M26" s="460" t="str">
        <f t="shared" si="0"/>
        <v/>
      </c>
    </row>
    <row r="27" spans="1:13" ht="14.45" customHeight="1" x14ac:dyDescent="0.2">
      <c r="A27" s="465" t="s">
        <v>288</v>
      </c>
      <c r="B27" s="461">
        <v>0</v>
      </c>
      <c r="C27" s="462">
        <v>0.44789999999999996</v>
      </c>
      <c r="D27" s="462">
        <v>0.44789999999999996</v>
      </c>
      <c r="E27" s="463">
        <v>0</v>
      </c>
      <c r="F27" s="461">
        <v>0</v>
      </c>
      <c r="G27" s="462">
        <v>0</v>
      </c>
      <c r="H27" s="462">
        <v>0</v>
      </c>
      <c r="I27" s="462">
        <v>0</v>
      </c>
      <c r="J27" s="462">
        <v>0</v>
      </c>
      <c r="K27" s="464">
        <v>0</v>
      </c>
      <c r="L27" s="150"/>
      <c r="M27" s="460" t="str">
        <f t="shared" si="0"/>
        <v/>
      </c>
    </row>
    <row r="28" spans="1:13" ht="14.45" customHeight="1" x14ac:dyDescent="0.2">
      <c r="A28" s="465" t="s">
        <v>289</v>
      </c>
      <c r="B28" s="461">
        <v>121.791803</v>
      </c>
      <c r="C28" s="462">
        <v>218.68191000000002</v>
      </c>
      <c r="D28" s="462">
        <v>96.890107000000015</v>
      </c>
      <c r="E28" s="463">
        <v>1.7955388179941798</v>
      </c>
      <c r="F28" s="461">
        <v>205.12507870000002</v>
      </c>
      <c r="G28" s="462">
        <v>85.468782791666683</v>
      </c>
      <c r="H28" s="462">
        <v>24.75648</v>
      </c>
      <c r="I28" s="462">
        <v>74.821799999999996</v>
      </c>
      <c r="J28" s="462">
        <v>-10.646982791666687</v>
      </c>
      <c r="K28" s="464">
        <v>0.36476183445822602</v>
      </c>
      <c r="L28" s="150"/>
      <c r="M28" s="460" t="str">
        <f t="shared" si="0"/>
        <v/>
      </c>
    </row>
    <row r="29" spans="1:13" ht="14.45" customHeight="1" x14ac:dyDescent="0.2">
      <c r="A29" s="465" t="s">
        <v>290</v>
      </c>
      <c r="B29" s="461">
        <v>170.000001</v>
      </c>
      <c r="C29" s="462">
        <v>186.84476999999998</v>
      </c>
      <c r="D29" s="462">
        <v>16.844768999999985</v>
      </c>
      <c r="E29" s="463">
        <v>1.0990868758877241</v>
      </c>
      <c r="F29" s="461">
        <v>180.00000009999999</v>
      </c>
      <c r="G29" s="462">
        <v>75.000000041666667</v>
      </c>
      <c r="H29" s="462">
        <v>12.93464</v>
      </c>
      <c r="I29" s="462">
        <v>77.705740000000006</v>
      </c>
      <c r="J29" s="462">
        <v>2.7057399583333392</v>
      </c>
      <c r="K29" s="464">
        <v>0.4316985553157231</v>
      </c>
      <c r="L29" s="150"/>
      <c r="M29" s="460" t="str">
        <f t="shared" si="0"/>
        <v/>
      </c>
    </row>
    <row r="30" spans="1:13" ht="14.45" customHeight="1" x14ac:dyDescent="0.2">
      <c r="A30" s="465" t="s">
        <v>291</v>
      </c>
      <c r="B30" s="461">
        <v>0</v>
      </c>
      <c r="C30" s="462">
        <v>291.33170000000001</v>
      </c>
      <c r="D30" s="462">
        <v>291.33170000000001</v>
      </c>
      <c r="E30" s="463">
        <v>0</v>
      </c>
      <c r="F30" s="461">
        <v>281.55263309999998</v>
      </c>
      <c r="G30" s="462">
        <v>117.313597125</v>
      </c>
      <c r="H30" s="462">
        <v>31.508400000000002</v>
      </c>
      <c r="I30" s="462">
        <v>132.33528000000001</v>
      </c>
      <c r="J30" s="462">
        <v>15.02168287500001</v>
      </c>
      <c r="K30" s="464">
        <v>0.47001968528206961</v>
      </c>
      <c r="L30" s="150"/>
      <c r="M30" s="460" t="str">
        <f t="shared" si="0"/>
        <v/>
      </c>
    </row>
    <row r="31" spans="1:13" ht="14.45" customHeight="1" x14ac:dyDescent="0.2">
      <c r="A31" s="465" t="s">
        <v>292</v>
      </c>
      <c r="B31" s="461">
        <v>53.047902999999998</v>
      </c>
      <c r="C31" s="462">
        <v>84.72578</v>
      </c>
      <c r="D31" s="462">
        <v>31.677877000000002</v>
      </c>
      <c r="E31" s="463">
        <v>1.5971560647741345</v>
      </c>
      <c r="F31" s="461">
        <v>85.161419500000008</v>
      </c>
      <c r="G31" s="462">
        <v>35.483924791666666</v>
      </c>
      <c r="H31" s="462">
        <v>5.1265799999999997</v>
      </c>
      <c r="I31" s="462">
        <v>25.598130000000001</v>
      </c>
      <c r="J31" s="462">
        <v>-9.8857947916666653</v>
      </c>
      <c r="K31" s="464">
        <v>0.30058364633060158</v>
      </c>
      <c r="L31" s="150"/>
      <c r="M31" s="460" t="str">
        <f t="shared" si="0"/>
        <v>X</v>
      </c>
    </row>
    <row r="32" spans="1:13" ht="14.45" customHeight="1" x14ac:dyDescent="0.2">
      <c r="A32" s="465" t="s">
        <v>293</v>
      </c>
      <c r="B32" s="461">
        <v>6.2158280000000001</v>
      </c>
      <c r="C32" s="462">
        <v>1.8029999999999999</v>
      </c>
      <c r="D32" s="462">
        <v>-4.4128280000000002</v>
      </c>
      <c r="E32" s="463">
        <v>0.29006594133557106</v>
      </c>
      <c r="F32" s="461">
        <v>1.7010648000000002</v>
      </c>
      <c r="G32" s="462">
        <v>0.70877699999999999</v>
      </c>
      <c r="H32" s="462">
        <v>0</v>
      </c>
      <c r="I32" s="462">
        <v>3.2148699999999999</v>
      </c>
      <c r="J32" s="462">
        <v>2.5060929999999999</v>
      </c>
      <c r="K32" s="464">
        <v>1.8899162454011156</v>
      </c>
      <c r="L32" s="150"/>
      <c r="M32" s="460" t="str">
        <f t="shared" si="0"/>
        <v/>
      </c>
    </row>
    <row r="33" spans="1:13" ht="14.45" customHeight="1" x14ac:dyDescent="0.2">
      <c r="A33" s="465" t="s">
        <v>294</v>
      </c>
      <c r="B33" s="461">
        <v>46.030322999999996</v>
      </c>
      <c r="C33" s="462">
        <v>82.922780000000003</v>
      </c>
      <c r="D33" s="462">
        <v>36.892457000000007</v>
      </c>
      <c r="E33" s="463">
        <v>1.8014816015955397</v>
      </c>
      <c r="F33" s="461">
        <v>83.460354699999996</v>
      </c>
      <c r="G33" s="462">
        <v>34.775147791666669</v>
      </c>
      <c r="H33" s="462">
        <v>5.1265799999999997</v>
      </c>
      <c r="I33" s="462">
        <v>22.38326</v>
      </c>
      <c r="J33" s="462">
        <v>-12.391887791666669</v>
      </c>
      <c r="K33" s="464">
        <v>0.26819032917433794</v>
      </c>
      <c r="L33" s="150"/>
      <c r="M33" s="460" t="str">
        <f t="shared" si="0"/>
        <v/>
      </c>
    </row>
    <row r="34" spans="1:13" ht="14.45" customHeight="1" x14ac:dyDescent="0.2">
      <c r="A34" s="465" t="s">
        <v>295</v>
      </c>
      <c r="B34" s="461">
        <v>0.80175199999999991</v>
      </c>
      <c r="C34" s="462">
        <v>0</v>
      </c>
      <c r="D34" s="462">
        <v>-0.80175199999999991</v>
      </c>
      <c r="E34" s="463">
        <v>0</v>
      </c>
      <c r="F34" s="461">
        <v>0</v>
      </c>
      <c r="G34" s="462">
        <v>0</v>
      </c>
      <c r="H34" s="462">
        <v>0</v>
      </c>
      <c r="I34" s="462">
        <v>0</v>
      </c>
      <c r="J34" s="462">
        <v>0</v>
      </c>
      <c r="K34" s="464">
        <v>0</v>
      </c>
      <c r="L34" s="150"/>
      <c r="M34" s="460" t="str">
        <f t="shared" si="0"/>
        <v/>
      </c>
    </row>
    <row r="35" spans="1:13" ht="14.45" customHeight="1" x14ac:dyDescent="0.2">
      <c r="A35" s="465" t="s">
        <v>296</v>
      </c>
      <c r="B35" s="461">
        <v>2</v>
      </c>
      <c r="C35" s="462">
        <v>12.697319999999999</v>
      </c>
      <c r="D35" s="462">
        <v>10.697319999999999</v>
      </c>
      <c r="E35" s="463">
        <v>6.3486599999999997</v>
      </c>
      <c r="F35" s="461">
        <v>2</v>
      </c>
      <c r="G35" s="462">
        <v>0.83333333333333326</v>
      </c>
      <c r="H35" s="462">
        <v>19.495380000000001</v>
      </c>
      <c r="I35" s="462">
        <v>73.490139999999997</v>
      </c>
      <c r="J35" s="462">
        <v>72.656806666666668</v>
      </c>
      <c r="K35" s="464">
        <v>36.745069999999998</v>
      </c>
      <c r="L35" s="150"/>
      <c r="M35" s="460" t="str">
        <f t="shared" si="0"/>
        <v>X</v>
      </c>
    </row>
    <row r="36" spans="1:13" ht="14.45" customHeight="1" x14ac:dyDescent="0.2">
      <c r="A36" s="465" t="s">
        <v>297</v>
      </c>
      <c r="B36" s="461">
        <v>0</v>
      </c>
      <c r="C36" s="462">
        <v>10.843909999999999</v>
      </c>
      <c r="D36" s="462">
        <v>10.843909999999999</v>
      </c>
      <c r="E36" s="463">
        <v>0</v>
      </c>
      <c r="F36" s="461">
        <v>0</v>
      </c>
      <c r="G36" s="462">
        <v>0</v>
      </c>
      <c r="H36" s="462">
        <v>0.24199999999999999</v>
      </c>
      <c r="I36" s="462">
        <v>1.5590899999999999</v>
      </c>
      <c r="J36" s="462">
        <v>1.5590899999999999</v>
      </c>
      <c r="K36" s="464">
        <v>0</v>
      </c>
      <c r="L36" s="150"/>
      <c r="M36" s="460" t="str">
        <f t="shared" si="0"/>
        <v/>
      </c>
    </row>
    <row r="37" spans="1:13" ht="14.45" customHeight="1" x14ac:dyDescent="0.2">
      <c r="A37" s="465" t="s">
        <v>298</v>
      </c>
      <c r="B37" s="461">
        <v>2</v>
      </c>
      <c r="C37" s="462">
        <v>1.67493</v>
      </c>
      <c r="D37" s="462">
        <v>-0.32506999999999997</v>
      </c>
      <c r="E37" s="463">
        <v>0.83746500000000001</v>
      </c>
      <c r="F37" s="461">
        <v>2</v>
      </c>
      <c r="G37" s="462">
        <v>0.83333333333333326</v>
      </c>
      <c r="H37" s="462">
        <v>0.28449999999999998</v>
      </c>
      <c r="I37" s="462">
        <v>3.2945700000000002</v>
      </c>
      <c r="J37" s="462">
        <v>2.4612366666666672</v>
      </c>
      <c r="K37" s="464">
        <v>1.6472850000000001</v>
      </c>
      <c r="L37" s="150"/>
      <c r="M37" s="460" t="str">
        <f t="shared" si="0"/>
        <v/>
      </c>
    </row>
    <row r="38" spans="1:13" ht="14.45" customHeight="1" x14ac:dyDescent="0.2">
      <c r="A38" s="465" t="s">
        <v>299</v>
      </c>
      <c r="B38" s="461">
        <v>0</v>
      </c>
      <c r="C38" s="462">
        <v>0.17848</v>
      </c>
      <c r="D38" s="462">
        <v>0.17848</v>
      </c>
      <c r="E38" s="463">
        <v>0</v>
      </c>
      <c r="F38" s="461">
        <v>0</v>
      </c>
      <c r="G38" s="462">
        <v>0</v>
      </c>
      <c r="H38" s="462">
        <v>0</v>
      </c>
      <c r="I38" s="462">
        <v>0</v>
      </c>
      <c r="J38" s="462">
        <v>0</v>
      </c>
      <c r="K38" s="464">
        <v>0</v>
      </c>
      <c r="L38" s="150"/>
      <c r="M38" s="460" t="str">
        <f t="shared" si="0"/>
        <v/>
      </c>
    </row>
    <row r="39" spans="1:13" ht="14.45" customHeight="1" x14ac:dyDescent="0.2">
      <c r="A39" s="465" t="s">
        <v>300</v>
      </c>
      <c r="B39" s="461">
        <v>0</v>
      </c>
      <c r="C39" s="462">
        <v>0</v>
      </c>
      <c r="D39" s="462">
        <v>0</v>
      </c>
      <c r="E39" s="463">
        <v>0</v>
      </c>
      <c r="F39" s="461">
        <v>0</v>
      </c>
      <c r="G39" s="462">
        <v>0</v>
      </c>
      <c r="H39" s="462">
        <v>17.423999999999999</v>
      </c>
      <c r="I39" s="462">
        <v>62.073</v>
      </c>
      <c r="J39" s="462">
        <v>62.073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301</v>
      </c>
      <c r="B40" s="461">
        <v>0</v>
      </c>
      <c r="C40" s="462">
        <v>0</v>
      </c>
      <c r="D40" s="462">
        <v>0</v>
      </c>
      <c r="E40" s="463">
        <v>0</v>
      </c>
      <c r="F40" s="461">
        <v>0</v>
      </c>
      <c r="G40" s="462">
        <v>0</v>
      </c>
      <c r="H40" s="462">
        <v>1.02888</v>
      </c>
      <c r="I40" s="462">
        <v>4.05098</v>
      </c>
      <c r="J40" s="462">
        <v>4.05098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302</v>
      </c>
      <c r="B41" s="461">
        <v>0</v>
      </c>
      <c r="C41" s="462">
        <v>0</v>
      </c>
      <c r="D41" s="462">
        <v>0</v>
      </c>
      <c r="E41" s="463">
        <v>0</v>
      </c>
      <c r="F41" s="461">
        <v>0</v>
      </c>
      <c r="G41" s="462">
        <v>0</v>
      </c>
      <c r="H41" s="462">
        <v>0</v>
      </c>
      <c r="I41" s="462">
        <v>1.9964999999999999</v>
      </c>
      <c r="J41" s="462">
        <v>1.9964999999999999</v>
      </c>
      <c r="K41" s="464">
        <v>0</v>
      </c>
      <c r="L41" s="150"/>
      <c r="M41" s="460" t="str">
        <f t="shared" si="0"/>
        <v/>
      </c>
    </row>
    <row r="42" spans="1:13" ht="14.45" customHeight="1" x14ac:dyDescent="0.2">
      <c r="A42" s="465" t="s">
        <v>303</v>
      </c>
      <c r="B42" s="461">
        <v>0</v>
      </c>
      <c r="C42" s="462">
        <v>0</v>
      </c>
      <c r="D42" s="462">
        <v>0</v>
      </c>
      <c r="E42" s="463">
        <v>0</v>
      </c>
      <c r="F42" s="461">
        <v>0</v>
      </c>
      <c r="G42" s="462">
        <v>0</v>
      </c>
      <c r="H42" s="462">
        <v>0.51600000000000001</v>
      </c>
      <c r="I42" s="462">
        <v>0.51600000000000001</v>
      </c>
      <c r="J42" s="462">
        <v>0.51600000000000001</v>
      </c>
      <c r="K42" s="464">
        <v>0</v>
      </c>
      <c r="L42" s="150"/>
      <c r="M42" s="460" t="str">
        <f t="shared" si="0"/>
        <v/>
      </c>
    </row>
    <row r="43" spans="1:13" ht="14.45" customHeight="1" x14ac:dyDescent="0.2">
      <c r="A43" s="465" t="s">
        <v>304</v>
      </c>
      <c r="B43" s="461">
        <v>0</v>
      </c>
      <c r="C43" s="462">
        <v>0.26400000000000001</v>
      </c>
      <c r="D43" s="462">
        <v>0.26400000000000001</v>
      </c>
      <c r="E43" s="463">
        <v>0</v>
      </c>
      <c r="F43" s="461">
        <v>0</v>
      </c>
      <c r="G43" s="462">
        <v>0</v>
      </c>
      <c r="H43" s="462">
        <v>0</v>
      </c>
      <c r="I43" s="462">
        <v>0.26400000000000001</v>
      </c>
      <c r="J43" s="462">
        <v>0.26400000000000001</v>
      </c>
      <c r="K43" s="464">
        <v>0</v>
      </c>
      <c r="L43" s="150"/>
      <c r="M43" s="460" t="str">
        <f t="shared" si="0"/>
        <v>X</v>
      </c>
    </row>
    <row r="44" spans="1:13" ht="14.45" customHeight="1" x14ac:dyDescent="0.2">
      <c r="A44" s="465" t="s">
        <v>305</v>
      </c>
      <c r="B44" s="461">
        <v>0</v>
      </c>
      <c r="C44" s="462">
        <v>0.26400000000000001</v>
      </c>
      <c r="D44" s="462">
        <v>0.26400000000000001</v>
      </c>
      <c r="E44" s="463">
        <v>0</v>
      </c>
      <c r="F44" s="461">
        <v>0</v>
      </c>
      <c r="G44" s="462">
        <v>0</v>
      </c>
      <c r="H44" s="462">
        <v>0</v>
      </c>
      <c r="I44" s="462">
        <v>0.26400000000000001</v>
      </c>
      <c r="J44" s="462">
        <v>0.26400000000000001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306</v>
      </c>
      <c r="B45" s="461">
        <v>6.543717</v>
      </c>
      <c r="C45" s="462">
        <v>6.96</v>
      </c>
      <c r="D45" s="462">
        <v>0.41628299999999996</v>
      </c>
      <c r="E45" s="463">
        <v>1.0636156789787823</v>
      </c>
      <c r="F45" s="461">
        <v>6.3334219000000003</v>
      </c>
      <c r="G45" s="462">
        <v>2.6389257916666669</v>
      </c>
      <c r="H45" s="462">
        <v>0.48</v>
      </c>
      <c r="I45" s="462">
        <v>2.4860000000000002</v>
      </c>
      <c r="J45" s="462">
        <v>-0.15292579166666664</v>
      </c>
      <c r="K45" s="464">
        <v>0.39252082669559724</v>
      </c>
      <c r="L45" s="150"/>
      <c r="M45" s="460" t="str">
        <f t="shared" si="0"/>
        <v/>
      </c>
    </row>
    <row r="46" spans="1:13" ht="14.45" customHeight="1" x14ac:dyDescent="0.2">
      <c r="A46" s="465" t="s">
        <v>307</v>
      </c>
      <c r="B46" s="461">
        <v>6.543717</v>
      </c>
      <c r="C46" s="462">
        <v>6.96</v>
      </c>
      <c r="D46" s="462">
        <v>0.41628299999999996</v>
      </c>
      <c r="E46" s="463">
        <v>1.0636156789787823</v>
      </c>
      <c r="F46" s="461">
        <v>6.3334219000000003</v>
      </c>
      <c r="G46" s="462">
        <v>2.6389257916666669</v>
      </c>
      <c r="H46" s="462">
        <v>0.48</v>
      </c>
      <c r="I46" s="462">
        <v>2.4860000000000002</v>
      </c>
      <c r="J46" s="462">
        <v>-0.15292579166666664</v>
      </c>
      <c r="K46" s="464">
        <v>0.39252082669559724</v>
      </c>
      <c r="L46" s="150"/>
      <c r="M46" s="460" t="str">
        <f t="shared" si="0"/>
        <v>X</v>
      </c>
    </row>
    <row r="47" spans="1:13" ht="14.45" customHeight="1" x14ac:dyDescent="0.2">
      <c r="A47" s="465" t="s">
        <v>308</v>
      </c>
      <c r="B47" s="461">
        <v>6.543717</v>
      </c>
      <c r="C47" s="462">
        <v>6.96</v>
      </c>
      <c r="D47" s="462">
        <v>0.41628299999999996</v>
      </c>
      <c r="E47" s="463">
        <v>1.0636156789787823</v>
      </c>
      <c r="F47" s="461">
        <v>6.3334219000000003</v>
      </c>
      <c r="G47" s="462">
        <v>2.6389257916666669</v>
      </c>
      <c r="H47" s="462">
        <v>0.48</v>
      </c>
      <c r="I47" s="462">
        <v>2.4860000000000002</v>
      </c>
      <c r="J47" s="462">
        <v>-0.15292579166666664</v>
      </c>
      <c r="K47" s="464">
        <v>0.39252082669559724</v>
      </c>
      <c r="L47" s="150"/>
      <c r="M47" s="460" t="str">
        <f t="shared" si="0"/>
        <v/>
      </c>
    </row>
    <row r="48" spans="1:13" ht="14.45" customHeight="1" x14ac:dyDescent="0.2">
      <c r="A48" s="465" t="s">
        <v>309</v>
      </c>
      <c r="B48" s="461">
        <v>950.92228699999998</v>
      </c>
      <c r="C48" s="462">
        <v>1494.31537</v>
      </c>
      <c r="D48" s="462">
        <v>543.39308300000005</v>
      </c>
      <c r="E48" s="463">
        <v>1.5714379507439182</v>
      </c>
      <c r="F48" s="461">
        <v>1412.6637364000001</v>
      </c>
      <c r="G48" s="462">
        <v>588.60989016666667</v>
      </c>
      <c r="H48" s="462">
        <v>107.70872</v>
      </c>
      <c r="I48" s="462">
        <v>363.18291999999997</v>
      </c>
      <c r="J48" s="462">
        <v>-225.42697016666671</v>
      </c>
      <c r="K48" s="464">
        <v>0.25709084946537031</v>
      </c>
      <c r="L48" s="150"/>
      <c r="M48" s="460" t="str">
        <f t="shared" si="0"/>
        <v/>
      </c>
    </row>
    <row r="49" spans="1:13" ht="14.45" customHeight="1" x14ac:dyDescent="0.2">
      <c r="A49" s="465" t="s">
        <v>310</v>
      </c>
      <c r="B49" s="461">
        <v>94.024536999999995</v>
      </c>
      <c r="C49" s="462">
        <v>695.61491000000001</v>
      </c>
      <c r="D49" s="462">
        <v>601.590373</v>
      </c>
      <c r="E49" s="463">
        <v>7.3982274435448696</v>
      </c>
      <c r="F49" s="461">
        <v>706.24672109999995</v>
      </c>
      <c r="G49" s="462">
        <v>294.26946712500001</v>
      </c>
      <c r="H49" s="462">
        <v>53.30209</v>
      </c>
      <c r="I49" s="462">
        <v>101.58431</v>
      </c>
      <c r="J49" s="462">
        <v>-192.68515712499999</v>
      </c>
      <c r="K49" s="464">
        <v>0.1438368589404273</v>
      </c>
      <c r="L49" s="150"/>
      <c r="M49" s="460" t="str">
        <f t="shared" si="0"/>
        <v/>
      </c>
    </row>
    <row r="50" spans="1:13" ht="14.45" customHeight="1" x14ac:dyDescent="0.2">
      <c r="A50" s="465" t="s">
        <v>311</v>
      </c>
      <c r="B50" s="461">
        <v>94.024536999999995</v>
      </c>
      <c r="C50" s="462">
        <v>695.61491000000001</v>
      </c>
      <c r="D50" s="462">
        <v>601.590373</v>
      </c>
      <c r="E50" s="463">
        <v>7.3982274435448696</v>
      </c>
      <c r="F50" s="461">
        <v>706.24672109999995</v>
      </c>
      <c r="G50" s="462">
        <v>294.26946712500001</v>
      </c>
      <c r="H50" s="462">
        <v>53.30209</v>
      </c>
      <c r="I50" s="462">
        <v>101.58431</v>
      </c>
      <c r="J50" s="462">
        <v>-192.68515712499999</v>
      </c>
      <c r="K50" s="464">
        <v>0.1438368589404273</v>
      </c>
      <c r="L50" s="150"/>
      <c r="M50" s="460" t="str">
        <f t="shared" si="0"/>
        <v>X</v>
      </c>
    </row>
    <row r="51" spans="1:13" ht="14.45" customHeight="1" x14ac:dyDescent="0.2">
      <c r="A51" s="465" t="s">
        <v>312</v>
      </c>
      <c r="B51" s="461">
        <v>93.052797000000012</v>
      </c>
      <c r="C51" s="462">
        <v>685.93446999999992</v>
      </c>
      <c r="D51" s="462">
        <v>592.88167299999986</v>
      </c>
      <c r="E51" s="463">
        <v>7.371454616243291</v>
      </c>
      <c r="F51" s="461">
        <v>702.2396086</v>
      </c>
      <c r="G51" s="462">
        <v>292.59983691666667</v>
      </c>
      <c r="H51" s="462">
        <v>53.30209</v>
      </c>
      <c r="I51" s="462">
        <v>100.11986</v>
      </c>
      <c r="J51" s="462">
        <v>-192.47997691666666</v>
      </c>
      <c r="K51" s="464">
        <v>0.14257222004267334</v>
      </c>
      <c r="L51" s="150"/>
      <c r="M51" s="460" t="str">
        <f t="shared" si="0"/>
        <v/>
      </c>
    </row>
    <row r="52" spans="1:13" ht="14.45" customHeight="1" x14ac:dyDescent="0.2">
      <c r="A52" s="465" t="s">
        <v>313</v>
      </c>
      <c r="B52" s="461">
        <v>0</v>
      </c>
      <c r="C52" s="462">
        <v>0</v>
      </c>
      <c r="D52" s="462">
        <v>0</v>
      </c>
      <c r="E52" s="463">
        <v>0</v>
      </c>
      <c r="F52" s="461">
        <v>0</v>
      </c>
      <c r="G52" s="462">
        <v>0</v>
      </c>
      <c r="H52" s="462">
        <v>0</v>
      </c>
      <c r="I52" s="462">
        <v>1.2644500000000001</v>
      </c>
      <c r="J52" s="462">
        <v>1.2644500000000001</v>
      </c>
      <c r="K52" s="464">
        <v>0</v>
      </c>
      <c r="L52" s="150"/>
      <c r="M52" s="460" t="str">
        <f t="shared" si="0"/>
        <v/>
      </c>
    </row>
    <row r="53" spans="1:13" ht="14.45" customHeight="1" x14ac:dyDescent="0.2">
      <c r="A53" s="465" t="s">
        <v>314</v>
      </c>
      <c r="B53" s="461">
        <v>0</v>
      </c>
      <c r="C53" s="462">
        <v>5.4450000000000003</v>
      </c>
      <c r="D53" s="462">
        <v>5.4450000000000003</v>
      </c>
      <c r="E53" s="463">
        <v>0</v>
      </c>
      <c r="F53" s="461">
        <v>0.23244030000000002</v>
      </c>
      <c r="G53" s="462">
        <v>9.6850125000000009E-2</v>
      </c>
      <c r="H53" s="462">
        <v>0</v>
      </c>
      <c r="I53" s="462">
        <v>0.2</v>
      </c>
      <c r="J53" s="462">
        <v>0.103149875</v>
      </c>
      <c r="K53" s="464">
        <v>0.86043599152126371</v>
      </c>
      <c r="L53" s="150"/>
      <c r="M53" s="460" t="str">
        <f t="shared" si="0"/>
        <v/>
      </c>
    </row>
    <row r="54" spans="1:13" ht="14.45" customHeight="1" x14ac:dyDescent="0.2">
      <c r="A54" s="465" t="s">
        <v>315</v>
      </c>
      <c r="B54" s="461">
        <v>0</v>
      </c>
      <c r="C54" s="462">
        <v>4.2354399999999996</v>
      </c>
      <c r="D54" s="462">
        <v>4.2354399999999996</v>
      </c>
      <c r="E54" s="463">
        <v>0</v>
      </c>
      <c r="F54" s="461">
        <v>3.7746721999999999</v>
      </c>
      <c r="G54" s="462">
        <v>1.5727800833333334</v>
      </c>
      <c r="H54" s="462">
        <v>0</v>
      </c>
      <c r="I54" s="462">
        <v>0</v>
      </c>
      <c r="J54" s="462">
        <v>-1.5727800833333334</v>
      </c>
      <c r="K54" s="464">
        <v>0</v>
      </c>
      <c r="L54" s="150"/>
      <c r="M54" s="460" t="str">
        <f t="shared" si="0"/>
        <v/>
      </c>
    </row>
    <row r="55" spans="1:13" ht="14.45" customHeight="1" x14ac:dyDescent="0.2">
      <c r="A55" s="465" t="s">
        <v>316</v>
      </c>
      <c r="B55" s="461">
        <v>0.97174000000000005</v>
      </c>
      <c r="C55" s="462">
        <v>0</v>
      </c>
      <c r="D55" s="462">
        <v>-0.97174000000000005</v>
      </c>
      <c r="E55" s="463">
        <v>0</v>
      </c>
      <c r="F55" s="461">
        <v>0</v>
      </c>
      <c r="G55" s="462">
        <v>0</v>
      </c>
      <c r="H55" s="462">
        <v>0</v>
      </c>
      <c r="I55" s="462">
        <v>0</v>
      </c>
      <c r="J55" s="462">
        <v>0</v>
      </c>
      <c r="K55" s="464">
        <v>0</v>
      </c>
      <c r="L55" s="150"/>
      <c r="M55" s="460" t="str">
        <f t="shared" si="0"/>
        <v/>
      </c>
    </row>
    <row r="56" spans="1:13" ht="14.45" customHeight="1" x14ac:dyDescent="0.2">
      <c r="A56" s="465" t="s">
        <v>317</v>
      </c>
      <c r="B56" s="461">
        <v>0</v>
      </c>
      <c r="C56" s="462">
        <v>75.085399999999993</v>
      </c>
      <c r="D56" s="462">
        <v>75.085399999999993</v>
      </c>
      <c r="E56" s="463">
        <v>0</v>
      </c>
      <c r="F56" s="461">
        <v>0</v>
      </c>
      <c r="G56" s="462">
        <v>0</v>
      </c>
      <c r="H56" s="462">
        <v>0</v>
      </c>
      <c r="I56" s="462">
        <v>26.364999999999998</v>
      </c>
      <c r="J56" s="462">
        <v>26.364999999999998</v>
      </c>
      <c r="K56" s="464">
        <v>0</v>
      </c>
      <c r="L56" s="150"/>
      <c r="M56" s="460" t="str">
        <f t="shared" si="0"/>
        <v/>
      </c>
    </row>
    <row r="57" spans="1:13" ht="14.45" customHeight="1" x14ac:dyDescent="0.2">
      <c r="A57" s="465" t="s">
        <v>318</v>
      </c>
      <c r="B57" s="461">
        <v>0</v>
      </c>
      <c r="C57" s="462">
        <v>75.085399999999993</v>
      </c>
      <c r="D57" s="462">
        <v>75.085399999999993</v>
      </c>
      <c r="E57" s="463">
        <v>0</v>
      </c>
      <c r="F57" s="461">
        <v>0</v>
      </c>
      <c r="G57" s="462">
        <v>0</v>
      </c>
      <c r="H57" s="462">
        <v>0</v>
      </c>
      <c r="I57" s="462">
        <v>26.364999999999998</v>
      </c>
      <c r="J57" s="462">
        <v>26.364999999999998</v>
      </c>
      <c r="K57" s="464">
        <v>0</v>
      </c>
      <c r="L57" s="150"/>
      <c r="M57" s="460" t="str">
        <f t="shared" si="0"/>
        <v>X</v>
      </c>
    </row>
    <row r="58" spans="1:13" ht="14.45" customHeight="1" x14ac:dyDescent="0.2">
      <c r="A58" s="465" t="s">
        <v>319</v>
      </c>
      <c r="B58" s="461">
        <v>0</v>
      </c>
      <c r="C58" s="462">
        <v>37.832999999999998</v>
      </c>
      <c r="D58" s="462">
        <v>37.832999999999998</v>
      </c>
      <c r="E58" s="463">
        <v>0</v>
      </c>
      <c r="F58" s="461">
        <v>0</v>
      </c>
      <c r="G58" s="462">
        <v>0</v>
      </c>
      <c r="H58" s="462">
        <v>0</v>
      </c>
      <c r="I58" s="462">
        <v>23.407</v>
      </c>
      <c r="J58" s="462">
        <v>23.407</v>
      </c>
      <c r="K58" s="464">
        <v>0</v>
      </c>
      <c r="L58" s="150"/>
      <c r="M58" s="460" t="str">
        <f t="shared" si="0"/>
        <v/>
      </c>
    </row>
    <row r="59" spans="1:13" ht="14.45" customHeight="1" x14ac:dyDescent="0.2">
      <c r="A59" s="465" t="s">
        <v>320</v>
      </c>
      <c r="B59" s="461">
        <v>0</v>
      </c>
      <c r="C59" s="462">
        <v>37.252400000000002</v>
      </c>
      <c r="D59" s="462">
        <v>37.252400000000002</v>
      </c>
      <c r="E59" s="463">
        <v>0</v>
      </c>
      <c r="F59" s="461">
        <v>0</v>
      </c>
      <c r="G59" s="462">
        <v>0</v>
      </c>
      <c r="H59" s="462">
        <v>0</v>
      </c>
      <c r="I59" s="462">
        <v>2.9580000000000002</v>
      </c>
      <c r="J59" s="462">
        <v>2.9580000000000002</v>
      </c>
      <c r="K59" s="464">
        <v>0</v>
      </c>
      <c r="L59" s="150"/>
      <c r="M59" s="460" t="str">
        <f t="shared" si="0"/>
        <v/>
      </c>
    </row>
    <row r="60" spans="1:13" ht="14.45" customHeight="1" x14ac:dyDescent="0.2">
      <c r="A60" s="465" t="s">
        <v>321</v>
      </c>
      <c r="B60" s="461">
        <v>856.89774999999997</v>
      </c>
      <c r="C60" s="462">
        <v>723.61506000000008</v>
      </c>
      <c r="D60" s="462">
        <v>-133.28268999999989</v>
      </c>
      <c r="E60" s="463">
        <v>0.84445905010253575</v>
      </c>
      <c r="F60" s="461">
        <v>706.4170153</v>
      </c>
      <c r="G60" s="462">
        <v>294.34042304166667</v>
      </c>
      <c r="H60" s="462">
        <v>54.40663</v>
      </c>
      <c r="I60" s="462">
        <v>235.23361</v>
      </c>
      <c r="J60" s="462">
        <v>-59.106813041666669</v>
      </c>
      <c r="K60" s="464">
        <v>0.33299539069015965</v>
      </c>
      <c r="L60" s="150"/>
      <c r="M60" s="460" t="str">
        <f t="shared" si="0"/>
        <v/>
      </c>
    </row>
    <row r="61" spans="1:13" ht="14.45" customHeight="1" x14ac:dyDescent="0.2">
      <c r="A61" s="465" t="s">
        <v>322</v>
      </c>
      <c r="B61" s="461">
        <v>402.637404</v>
      </c>
      <c r="C61" s="462">
        <v>239.77500000000001</v>
      </c>
      <c r="D61" s="462">
        <v>-162.862404</v>
      </c>
      <c r="E61" s="463">
        <v>0.59551099231704763</v>
      </c>
      <c r="F61" s="461">
        <v>226.75870139999998</v>
      </c>
      <c r="G61" s="462">
        <v>94.482792249999989</v>
      </c>
      <c r="H61" s="462">
        <v>0</v>
      </c>
      <c r="I61" s="462">
        <v>0</v>
      </c>
      <c r="J61" s="462">
        <v>-94.482792249999989</v>
      </c>
      <c r="K61" s="464">
        <v>0</v>
      </c>
      <c r="L61" s="150"/>
      <c r="M61" s="460" t="str">
        <f t="shared" si="0"/>
        <v>X</v>
      </c>
    </row>
    <row r="62" spans="1:13" ht="14.45" customHeight="1" x14ac:dyDescent="0.2">
      <c r="A62" s="465" t="s">
        <v>323</v>
      </c>
      <c r="B62" s="461">
        <v>402.637404</v>
      </c>
      <c r="C62" s="462">
        <v>239.77500000000001</v>
      </c>
      <c r="D62" s="462">
        <v>-162.862404</v>
      </c>
      <c r="E62" s="463">
        <v>0.59551099231704763</v>
      </c>
      <c r="F62" s="461">
        <v>226.75870139999998</v>
      </c>
      <c r="G62" s="462">
        <v>94.482792249999989</v>
      </c>
      <c r="H62" s="462">
        <v>0</v>
      </c>
      <c r="I62" s="462">
        <v>0</v>
      </c>
      <c r="J62" s="462">
        <v>-94.482792249999989</v>
      </c>
      <c r="K62" s="464">
        <v>0</v>
      </c>
      <c r="L62" s="150"/>
      <c r="M62" s="460" t="str">
        <f t="shared" si="0"/>
        <v/>
      </c>
    </row>
    <row r="63" spans="1:13" ht="14.45" customHeight="1" x14ac:dyDescent="0.2">
      <c r="A63" s="465" t="s">
        <v>324</v>
      </c>
      <c r="B63" s="461">
        <v>13.739231999999999</v>
      </c>
      <c r="C63" s="462">
        <v>15.37243</v>
      </c>
      <c r="D63" s="462">
        <v>1.6331980000000001</v>
      </c>
      <c r="E63" s="463">
        <v>1.1188711275855885</v>
      </c>
      <c r="F63" s="461">
        <v>15.7409623</v>
      </c>
      <c r="G63" s="462">
        <v>6.5587342916666671</v>
      </c>
      <c r="H63" s="462">
        <v>1.22024</v>
      </c>
      <c r="I63" s="462">
        <v>6.7736000000000001</v>
      </c>
      <c r="J63" s="462">
        <v>0.21486570833333296</v>
      </c>
      <c r="K63" s="464">
        <v>0.43031676659310725</v>
      </c>
      <c r="L63" s="150"/>
      <c r="M63" s="460" t="str">
        <f t="shared" si="0"/>
        <v>X</v>
      </c>
    </row>
    <row r="64" spans="1:13" ht="14.45" customHeight="1" x14ac:dyDescent="0.2">
      <c r="A64" s="465" t="s">
        <v>325</v>
      </c>
      <c r="B64" s="461">
        <v>11.884454999999999</v>
      </c>
      <c r="C64" s="462">
        <v>13.0921</v>
      </c>
      <c r="D64" s="462">
        <v>1.2076450000000012</v>
      </c>
      <c r="E64" s="463">
        <v>1.101615513710978</v>
      </c>
      <c r="F64" s="461">
        <v>13.271091800000001</v>
      </c>
      <c r="G64" s="462">
        <v>5.5296215833333342</v>
      </c>
      <c r="H64" s="462">
        <v>1.0298</v>
      </c>
      <c r="I64" s="462">
        <v>5.8213999999999997</v>
      </c>
      <c r="J64" s="462">
        <v>0.29177841666666549</v>
      </c>
      <c r="K64" s="464">
        <v>0.43865268116071654</v>
      </c>
      <c r="L64" s="150"/>
      <c r="M64" s="460" t="str">
        <f t="shared" si="0"/>
        <v/>
      </c>
    </row>
    <row r="65" spans="1:13" ht="14.45" customHeight="1" x14ac:dyDescent="0.2">
      <c r="A65" s="465" t="s">
        <v>326</v>
      </c>
      <c r="B65" s="461">
        <v>1.8547770000000001</v>
      </c>
      <c r="C65" s="462">
        <v>2.2803299999999997</v>
      </c>
      <c r="D65" s="462">
        <v>0.42555299999999963</v>
      </c>
      <c r="E65" s="463">
        <v>1.2294362071559004</v>
      </c>
      <c r="F65" s="461">
        <v>2.4698704999999999</v>
      </c>
      <c r="G65" s="462">
        <v>1.0291127083333333</v>
      </c>
      <c r="H65" s="462">
        <v>0.19044</v>
      </c>
      <c r="I65" s="462">
        <v>0.95220000000000005</v>
      </c>
      <c r="J65" s="462">
        <v>-7.6912708333333302E-2</v>
      </c>
      <c r="K65" s="464">
        <v>0.38552628568987729</v>
      </c>
      <c r="L65" s="150"/>
      <c r="M65" s="460" t="str">
        <f t="shared" si="0"/>
        <v/>
      </c>
    </row>
    <row r="66" spans="1:13" ht="14.45" customHeight="1" x14ac:dyDescent="0.2">
      <c r="A66" s="465" t="s">
        <v>327</v>
      </c>
      <c r="B66" s="461">
        <v>39.911303999999994</v>
      </c>
      <c r="C66" s="462">
        <v>14.66456</v>
      </c>
      <c r="D66" s="462">
        <v>-25.246743999999993</v>
      </c>
      <c r="E66" s="463">
        <v>0.36742873648027141</v>
      </c>
      <c r="F66" s="461">
        <v>15.4631378</v>
      </c>
      <c r="G66" s="462">
        <v>6.4429740833333335</v>
      </c>
      <c r="H66" s="462">
        <v>0</v>
      </c>
      <c r="I66" s="462">
        <v>3.081</v>
      </c>
      <c r="J66" s="462">
        <v>-3.3619740833333336</v>
      </c>
      <c r="K66" s="464">
        <v>0.19924804653813535</v>
      </c>
      <c r="L66" s="150"/>
      <c r="M66" s="460" t="str">
        <f t="shared" si="0"/>
        <v>X</v>
      </c>
    </row>
    <row r="67" spans="1:13" ht="14.45" customHeight="1" x14ac:dyDescent="0.2">
      <c r="A67" s="465" t="s">
        <v>328</v>
      </c>
      <c r="B67" s="461">
        <v>0.999996</v>
      </c>
      <c r="C67" s="462">
        <v>1.08</v>
      </c>
      <c r="D67" s="462">
        <v>8.0004000000000075E-2</v>
      </c>
      <c r="E67" s="463">
        <v>1.0800043200172802</v>
      </c>
      <c r="F67" s="461">
        <v>1.08</v>
      </c>
      <c r="G67" s="462">
        <v>0.45000000000000007</v>
      </c>
      <c r="H67" s="462">
        <v>0</v>
      </c>
      <c r="I67" s="462">
        <v>0.54</v>
      </c>
      <c r="J67" s="462">
        <v>8.9999999999999969E-2</v>
      </c>
      <c r="K67" s="464">
        <v>0.5</v>
      </c>
      <c r="L67" s="150"/>
      <c r="M67" s="460" t="str">
        <f t="shared" si="0"/>
        <v/>
      </c>
    </row>
    <row r="68" spans="1:13" ht="14.45" customHeight="1" x14ac:dyDescent="0.2">
      <c r="A68" s="465" t="s">
        <v>329</v>
      </c>
      <c r="B68" s="461">
        <v>38.911307999999998</v>
      </c>
      <c r="C68" s="462">
        <v>13.58456</v>
      </c>
      <c r="D68" s="462">
        <v>-25.326747999999998</v>
      </c>
      <c r="E68" s="463">
        <v>0.34911599476429833</v>
      </c>
      <c r="F68" s="461">
        <v>14.3831378</v>
      </c>
      <c r="G68" s="462">
        <v>5.9929740833333334</v>
      </c>
      <c r="H68" s="462">
        <v>0</v>
      </c>
      <c r="I68" s="462">
        <v>2.5409999999999999</v>
      </c>
      <c r="J68" s="462">
        <v>-3.4519740833333334</v>
      </c>
      <c r="K68" s="464">
        <v>0.17666520583568349</v>
      </c>
      <c r="L68" s="150"/>
      <c r="M68" s="460" t="str">
        <f t="shared" si="0"/>
        <v/>
      </c>
    </row>
    <row r="69" spans="1:13" ht="14.45" customHeight="1" x14ac:dyDescent="0.2">
      <c r="A69" s="465" t="s">
        <v>330</v>
      </c>
      <c r="B69" s="461">
        <v>3.1031970000000002</v>
      </c>
      <c r="C69" s="462">
        <v>10.460129999999999</v>
      </c>
      <c r="D69" s="462">
        <v>7.3569329999999997</v>
      </c>
      <c r="E69" s="463">
        <v>3.3707592524741417</v>
      </c>
      <c r="F69" s="461">
        <v>15.717281999999999</v>
      </c>
      <c r="G69" s="462">
        <v>6.5488675000000001</v>
      </c>
      <c r="H69" s="462">
        <v>7.5373700000000001</v>
      </c>
      <c r="I69" s="462">
        <v>28.34929</v>
      </c>
      <c r="J69" s="462">
        <v>21.8004225</v>
      </c>
      <c r="K69" s="464">
        <v>1.803701810529327</v>
      </c>
      <c r="L69" s="150"/>
      <c r="M69" s="460" t="str">
        <f t="shared" si="0"/>
        <v>X</v>
      </c>
    </row>
    <row r="70" spans="1:13" ht="14.45" customHeight="1" x14ac:dyDescent="0.2">
      <c r="A70" s="465" t="s">
        <v>331</v>
      </c>
      <c r="B70" s="461">
        <v>3.1031970000000002</v>
      </c>
      <c r="C70" s="462">
        <v>3.4771900000000002</v>
      </c>
      <c r="D70" s="462">
        <v>0.37399300000000002</v>
      </c>
      <c r="E70" s="463">
        <v>1.1205186135459657</v>
      </c>
      <c r="F70" s="461">
        <v>3.4992815999999998</v>
      </c>
      <c r="G70" s="462">
        <v>1.4580340000000001</v>
      </c>
      <c r="H70" s="462">
        <v>0.25494</v>
      </c>
      <c r="I70" s="462">
        <v>1.3600699999999999</v>
      </c>
      <c r="J70" s="462">
        <v>-9.7964000000000162E-2</v>
      </c>
      <c r="K70" s="464">
        <v>0.38867120611270611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5" t="s">
        <v>332</v>
      </c>
      <c r="B71" s="461">
        <v>0</v>
      </c>
      <c r="C71" s="462">
        <v>6.9829399999999993</v>
      </c>
      <c r="D71" s="462">
        <v>6.9829399999999993</v>
      </c>
      <c r="E71" s="463">
        <v>0</v>
      </c>
      <c r="F71" s="461">
        <v>12.218000400000001</v>
      </c>
      <c r="G71" s="462">
        <v>5.0908335000000005</v>
      </c>
      <c r="H71" s="462">
        <v>7.2824300000000006</v>
      </c>
      <c r="I71" s="462">
        <v>26.98922</v>
      </c>
      <c r="J71" s="462">
        <v>21.898386500000001</v>
      </c>
      <c r="K71" s="464">
        <v>2.2089719361934215</v>
      </c>
      <c r="L71" s="150"/>
      <c r="M71" s="460" t="str">
        <f t="shared" si="1"/>
        <v/>
      </c>
    </row>
    <row r="72" spans="1:13" ht="14.45" customHeight="1" x14ac:dyDescent="0.2">
      <c r="A72" s="465" t="s">
        <v>333</v>
      </c>
      <c r="B72" s="461">
        <v>352.50661300000002</v>
      </c>
      <c r="C72" s="462">
        <v>392.30903999999998</v>
      </c>
      <c r="D72" s="462">
        <v>39.802426999999966</v>
      </c>
      <c r="E72" s="463">
        <v>1.1129125682530103</v>
      </c>
      <c r="F72" s="461">
        <v>374.63210420000001</v>
      </c>
      <c r="G72" s="462">
        <v>156.09671008333333</v>
      </c>
      <c r="H72" s="462">
        <v>42.308019999999999</v>
      </c>
      <c r="I72" s="462">
        <v>152.26761999999999</v>
      </c>
      <c r="J72" s="462">
        <v>-3.829090083333341</v>
      </c>
      <c r="K72" s="464">
        <v>0.40644573247441401</v>
      </c>
      <c r="L72" s="150"/>
      <c r="M72" s="460" t="str">
        <f t="shared" si="1"/>
        <v>X</v>
      </c>
    </row>
    <row r="73" spans="1:13" ht="14.45" customHeight="1" x14ac:dyDescent="0.2">
      <c r="A73" s="465" t="s">
        <v>334</v>
      </c>
      <c r="B73" s="461">
        <v>235.31420300000002</v>
      </c>
      <c r="C73" s="462">
        <v>214.04300000000001</v>
      </c>
      <c r="D73" s="462">
        <v>-21.271203000000014</v>
      </c>
      <c r="E73" s="463">
        <v>0.90960510360694202</v>
      </c>
      <c r="F73" s="461">
        <v>197</v>
      </c>
      <c r="G73" s="462">
        <v>82.083333333333343</v>
      </c>
      <c r="H73" s="462">
        <v>38.466269999999994</v>
      </c>
      <c r="I73" s="462">
        <v>131.40448999999998</v>
      </c>
      <c r="J73" s="462">
        <v>49.321156666666639</v>
      </c>
      <c r="K73" s="464">
        <v>0.66702786802030445</v>
      </c>
      <c r="L73" s="150"/>
      <c r="M73" s="460" t="str">
        <f t="shared" si="1"/>
        <v/>
      </c>
    </row>
    <row r="74" spans="1:13" ht="14.45" customHeight="1" x14ac:dyDescent="0.2">
      <c r="A74" s="465" t="s">
        <v>335</v>
      </c>
      <c r="B74" s="461">
        <v>107.229732</v>
      </c>
      <c r="C74" s="462">
        <v>169.81365</v>
      </c>
      <c r="D74" s="462">
        <v>62.583917999999997</v>
      </c>
      <c r="E74" s="463">
        <v>1.5836433313103868</v>
      </c>
      <c r="F74" s="461">
        <v>177.63210420000001</v>
      </c>
      <c r="G74" s="462">
        <v>74.013376750000006</v>
      </c>
      <c r="H74" s="462">
        <v>0</v>
      </c>
      <c r="I74" s="462">
        <v>17.021380000000001</v>
      </c>
      <c r="J74" s="462">
        <v>-56.991996750000006</v>
      </c>
      <c r="K74" s="464">
        <v>9.5823781836391703E-2</v>
      </c>
      <c r="L74" s="150"/>
      <c r="M74" s="460" t="str">
        <f t="shared" si="1"/>
        <v/>
      </c>
    </row>
    <row r="75" spans="1:13" ht="14.45" customHeight="1" x14ac:dyDescent="0.2">
      <c r="A75" s="465" t="s">
        <v>336</v>
      </c>
      <c r="B75" s="461">
        <v>9.9626780000000004</v>
      </c>
      <c r="C75" s="462">
        <v>8.4523899999999994</v>
      </c>
      <c r="D75" s="462">
        <v>-1.510288000000001</v>
      </c>
      <c r="E75" s="463">
        <v>0.8484054187036858</v>
      </c>
      <c r="F75" s="461">
        <v>0</v>
      </c>
      <c r="G75" s="462">
        <v>0</v>
      </c>
      <c r="H75" s="462">
        <v>0</v>
      </c>
      <c r="I75" s="462">
        <v>0</v>
      </c>
      <c r="J75" s="462">
        <v>0</v>
      </c>
      <c r="K75" s="464">
        <v>0</v>
      </c>
      <c r="L75" s="150"/>
      <c r="M75" s="460" t="str">
        <f t="shared" si="1"/>
        <v/>
      </c>
    </row>
    <row r="76" spans="1:13" ht="14.45" customHeight="1" x14ac:dyDescent="0.2">
      <c r="A76" s="465" t="s">
        <v>337</v>
      </c>
      <c r="B76" s="461">
        <v>0</v>
      </c>
      <c r="C76" s="462">
        <v>0</v>
      </c>
      <c r="D76" s="462">
        <v>0</v>
      </c>
      <c r="E76" s="463">
        <v>0</v>
      </c>
      <c r="F76" s="461">
        <v>0</v>
      </c>
      <c r="G76" s="462">
        <v>0</v>
      </c>
      <c r="H76" s="462">
        <v>3.8417500000000002</v>
      </c>
      <c r="I76" s="462">
        <v>3.8417500000000002</v>
      </c>
      <c r="J76" s="462">
        <v>3.8417500000000002</v>
      </c>
      <c r="K76" s="464">
        <v>0</v>
      </c>
      <c r="L76" s="150"/>
      <c r="M76" s="460" t="str">
        <f t="shared" si="1"/>
        <v/>
      </c>
    </row>
    <row r="77" spans="1:13" ht="14.45" customHeight="1" x14ac:dyDescent="0.2">
      <c r="A77" s="465" t="s">
        <v>338</v>
      </c>
      <c r="B77" s="461">
        <v>45</v>
      </c>
      <c r="C77" s="462">
        <v>51.033900000000003</v>
      </c>
      <c r="D77" s="462">
        <v>6.0339000000000027</v>
      </c>
      <c r="E77" s="463">
        <v>1.1340866666666667</v>
      </c>
      <c r="F77" s="461">
        <v>58.1048276</v>
      </c>
      <c r="G77" s="462">
        <v>24.210344833333334</v>
      </c>
      <c r="H77" s="462">
        <v>3.3410000000000002</v>
      </c>
      <c r="I77" s="462">
        <v>44.762099999999997</v>
      </c>
      <c r="J77" s="462">
        <v>20.551755166666663</v>
      </c>
      <c r="K77" s="464">
        <v>0.77036800295058439</v>
      </c>
      <c r="L77" s="150"/>
      <c r="M77" s="460" t="str">
        <f t="shared" si="1"/>
        <v>X</v>
      </c>
    </row>
    <row r="78" spans="1:13" ht="14.45" customHeight="1" x14ac:dyDescent="0.2">
      <c r="A78" s="465" t="s">
        <v>339</v>
      </c>
      <c r="B78" s="461">
        <v>0</v>
      </c>
      <c r="C78" s="462">
        <v>0</v>
      </c>
      <c r="D78" s="462">
        <v>0</v>
      </c>
      <c r="E78" s="463">
        <v>0</v>
      </c>
      <c r="F78" s="461">
        <v>0</v>
      </c>
      <c r="G78" s="462">
        <v>0</v>
      </c>
      <c r="H78" s="462">
        <v>3.3410000000000002</v>
      </c>
      <c r="I78" s="462">
        <v>3.3410000000000002</v>
      </c>
      <c r="J78" s="462">
        <v>3.3410000000000002</v>
      </c>
      <c r="K78" s="464">
        <v>0</v>
      </c>
      <c r="L78" s="150"/>
      <c r="M78" s="460" t="str">
        <f t="shared" si="1"/>
        <v/>
      </c>
    </row>
    <row r="79" spans="1:13" ht="14.45" customHeight="1" x14ac:dyDescent="0.2">
      <c r="A79" s="465" t="s">
        <v>340</v>
      </c>
      <c r="B79" s="461">
        <v>39.999995999999996</v>
      </c>
      <c r="C79" s="462">
        <v>46.798900000000003</v>
      </c>
      <c r="D79" s="462">
        <v>6.7989040000000074</v>
      </c>
      <c r="E79" s="463">
        <v>1.169972616997262</v>
      </c>
      <c r="F79" s="461">
        <v>45.938353999999997</v>
      </c>
      <c r="G79" s="462">
        <v>19.14098083333333</v>
      </c>
      <c r="H79" s="462">
        <v>0</v>
      </c>
      <c r="I79" s="462">
        <v>12.3811</v>
      </c>
      <c r="J79" s="462">
        <v>-6.7598808333333302</v>
      </c>
      <c r="K79" s="464">
        <v>0.26951553379557308</v>
      </c>
      <c r="L79" s="150"/>
      <c r="M79" s="460" t="str">
        <f t="shared" si="1"/>
        <v/>
      </c>
    </row>
    <row r="80" spans="1:13" ht="14.45" customHeight="1" x14ac:dyDescent="0.2">
      <c r="A80" s="465" t="s">
        <v>341</v>
      </c>
      <c r="B80" s="461">
        <v>5.0000039999999997</v>
      </c>
      <c r="C80" s="462">
        <v>4.2350000000000003</v>
      </c>
      <c r="D80" s="462">
        <v>-0.76500399999999935</v>
      </c>
      <c r="E80" s="463">
        <v>0.84699932240054221</v>
      </c>
      <c r="F80" s="461">
        <v>12.1664736</v>
      </c>
      <c r="G80" s="462">
        <v>5.0693639999999993</v>
      </c>
      <c r="H80" s="462">
        <v>0</v>
      </c>
      <c r="I80" s="462">
        <v>29.04</v>
      </c>
      <c r="J80" s="462">
        <v>23.970635999999999</v>
      </c>
      <c r="K80" s="464">
        <v>2.386887191371541</v>
      </c>
      <c r="L80" s="150"/>
      <c r="M80" s="460" t="str">
        <f t="shared" si="1"/>
        <v/>
      </c>
    </row>
    <row r="81" spans="1:13" ht="14.45" customHeight="1" x14ac:dyDescent="0.2">
      <c r="A81" s="465" t="s">
        <v>342</v>
      </c>
      <c r="B81" s="461">
        <v>36261.519646000001</v>
      </c>
      <c r="C81" s="462">
        <v>39457.72092</v>
      </c>
      <c r="D81" s="462">
        <v>3196.2012739999991</v>
      </c>
      <c r="E81" s="463">
        <v>1.088143059232008</v>
      </c>
      <c r="F81" s="461">
        <v>42690.146831200007</v>
      </c>
      <c r="G81" s="462">
        <v>17787.561179666671</v>
      </c>
      <c r="H81" s="462">
        <v>3051.1017400000001</v>
      </c>
      <c r="I81" s="462">
        <v>15478.024539999999</v>
      </c>
      <c r="J81" s="462">
        <v>-2309.5366396666723</v>
      </c>
      <c r="K81" s="464">
        <v>0.36256667378543461</v>
      </c>
      <c r="L81" s="150"/>
      <c r="M81" s="460" t="str">
        <f t="shared" si="1"/>
        <v/>
      </c>
    </row>
    <row r="82" spans="1:13" ht="14.45" customHeight="1" x14ac:dyDescent="0.2">
      <c r="A82" s="465" t="s">
        <v>343</v>
      </c>
      <c r="B82" s="461">
        <v>25842.68</v>
      </c>
      <c r="C82" s="462">
        <v>29081.532999999999</v>
      </c>
      <c r="D82" s="462">
        <v>3238.8529999999992</v>
      </c>
      <c r="E82" s="463">
        <v>1.125329609777314</v>
      </c>
      <c r="F82" s="461">
        <v>31371.5619357</v>
      </c>
      <c r="G82" s="462">
        <v>13071.484139875</v>
      </c>
      <c r="H82" s="462">
        <v>2251.4989999999998</v>
      </c>
      <c r="I82" s="462">
        <v>11422.544</v>
      </c>
      <c r="J82" s="462">
        <v>-1648.9401398749997</v>
      </c>
      <c r="K82" s="464">
        <v>0.3641050459461328</v>
      </c>
      <c r="L82" s="150"/>
      <c r="M82" s="460" t="str">
        <f t="shared" si="1"/>
        <v/>
      </c>
    </row>
    <row r="83" spans="1:13" ht="14.45" customHeight="1" x14ac:dyDescent="0.2">
      <c r="A83" s="465" t="s">
        <v>344</v>
      </c>
      <c r="B83" s="461">
        <v>25214.98</v>
      </c>
      <c r="C83" s="462">
        <v>28526.286</v>
      </c>
      <c r="D83" s="462">
        <v>3311.3060000000005</v>
      </c>
      <c r="E83" s="463">
        <v>1.1313229675375511</v>
      </c>
      <c r="F83" s="461">
        <v>30793.031987100003</v>
      </c>
      <c r="G83" s="462">
        <v>12830.429994625001</v>
      </c>
      <c r="H83" s="462">
        <v>2208.4870000000001</v>
      </c>
      <c r="I83" s="462">
        <v>11213.334000000001</v>
      </c>
      <c r="J83" s="462">
        <v>-1617.0959946250005</v>
      </c>
      <c r="K83" s="464">
        <v>0.36415166927042314</v>
      </c>
      <c r="L83" s="150"/>
      <c r="M83" s="460" t="str">
        <f t="shared" si="1"/>
        <v>X</v>
      </c>
    </row>
    <row r="84" spans="1:13" ht="14.45" customHeight="1" x14ac:dyDescent="0.2">
      <c r="A84" s="465" t="s">
        <v>345</v>
      </c>
      <c r="B84" s="461">
        <v>25214.98</v>
      </c>
      <c r="C84" s="462">
        <v>28526.286</v>
      </c>
      <c r="D84" s="462">
        <v>3311.3060000000005</v>
      </c>
      <c r="E84" s="463">
        <v>1.1313229675375511</v>
      </c>
      <c r="F84" s="461">
        <v>30793.031987100003</v>
      </c>
      <c r="G84" s="462">
        <v>12830.429994625001</v>
      </c>
      <c r="H84" s="462">
        <v>2208.4870000000001</v>
      </c>
      <c r="I84" s="462">
        <v>11213.334000000001</v>
      </c>
      <c r="J84" s="462">
        <v>-1617.0959946250005</v>
      </c>
      <c r="K84" s="464">
        <v>0.36415166927042314</v>
      </c>
      <c r="L84" s="150"/>
      <c r="M84" s="460" t="str">
        <f t="shared" si="1"/>
        <v/>
      </c>
    </row>
    <row r="85" spans="1:13" ht="14.45" customHeight="1" x14ac:dyDescent="0.2">
      <c r="A85" s="465" t="s">
        <v>346</v>
      </c>
      <c r="B85" s="461">
        <v>515.88</v>
      </c>
      <c r="C85" s="462">
        <v>440.52</v>
      </c>
      <c r="D85" s="462">
        <v>-75.360000000000014</v>
      </c>
      <c r="E85" s="463">
        <v>0.85391951616655037</v>
      </c>
      <c r="F85" s="461">
        <v>450.44727599999999</v>
      </c>
      <c r="G85" s="462">
        <v>187.686365</v>
      </c>
      <c r="H85" s="462">
        <v>27.61</v>
      </c>
      <c r="I85" s="462">
        <v>126.45</v>
      </c>
      <c r="J85" s="462">
        <v>-61.236364999999992</v>
      </c>
      <c r="K85" s="464">
        <v>0.28072097831933612</v>
      </c>
      <c r="L85" s="150"/>
      <c r="M85" s="460" t="str">
        <f t="shared" si="1"/>
        <v>X</v>
      </c>
    </row>
    <row r="86" spans="1:13" ht="14.45" customHeight="1" x14ac:dyDescent="0.2">
      <c r="A86" s="465" t="s">
        <v>347</v>
      </c>
      <c r="B86" s="461">
        <v>515.88</v>
      </c>
      <c r="C86" s="462">
        <v>440.52</v>
      </c>
      <c r="D86" s="462">
        <v>-75.360000000000014</v>
      </c>
      <c r="E86" s="463">
        <v>0.85391951616655037</v>
      </c>
      <c r="F86" s="461">
        <v>450.44727599999999</v>
      </c>
      <c r="G86" s="462">
        <v>187.686365</v>
      </c>
      <c r="H86" s="462">
        <v>27.61</v>
      </c>
      <c r="I86" s="462">
        <v>126.45</v>
      </c>
      <c r="J86" s="462">
        <v>-61.236364999999992</v>
      </c>
      <c r="K86" s="464">
        <v>0.28072097831933612</v>
      </c>
      <c r="L86" s="150"/>
      <c r="M86" s="460" t="str">
        <f t="shared" si="1"/>
        <v/>
      </c>
    </row>
    <row r="87" spans="1:13" ht="14.45" customHeight="1" x14ac:dyDescent="0.2">
      <c r="A87" s="465" t="s">
        <v>348</v>
      </c>
      <c r="B87" s="461">
        <v>65.62</v>
      </c>
      <c r="C87" s="462">
        <v>89.227000000000004</v>
      </c>
      <c r="D87" s="462">
        <v>23.606999999999999</v>
      </c>
      <c r="E87" s="463">
        <v>1.3597531240475464</v>
      </c>
      <c r="F87" s="461">
        <v>91.216051800000002</v>
      </c>
      <c r="G87" s="462">
        <v>38.006688250000003</v>
      </c>
      <c r="H87" s="462">
        <v>15.401999999999999</v>
      </c>
      <c r="I87" s="462">
        <v>82.01</v>
      </c>
      <c r="J87" s="462">
        <v>44.003311750000002</v>
      </c>
      <c r="K87" s="464">
        <v>0.89907421316387215</v>
      </c>
      <c r="L87" s="150"/>
      <c r="M87" s="460" t="str">
        <f t="shared" si="1"/>
        <v>X</v>
      </c>
    </row>
    <row r="88" spans="1:13" ht="14.45" customHeight="1" x14ac:dyDescent="0.2">
      <c r="A88" s="465" t="s">
        <v>349</v>
      </c>
      <c r="B88" s="461">
        <v>65.62</v>
      </c>
      <c r="C88" s="462">
        <v>89.227000000000004</v>
      </c>
      <c r="D88" s="462">
        <v>23.606999999999999</v>
      </c>
      <c r="E88" s="463">
        <v>1.3597531240475464</v>
      </c>
      <c r="F88" s="461">
        <v>91.216051800000002</v>
      </c>
      <c r="G88" s="462">
        <v>38.006688250000003</v>
      </c>
      <c r="H88" s="462">
        <v>15.401999999999999</v>
      </c>
      <c r="I88" s="462">
        <v>82.01</v>
      </c>
      <c r="J88" s="462">
        <v>44.003311750000002</v>
      </c>
      <c r="K88" s="464">
        <v>0.89907421316387215</v>
      </c>
      <c r="L88" s="150"/>
      <c r="M88" s="460" t="str">
        <f t="shared" si="1"/>
        <v/>
      </c>
    </row>
    <row r="89" spans="1:13" ht="14.45" customHeight="1" x14ac:dyDescent="0.2">
      <c r="A89" s="465" t="s">
        <v>350</v>
      </c>
      <c r="B89" s="461">
        <v>46.2</v>
      </c>
      <c r="C89" s="462">
        <v>25.5</v>
      </c>
      <c r="D89" s="462">
        <v>-20.700000000000003</v>
      </c>
      <c r="E89" s="463">
        <v>0.55194805194805197</v>
      </c>
      <c r="F89" s="461">
        <v>36.8666208</v>
      </c>
      <c r="G89" s="462">
        <v>15.361092000000001</v>
      </c>
      <c r="H89" s="462">
        <v>0</v>
      </c>
      <c r="I89" s="462">
        <v>0.75</v>
      </c>
      <c r="J89" s="462">
        <v>-14.611092000000001</v>
      </c>
      <c r="K89" s="464">
        <v>2.0343605780109904E-2</v>
      </c>
      <c r="L89" s="150"/>
      <c r="M89" s="460" t="str">
        <f t="shared" si="1"/>
        <v>X</v>
      </c>
    </row>
    <row r="90" spans="1:13" ht="14.45" customHeight="1" x14ac:dyDescent="0.2">
      <c r="A90" s="465" t="s">
        <v>351</v>
      </c>
      <c r="B90" s="461">
        <v>46.2</v>
      </c>
      <c r="C90" s="462">
        <v>25.5</v>
      </c>
      <c r="D90" s="462">
        <v>-20.700000000000003</v>
      </c>
      <c r="E90" s="463">
        <v>0.55194805194805197</v>
      </c>
      <c r="F90" s="461">
        <v>36.8666208</v>
      </c>
      <c r="G90" s="462">
        <v>15.361092000000001</v>
      </c>
      <c r="H90" s="462">
        <v>0</v>
      </c>
      <c r="I90" s="462">
        <v>0.75</v>
      </c>
      <c r="J90" s="462">
        <v>-14.611092000000001</v>
      </c>
      <c r="K90" s="464">
        <v>2.0343605780109904E-2</v>
      </c>
      <c r="L90" s="150"/>
      <c r="M90" s="460" t="str">
        <f t="shared" si="1"/>
        <v/>
      </c>
    </row>
    <row r="91" spans="1:13" ht="14.45" customHeight="1" x14ac:dyDescent="0.2">
      <c r="A91" s="465" t="s">
        <v>352</v>
      </c>
      <c r="B91" s="461">
        <v>9724.19</v>
      </c>
      <c r="C91" s="462">
        <v>9803.8419900000008</v>
      </c>
      <c r="D91" s="462">
        <v>79.651990000000296</v>
      </c>
      <c r="E91" s="463">
        <v>1.0081911182319556</v>
      </c>
      <c r="F91" s="461">
        <v>10557.968419199999</v>
      </c>
      <c r="G91" s="462">
        <v>4399.1535079999994</v>
      </c>
      <c r="H91" s="462">
        <v>755.12219999999991</v>
      </c>
      <c r="I91" s="462">
        <v>3829.5741200000002</v>
      </c>
      <c r="J91" s="462">
        <v>-569.5793879999992</v>
      </c>
      <c r="K91" s="464">
        <v>0.36271884589423464</v>
      </c>
      <c r="L91" s="150"/>
      <c r="M91" s="460" t="str">
        <f t="shared" si="1"/>
        <v/>
      </c>
    </row>
    <row r="92" spans="1:13" ht="14.45" customHeight="1" x14ac:dyDescent="0.2">
      <c r="A92" s="465" t="s">
        <v>353</v>
      </c>
      <c r="B92" s="461">
        <v>2574.0500000000002</v>
      </c>
      <c r="C92" s="462">
        <v>2603.6593900000003</v>
      </c>
      <c r="D92" s="462">
        <v>29.609390000000076</v>
      </c>
      <c r="E92" s="463">
        <v>1.0115030360715604</v>
      </c>
      <c r="F92" s="461">
        <v>2811.2933661000002</v>
      </c>
      <c r="G92" s="462">
        <v>1171.3722358750001</v>
      </c>
      <c r="H92" s="462">
        <v>201.06861999999998</v>
      </c>
      <c r="I92" s="462">
        <v>1019.71335</v>
      </c>
      <c r="J92" s="462">
        <v>-151.65888587500012</v>
      </c>
      <c r="K92" s="464">
        <v>0.36272036291061627</v>
      </c>
      <c r="L92" s="150"/>
      <c r="M92" s="460" t="str">
        <f t="shared" si="1"/>
        <v>X</v>
      </c>
    </row>
    <row r="93" spans="1:13" ht="14.45" customHeight="1" x14ac:dyDescent="0.2">
      <c r="A93" s="465" t="s">
        <v>354</v>
      </c>
      <c r="B93" s="461">
        <v>2574.0500000000002</v>
      </c>
      <c r="C93" s="462">
        <v>2603.6593900000003</v>
      </c>
      <c r="D93" s="462">
        <v>29.609390000000076</v>
      </c>
      <c r="E93" s="463">
        <v>1.0115030360715604</v>
      </c>
      <c r="F93" s="461">
        <v>2811.2933661000002</v>
      </c>
      <c r="G93" s="462">
        <v>1171.3722358750001</v>
      </c>
      <c r="H93" s="462">
        <v>201.06861999999998</v>
      </c>
      <c r="I93" s="462">
        <v>1019.71335</v>
      </c>
      <c r="J93" s="462">
        <v>-151.65888587500012</v>
      </c>
      <c r="K93" s="464">
        <v>0.36272036291061627</v>
      </c>
      <c r="L93" s="150"/>
      <c r="M93" s="460" t="str">
        <f t="shared" si="1"/>
        <v/>
      </c>
    </row>
    <row r="94" spans="1:13" ht="14.45" customHeight="1" x14ac:dyDescent="0.2">
      <c r="A94" s="465" t="s">
        <v>355</v>
      </c>
      <c r="B94" s="461">
        <v>7150.14</v>
      </c>
      <c r="C94" s="462">
        <v>7200.1825999999992</v>
      </c>
      <c r="D94" s="462">
        <v>50.042599999998856</v>
      </c>
      <c r="E94" s="463">
        <v>1.0069988279949762</v>
      </c>
      <c r="F94" s="461">
        <v>7746.6750530999998</v>
      </c>
      <c r="G94" s="462">
        <v>3227.7812721250002</v>
      </c>
      <c r="H94" s="462">
        <v>554.05358000000001</v>
      </c>
      <c r="I94" s="462">
        <v>2809.8607700000002</v>
      </c>
      <c r="J94" s="462">
        <v>-417.92050212499998</v>
      </c>
      <c r="K94" s="464">
        <v>0.36271829536409605</v>
      </c>
      <c r="L94" s="150"/>
      <c r="M94" s="460" t="str">
        <f t="shared" si="1"/>
        <v>X</v>
      </c>
    </row>
    <row r="95" spans="1:13" ht="14.45" customHeight="1" x14ac:dyDescent="0.2">
      <c r="A95" s="465" t="s">
        <v>356</v>
      </c>
      <c r="B95" s="461">
        <v>7150.14</v>
      </c>
      <c r="C95" s="462">
        <v>7200.1825999999992</v>
      </c>
      <c r="D95" s="462">
        <v>50.042599999998856</v>
      </c>
      <c r="E95" s="463">
        <v>1.0069988279949762</v>
      </c>
      <c r="F95" s="461">
        <v>7746.6750530999998</v>
      </c>
      <c r="G95" s="462">
        <v>3227.7812721250002</v>
      </c>
      <c r="H95" s="462">
        <v>554.05358000000001</v>
      </c>
      <c r="I95" s="462">
        <v>2809.8607700000002</v>
      </c>
      <c r="J95" s="462">
        <v>-417.92050212499998</v>
      </c>
      <c r="K95" s="464">
        <v>0.36271829536409605</v>
      </c>
      <c r="L95" s="150"/>
      <c r="M95" s="460" t="str">
        <f t="shared" si="1"/>
        <v/>
      </c>
    </row>
    <row r="96" spans="1:13" ht="14.45" customHeight="1" x14ac:dyDescent="0.2">
      <c r="A96" s="465" t="s">
        <v>357</v>
      </c>
      <c r="B96" s="461">
        <v>118.37964599999999</v>
      </c>
      <c r="C96" s="462">
        <v>0</v>
      </c>
      <c r="D96" s="462">
        <v>-118.37964599999999</v>
      </c>
      <c r="E96" s="463">
        <v>0</v>
      </c>
      <c r="F96" s="461">
        <v>133.1852403</v>
      </c>
      <c r="G96" s="462">
        <v>55.493850125000002</v>
      </c>
      <c r="H96" s="462">
        <v>0</v>
      </c>
      <c r="I96" s="462">
        <v>0</v>
      </c>
      <c r="J96" s="462">
        <v>-55.493850125000002</v>
      </c>
      <c r="K96" s="464">
        <v>0</v>
      </c>
      <c r="L96" s="150"/>
      <c r="M96" s="460" t="str">
        <f t="shared" si="1"/>
        <v/>
      </c>
    </row>
    <row r="97" spans="1:13" ht="14.45" customHeight="1" x14ac:dyDescent="0.2">
      <c r="A97" s="465" t="s">
        <v>358</v>
      </c>
      <c r="B97" s="461">
        <v>118.37964599999999</v>
      </c>
      <c r="C97" s="462">
        <v>0</v>
      </c>
      <c r="D97" s="462">
        <v>-118.37964599999999</v>
      </c>
      <c r="E97" s="463">
        <v>0</v>
      </c>
      <c r="F97" s="461">
        <v>133.1852403</v>
      </c>
      <c r="G97" s="462">
        <v>55.493850125000002</v>
      </c>
      <c r="H97" s="462">
        <v>0</v>
      </c>
      <c r="I97" s="462">
        <v>0</v>
      </c>
      <c r="J97" s="462">
        <v>-55.493850125000002</v>
      </c>
      <c r="K97" s="464">
        <v>0</v>
      </c>
      <c r="L97" s="150"/>
      <c r="M97" s="460" t="str">
        <f t="shared" si="1"/>
        <v>X</v>
      </c>
    </row>
    <row r="98" spans="1:13" ht="14.45" customHeight="1" x14ac:dyDescent="0.2">
      <c r="A98" s="465" t="s">
        <v>359</v>
      </c>
      <c r="B98" s="461">
        <v>118.37964599999999</v>
      </c>
      <c r="C98" s="462">
        <v>0</v>
      </c>
      <c r="D98" s="462">
        <v>-118.37964599999999</v>
      </c>
      <c r="E98" s="463">
        <v>0</v>
      </c>
      <c r="F98" s="461">
        <v>133.1852403</v>
      </c>
      <c r="G98" s="462">
        <v>55.493850125000002</v>
      </c>
      <c r="H98" s="462">
        <v>0</v>
      </c>
      <c r="I98" s="462">
        <v>0</v>
      </c>
      <c r="J98" s="462">
        <v>-55.493850125000002</v>
      </c>
      <c r="K98" s="464">
        <v>0</v>
      </c>
      <c r="L98" s="150"/>
      <c r="M98" s="460" t="str">
        <f t="shared" si="1"/>
        <v/>
      </c>
    </row>
    <row r="99" spans="1:13" ht="14.45" customHeight="1" x14ac:dyDescent="0.2">
      <c r="A99" s="465" t="s">
        <v>360</v>
      </c>
      <c r="B99" s="461">
        <v>576.27</v>
      </c>
      <c r="C99" s="462">
        <v>572.34593000000007</v>
      </c>
      <c r="D99" s="462">
        <v>-3.9240699999999151</v>
      </c>
      <c r="E99" s="463">
        <v>0.99319057039235092</v>
      </c>
      <c r="F99" s="461">
        <v>627.43123600000001</v>
      </c>
      <c r="G99" s="462">
        <v>261.42968166666668</v>
      </c>
      <c r="H99" s="462">
        <v>44.480539999999998</v>
      </c>
      <c r="I99" s="462">
        <v>225.90642000000003</v>
      </c>
      <c r="J99" s="462">
        <v>-35.523261666666656</v>
      </c>
      <c r="K99" s="464">
        <v>0.36004968678352511</v>
      </c>
      <c r="L99" s="150"/>
      <c r="M99" s="460" t="str">
        <f t="shared" si="1"/>
        <v/>
      </c>
    </row>
    <row r="100" spans="1:13" ht="14.45" customHeight="1" x14ac:dyDescent="0.2">
      <c r="A100" s="465" t="s">
        <v>361</v>
      </c>
      <c r="B100" s="461">
        <v>576.27</v>
      </c>
      <c r="C100" s="462">
        <v>572.34593000000007</v>
      </c>
      <c r="D100" s="462">
        <v>-3.9240699999999151</v>
      </c>
      <c r="E100" s="463">
        <v>0.99319057039235092</v>
      </c>
      <c r="F100" s="461">
        <v>627.43123600000001</v>
      </c>
      <c r="G100" s="462">
        <v>261.42968166666668</v>
      </c>
      <c r="H100" s="462">
        <v>44.480539999999998</v>
      </c>
      <c r="I100" s="462">
        <v>225.90642000000003</v>
      </c>
      <c r="J100" s="462">
        <v>-35.523261666666656</v>
      </c>
      <c r="K100" s="464">
        <v>0.36004968678352511</v>
      </c>
      <c r="L100" s="150"/>
      <c r="M100" s="460" t="str">
        <f t="shared" si="1"/>
        <v>X</v>
      </c>
    </row>
    <row r="101" spans="1:13" ht="14.45" customHeight="1" x14ac:dyDescent="0.2">
      <c r="A101" s="465" t="s">
        <v>362</v>
      </c>
      <c r="B101" s="461">
        <v>576.27</v>
      </c>
      <c r="C101" s="462">
        <v>572.34593000000007</v>
      </c>
      <c r="D101" s="462">
        <v>-3.9240699999999151</v>
      </c>
      <c r="E101" s="463">
        <v>0.99319057039235092</v>
      </c>
      <c r="F101" s="461">
        <v>627.43123600000001</v>
      </c>
      <c r="G101" s="462">
        <v>261.42968166666668</v>
      </c>
      <c r="H101" s="462">
        <v>44.480539999999998</v>
      </c>
      <c r="I101" s="462">
        <v>225.90642000000003</v>
      </c>
      <c r="J101" s="462">
        <v>-35.523261666666656</v>
      </c>
      <c r="K101" s="464">
        <v>0.36004968678352511</v>
      </c>
      <c r="L101" s="150"/>
      <c r="M101" s="460" t="str">
        <f t="shared" si="1"/>
        <v/>
      </c>
    </row>
    <row r="102" spans="1:13" ht="14.45" customHeight="1" x14ac:dyDescent="0.2">
      <c r="A102" s="465" t="s">
        <v>363</v>
      </c>
      <c r="B102" s="461">
        <v>0</v>
      </c>
      <c r="C102" s="462">
        <v>111.42110000000001</v>
      </c>
      <c r="D102" s="462">
        <v>111.42110000000001</v>
      </c>
      <c r="E102" s="463">
        <v>0</v>
      </c>
      <c r="F102" s="461">
        <v>103.45982640000001</v>
      </c>
      <c r="G102" s="462">
        <v>43.108261000000006</v>
      </c>
      <c r="H102" s="462">
        <v>1.5</v>
      </c>
      <c r="I102" s="462">
        <v>19.95</v>
      </c>
      <c r="J102" s="462">
        <v>-23.158261000000007</v>
      </c>
      <c r="K102" s="464">
        <v>0.19282846969865008</v>
      </c>
      <c r="L102" s="150"/>
      <c r="M102" s="460" t="str">
        <f t="shared" si="1"/>
        <v/>
      </c>
    </row>
    <row r="103" spans="1:13" ht="14.45" customHeight="1" x14ac:dyDescent="0.2">
      <c r="A103" s="465" t="s">
        <v>364</v>
      </c>
      <c r="B103" s="461">
        <v>0</v>
      </c>
      <c r="C103" s="462">
        <v>111.42110000000001</v>
      </c>
      <c r="D103" s="462">
        <v>111.42110000000001</v>
      </c>
      <c r="E103" s="463">
        <v>0</v>
      </c>
      <c r="F103" s="461">
        <v>103.45982640000001</v>
      </c>
      <c r="G103" s="462">
        <v>43.108261000000006</v>
      </c>
      <c r="H103" s="462">
        <v>1.5</v>
      </c>
      <c r="I103" s="462">
        <v>19.95</v>
      </c>
      <c r="J103" s="462">
        <v>-23.158261000000007</v>
      </c>
      <c r="K103" s="464">
        <v>0.19282846969865008</v>
      </c>
      <c r="L103" s="150"/>
      <c r="M103" s="460" t="str">
        <f t="shared" si="1"/>
        <v/>
      </c>
    </row>
    <row r="104" spans="1:13" ht="14.45" customHeight="1" x14ac:dyDescent="0.2">
      <c r="A104" s="465" t="s">
        <v>365</v>
      </c>
      <c r="B104" s="461">
        <v>0</v>
      </c>
      <c r="C104" s="462">
        <v>49.977499999999999</v>
      </c>
      <c r="D104" s="462">
        <v>49.977499999999999</v>
      </c>
      <c r="E104" s="463">
        <v>0</v>
      </c>
      <c r="F104" s="461">
        <v>66.093369600000003</v>
      </c>
      <c r="G104" s="462">
        <v>27.538903999999999</v>
      </c>
      <c r="H104" s="462">
        <v>1.5</v>
      </c>
      <c r="I104" s="462">
        <v>8.35</v>
      </c>
      <c r="J104" s="462">
        <v>-19.188904000000001</v>
      </c>
      <c r="K104" s="464">
        <v>0.12633642452389052</v>
      </c>
      <c r="L104" s="150"/>
      <c r="M104" s="460" t="str">
        <f t="shared" si="1"/>
        <v>X</v>
      </c>
    </row>
    <row r="105" spans="1:13" ht="14.45" customHeight="1" x14ac:dyDescent="0.2">
      <c r="A105" s="465" t="s">
        <v>366</v>
      </c>
      <c r="B105" s="461">
        <v>0</v>
      </c>
      <c r="C105" s="462">
        <v>25.41</v>
      </c>
      <c r="D105" s="462">
        <v>25.41</v>
      </c>
      <c r="E105" s="463">
        <v>0</v>
      </c>
      <c r="F105" s="461">
        <v>40.508652000000005</v>
      </c>
      <c r="G105" s="462">
        <v>16.878605</v>
      </c>
      <c r="H105" s="462">
        <v>0</v>
      </c>
      <c r="I105" s="462">
        <v>2.5</v>
      </c>
      <c r="J105" s="462">
        <v>-14.378605</v>
      </c>
      <c r="K105" s="464">
        <v>6.171521086408898E-2</v>
      </c>
      <c r="L105" s="150"/>
      <c r="M105" s="460" t="str">
        <f t="shared" si="1"/>
        <v/>
      </c>
    </row>
    <row r="106" spans="1:13" ht="14.45" customHeight="1" x14ac:dyDescent="0.2">
      <c r="A106" s="465" t="s">
        <v>367</v>
      </c>
      <c r="B106" s="461">
        <v>0</v>
      </c>
      <c r="C106" s="462">
        <v>22.25</v>
      </c>
      <c r="D106" s="462">
        <v>22.25</v>
      </c>
      <c r="E106" s="463">
        <v>0</v>
      </c>
      <c r="F106" s="461">
        <v>24.697183199999998</v>
      </c>
      <c r="G106" s="462">
        <v>10.290492999999998</v>
      </c>
      <c r="H106" s="462">
        <v>1.5</v>
      </c>
      <c r="I106" s="462">
        <v>5.85</v>
      </c>
      <c r="J106" s="462">
        <v>-4.4404929999999982</v>
      </c>
      <c r="K106" s="464">
        <v>0.23686911793244503</v>
      </c>
      <c r="L106" s="150"/>
      <c r="M106" s="460" t="str">
        <f t="shared" si="1"/>
        <v/>
      </c>
    </row>
    <row r="107" spans="1:13" ht="14.45" customHeight="1" x14ac:dyDescent="0.2">
      <c r="A107" s="465" t="s">
        <v>368</v>
      </c>
      <c r="B107" s="461">
        <v>0</v>
      </c>
      <c r="C107" s="462">
        <v>2.3174999999999999</v>
      </c>
      <c r="D107" s="462">
        <v>2.3174999999999999</v>
      </c>
      <c r="E107" s="463">
        <v>0</v>
      </c>
      <c r="F107" s="461">
        <v>0.88753440000000006</v>
      </c>
      <c r="G107" s="462">
        <v>0.36980600000000002</v>
      </c>
      <c r="H107" s="462">
        <v>0</v>
      </c>
      <c r="I107" s="462">
        <v>0</v>
      </c>
      <c r="J107" s="462">
        <v>-0.36980600000000002</v>
      </c>
      <c r="K107" s="464">
        <v>0</v>
      </c>
      <c r="L107" s="150"/>
      <c r="M107" s="460" t="str">
        <f t="shared" si="1"/>
        <v/>
      </c>
    </row>
    <row r="108" spans="1:13" ht="14.45" customHeight="1" x14ac:dyDescent="0.2">
      <c r="A108" s="465" t="s">
        <v>369</v>
      </c>
      <c r="B108" s="461">
        <v>0</v>
      </c>
      <c r="C108" s="462">
        <v>40.7286</v>
      </c>
      <c r="D108" s="462">
        <v>40.7286</v>
      </c>
      <c r="E108" s="463">
        <v>0</v>
      </c>
      <c r="F108" s="461">
        <v>21.7671432</v>
      </c>
      <c r="G108" s="462">
        <v>9.0696429999999992</v>
      </c>
      <c r="H108" s="462">
        <v>0</v>
      </c>
      <c r="I108" s="462">
        <v>0</v>
      </c>
      <c r="J108" s="462">
        <v>-9.0696429999999992</v>
      </c>
      <c r="K108" s="464">
        <v>0</v>
      </c>
      <c r="L108" s="150"/>
      <c r="M108" s="460" t="str">
        <f t="shared" si="1"/>
        <v>X</v>
      </c>
    </row>
    <row r="109" spans="1:13" ht="14.45" customHeight="1" x14ac:dyDescent="0.2">
      <c r="A109" s="465" t="s">
        <v>370</v>
      </c>
      <c r="B109" s="461">
        <v>0</v>
      </c>
      <c r="C109" s="462">
        <v>40.7286</v>
      </c>
      <c r="D109" s="462">
        <v>40.7286</v>
      </c>
      <c r="E109" s="463">
        <v>0</v>
      </c>
      <c r="F109" s="461">
        <v>21.7671432</v>
      </c>
      <c r="G109" s="462">
        <v>9.0696429999999992</v>
      </c>
      <c r="H109" s="462">
        <v>0</v>
      </c>
      <c r="I109" s="462">
        <v>0</v>
      </c>
      <c r="J109" s="462">
        <v>-9.0696429999999992</v>
      </c>
      <c r="K109" s="464">
        <v>0</v>
      </c>
      <c r="L109" s="150"/>
      <c r="M109" s="460" t="str">
        <f t="shared" si="1"/>
        <v/>
      </c>
    </row>
    <row r="110" spans="1:13" ht="14.45" customHeight="1" x14ac:dyDescent="0.2">
      <c r="A110" s="465" t="s">
        <v>371</v>
      </c>
      <c r="B110" s="461">
        <v>0</v>
      </c>
      <c r="C110" s="462">
        <v>18.899999999999999</v>
      </c>
      <c r="D110" s="462">
        <v>18.899999999999999</v>
      </c>
      <c r="E110" s="463">
        <v>0</v>
      </c>
      <c r="F110" s="461">
        <v>14.870131199999999</v>
      </c>
      <c r="G110" s="462">
        <v>6.1958879999999992</v>
      </c>
      <c r="H110" s="462">
        <v>0</v>
      </c>
      <c r="I110" s="462">
        <v>11.6</v>
      </c>
      <c r="J110" s="462">
        <v>5.4041120000000005</v>
      </c>
      <c r="K110" s="464">
        <v>0.78008726647953186</v>
      </c>
      <c r="L110" s="150"/>
      <c r="M110" s="460" t="str">
        <f t="shared" si="1"/>
        <v>X</v>
      </c>
    </row>
    <row r="111" spans="1:13" ht="14.45" customHeight="1" x14ac:dyDescent="0.2">
      <c r="A111" s="465" t="s">
        <v>372</v>
      </c>
      <c r="B111" s="461">
        <v>0</v>
      </c>
      <c r="C111" s="462">
        <v>18.899999999999999</v>
      </c>
      <c r="D111" s="462">
        <v>18.899999999999999</v>
      </c>
      <c r="E111" s="463">
        <v>0</v>
      </c>
      <c r="F111" s="461">
        <v>14.870131199999999</v>
      </c>
      <c r="G111" s="462">
        <v>6.1958879999999992</v>
      </c>
      <c r="H111" s="462">
        <v>0</v>
      </c>
      <c r="I111" s="462">
        <v>11.6</v>
      </c>
      <c r="J111" s="462">
        <v>5.4041120000000005</v>
      </c>
      <c r="K111" s="464">
        <v>0.78008726647953186</v>
      </c>
      <c r="L111" s="150"/>
      <c r="M111" s="460" t="str">
        <f t="shared" si="1"/>
        <v/>
      </c>
    </row>
    <row r="112" spans="1:13" ht="14.45" customHeight="1" x14ac:dyDescent="0.2">
      <c r="A112" s="465" t="s">
        <v>373</v>
      </c>
      <c r="B112" s="461">
        <v>0</v>
      </c>
      <c r="C112" s="462">
        <v>1.8149999999999999</v>
      </c>
      <c r="D112" s="462">
        <v>1.8149999999999999</v>
      </c>
      <c r="E112" s="463">
        <v>0</v>
      </c>
      <c r="F112" s="461">
        <v>0.72918240000000001</v>
      </c>
      <c r="G112" s="462">
        <v>0.30382599999999998</v>
      </c>
      <c r="H112" s="462">
        <v>0</v>
      </c>
      <c r="I112" s="462">
        <v>0</v>
      </c>
      <c r="J112" s="462">
        <v>-0.30382599999999998</v>
      </c>
      <c r="K112" s="464">
        <v>0</v>
      </c>
      <c r="L112" s="150"/>
      <c r="M112" s="460" t="str">
        <f t="shared" si="1"/>
        <v>X</v>
      </c>
    </row>
    <row r="113" spans="1:13" ht="14.45" customHeight="1" x14ac:dyDescent="0.2">
      <c r="A113" s="465" t="s">
        <v>374</v>
      </c>
      <c r="B113" s="461">
        <v>0</v>
      </c>
      <c r="C113" s="462">
        <v>1.8149999999999999</v>
      </c>
      <c r="D113" s="462">
        <v>1.8149999999999999</v>
      </c>
      <c r="E113" s="463">
        <v>0</v>
      </c>
      <c r="F113" s="461">
        <v>0.72918240000000001</v>
      </c>
      <c r="G113" s="462">
        <v>0.30382599999999998</v>
      </c>
      <c r="H113" s="462">
        <v>0</v>
      </c>
      <c r="I113" s="462">
        <v>0</v>
      </c>
      <c r="J113" s="462">
        <v>-0.30382599999999998</v>
      </c>
      <c r="K113" s="464">
        <v>0</v>
      </c>
      <c r="L113" s="150"/>
      <c r="M113" s="460" t="str">
        <f t="shared" si="1"/>
        <v/>
      </c>
    </row>
    <row r="114" spans="1:13" ht="14.45" customHeight="1" x14ac:dyDescent="0.2">
      <c r="A114" s="465" t="s">
        <v>375</v>
      </c>
      <c r="B114" s="461">
        <v>721</v>
      </c>
      <c r="C114" s="462">
        <v>787.46222</v>
      </c>
      <c r="D114" s="462">
        <v>66.462220000000002</v>
      </c>
      <c r="E114" s="463">
        <v>1.092180610263523</v>
      </c>
      <c r="F114" s="461">
        <v>626.22637139999995</v>
      </c>
      <c r="G114" s="462">
        <v>260.92765474999999</v>
      </c>
      <c r="H114" s="462">
        <v>49.092339999999993</v>
      </c>
      <c r="I114" s="462">
        <v>239.30006</v>
      </c>
      <c r="J114" s="462">
        <v>-21.627594749999986</v>
      </c>
      <c r="K114" s="464">
        <v>0.38213028216141331</v>
      </c>
      <c r="L114" s="150"/>
      <c r="M114" s="460" t="str">
        <f t="shared" si="1"/>
        <v/>
      </c>
    </row>
    <row r="115" spans="1:13" ht="14.45" customHeight="1" x14ac:dyDescent="0.2">
      <c r="A115" s="465" t="s">
        <v>376</v>
      </c>
      <c r="B115" s="461">
        <v>687</v>
      </c>
      <c r="C115" s="462">
        <v>697.27062999999998</v>
      </c>
      <c r="D115" s="462">
        <v>10.270629999999983</v>
      </c>
      <c r="E115" s="463">
        <v>1.0149499708879184</v>
      </c>
      <c r="F115" s="461">
        <v>626.22637139999995</v>
      </c>
      <c r="G115" s="462">
        <v>260.92765474999999</v>
      </c>
      <c r="H115" s="462">
        <v>49.092339999999993</v>
      </c>
      <c r="I115" s="462">
        <v>239.30006</v>
      </c>
      <c r="J115" s="462">
        <v>-21.627594749999986</v>
      </c>
      <c r="K115" s="464">
        <v>0.38213028216141331</v>
      </c>
      <c r="L115" s="150"/>
      <c r="M115" s="460" t="str">
        <f t="shared" si="1"/>
        <v/>
      </c>
    </row>
    <row r="116" spans="1:13" ht="14.45" customHeight="1" x14ac:dyDescent="0.2">
      <c r="A116" s="465" t="s">
        <v>377</v>
      </c>
      <c r="B116" s="461">
        <v>687</v>
      </c>
      <c r="C116" s="462">
        <v>697.27062999999998</v>
      </c>
      <c r="D116" s="462">
        <v>10.270629999999983</v>
      </c>
      <c r="E116" s="463">
        <v>1.0149499708879184</v>
      </c>
      <c r="F116" s="461">
        <v>626.22637139999995</v>
      </c>
      <c r="G116" s="462">
        <v>260.92765474999999</v>
      </c>
      <c r="H116" s="462">
        <v>49.092339999999993</v>
      </c>
      <c r="I116" s="462">
        <v>239.30006</v>
      </c>
      <c r="J116" s="462">
        <v>-21.627594749999986</v>
      </c>
      <c r="K116" s="464">
        <v>0.38213028216141331</v>
      </c>
      <c r="L116" s="150"/>
      <c r="M116" s="460" t="str">
        <f t="shared" si="1"/>
        <v>X</v>
      </c>
    </row>
    <row r="117" spans="1:13" ht="14.45" customHeight="1" x14ac:dyDescent="0.2">
      <c r="A117" s="465" t="s">
        <v>378</v>
      </c>
      <c r="B117" s="461">
        <v>3</v>
      </c>
      <c r="C117" s="462">
        <v>3.3229499999999996</v>
      </c>
      <c r="D117" s="462">
        <v>0.32294999999999963</v>
      </c>
      <c r="E117" s="463">
        <v>1.1076499999999998</v>
      </c>
      <c r="F117" s="461">
        <v>4.2323177999999997</v>
      </c>
      <c r="G117" s="462">
        <v>1.7634657499999997</v>
      </c>
      <c r="H117" s="462">
        <v>0.29475000000000001</v>
      </c>
      <c r="I117" s="462">
        <v>1.4741099999999998</v>
      </c>
      <c r="J117" s="462">
        <v>-0.28935574999999991</v>
      </c>
      <c r="K117" s="464">
        <v>0.3482985138781402</v>
      </c>
      <c r="L117" s="150"/>
      <c r="M117" s="460" t="str">
        <f t="shared" si="1"/>
        <v/>
      </c>
    </row>
    <row r="118" spans="1:13" ht="14.45" customHeight="1" x14ac:dyDescent="0.2">
      <c r="A118" s="465" t="s">
        <v>379</v>
      </c>
      <c r="B118" s="461">
        <v>549</v>
      </c>
      <c r="C118" s="462">
        <v>546.76300000000003</v>
      </c>
      <c r="D118" s="462">
        <v>-2.2369999999999663</v>
      </c>
      <c r="E118" s="463">
        <v>0.99592531876138435</v>
      </c>
      <c r="F118" s="461">
        <v>464.89416360000001</v>
      </c>
      <c r="G118" s="462">
        <v>193.70590150000001</v>
      </c>
      <c r="H118" s="462">
        <v>36.085999999999999</v>
      </c>
      <c r="I118" s="462">
        <v>173.804</v>
      </c>
      <c r="J118" s="462">
        <v>-19.901901500000008</v>
      </c>
      <c r="K118" s="464">
        <v>0.37385713482422389</v>
      </c>
      <c r="L118" s="150"/>
      <c r="M118" s="460" t="str">
        <f t="shared" si="1"/>
        <v/>
      </c>
    </row>
    <row r="119" spans="1:13" ht="14.45" customHeight="1" x14ac:dyDescent="0.2">
      <c r="A119" s="465" t="s">
        <v>380</v>
      </c>
      <c r="B119" s="461">
        <v>113.000004</v>
      </c>
      <c r="C119" s="462">
        <v>123.54</v>
      </c>
      <c r="D119" s="462">
        <v>10.539996000000002</v>
      </c>
      <c r="E119" s="463">
        <v>1.0932742975832108</v>
      </c>
      <c r="F119" s="461">
        <v>133.03800000000001</v>
      </c>
      <c r="G119" s="462">
        <v>55.432500000000005</v>
      </c>
      <c r="H119" s="462">
        <v>10.743</v>
      </c>
      <c r="I119" s="462">
        <v>54.179000000000002</v>
      </c>
      <c r="J119" s="462">
        <v>-1.2535000000000025</v>
      </c>
      <c r="K119" s="464">
        <v>0.40724454667087595</v>
      </c>
      <c r="L119" s="150"/>
      <c r="M119" s="460" t="str">
        <f t="shared" si="1"/>
        <v/>
      </c>
    </row>
    <row r="120" spans="1:13" ht="14.45" customHeight="1" x14ac:dyDescent="0.2">
      <c r="A120" s="465" t="s">
        <v>381</v>
      </c>
      <c r="B120" s="461">
        <v>21.999995999999999</v>
      </c>
      <c r="C120" s="462">
        <v>23.644680000000001</v>
      </c>
      <c r="D120" s="462">
        <v>1.6446840000000016</v>
      </c>
      <c r="E120" s="463">
        <v>1.0747583772287959</v>
      </c>
      <c r="F120" s="461">
        <v>24.061889999999998</v>
      </c>
      <c r="G120" s="462">
        <v>10.025787499999998</v>
      </c>
      <c r="H120" s="462">
        <v>1.9685899999999998</v>
      </c>
      <c r="I120" s="462">
        <v>9.8429500000000001</v>
      </c>
      <c r="J120" s="462">
        <v>-0.18283749999999799</v>
      </c>
      <c r="K120" s="464">
        <v>0.40906803247791429</v>
      </c>
      <c r="L120" s="150"/>
      <c r="M120" s="460" t="str">
        <f t="shared" si="1"/>
        <v/>
      </c>
    </row>
    <row r="121" spans="1:13" ht="14.45" customHeight="1" x14ac:dyDescent="0.2">
      <c r="A121" s="465" t="s">
        <v>382</v>
      </c>
      <c r="B121" s="461">
        <v>34</v>
      </c>
      <c r="C121" s="462">
        <v>90.191589999999991</v>
      </c>
      <c r="D121" s="462">
        <v>56.191589999999991</v>
      </c>
      <c r="E121" s="463">
        <v>2.6526938235294115</v>
      </c>
      <c r="F121" s="461">
        <v>0</v>
      </c>
      <c r="G121" s="462">
        <v>0</v>
      </c>
      <c r="H121" s="462">
        <v>0</v>
      </c>
      <c r="I121" s="462">
        <v>0</v>
      </c>
      <c r="J121" s="462">
        <v>0</v>
      </c>
      <c r="K121" s="464">
        <v>0</v>
      </c>
      <c r="L121" s="150"/>
      <c r="M121" s="460" t="str">
        <f t="shared" si="1"/>
        <v/>
      </c>
    </row>
    <row r="122" spans="1:13" ht="14.45" customHeight="1" x14ac:dyDescent="0.2">
      <c r="A122" s="465" t="s">
        <v>383</v>
      </c>
      <c r="B122" s="461">
        <v>34</v>
      </c>
      <c r="C122" s="462">
        <v>61.435940000000002</v>
      </c>
      <c r="D122" s="462">
        <v>27.435940000000002</v>
      </c>
      <c r="E122" s="463">
        <v>1.806939411764706</v>
      </c>
      <c r="F122" s="461">
        <v>0</v>
      </c>
      <c r="G122" s="462">
        <v>0</v>
      </c>
      <c r="H122" s="462">
        <v>0</v>
      </c>
      <c r="I122" s="462">
        <v>0</v>
      </c>
      <c r="J122" s="462">
        <v>0</v>
      </c>
      <c r="K122" s="464">
        <v>0</v>
      </c>
      <c r="L122" s="150"/>
      <c r="M122" s="460" t="str">
        <f t="shared" si="1"/>
        <v>X</v>
      </c>
    </row>
    <row r="123" spans="1:13" ht="14.45" customHeight="1" x14ac:dyDescent="0.2">
      <c r="A123" s="465" t="s">
        <v>384</v>
      </c>
      <c r="B123" s="461">
        <v>34</v>
      </c>
      <c r="C123" s="462">
        <v>61.435940000000002</v>
      </c>
      <c r="D123" s="462">
        <v>27.435940000000002</v>
      </c>
      <c r="E123" s="463">
        <v>1.806939411764706</v>
      </c>
      <c r="F123" s="461">
        <v>0</v>
      </c>
      <c r="G123" s="462">
        <v>0</v>
      </c>
      <c r="H123" s="462">
        <v>0</v>
      </c>
      <c r="I123" s="462">
        <v>0</v>
      </c>
      <c r="J123" s="462">
        <v>0</v>
      </c>
      <c r="K123" s="464">
        <v>0</v>
      </c>
      <c r="L123" s="150"/>
      <c r="M123" s="460" t="str">
        <f t="shared" si="1"/>
        <v/>
      </c>
    </row>
    <row r="124" spans="1:13" ht="14.45" customHeight="1" x14ac:dyDescent="0.2">
      <c r="A124" s="465" t="s">
        <v>385</v>
      </c>
      <c r="B124" s="461">
        <v>0</v>
      </c>
      <c r="C124" s="462">
        <v>21.205249999999999</v>
      </c>
      <c r="D124" s="462">
        <v>21.205249999999999</v>
      </c>
      <c r="E124" s="463">
        <v>0</v>
      </c>
      <c r="F124" s="461">
        <v>0</v>
      </c>
      <c r="G124" s="462">
        <v>0</v>
      </c>
      <c r="H124" s="462">
        <v>0</v>
      </c>
      <c r="I124" s="462">
        <v>0</v>
      </c>
      <c r="J124" s="462">
        <v>0</v>
      </c>
      <c r="K124" s="464">
        <v>0</v>
      </c>
      <c r="L124" s="150"/>
      <c r="M124" s="460" t="str">
        <f t="shared" si="1"/>
        <v>X</v>
      </c>
    </row>
    <row r="125" spans="1:13" ht="14.45" customHeight="1" x14ac:dyDescent="0.2">
      <c r="A125" s="465" t="s">
        <v>386</v>
      </c>
      <c r="B125" s="461">
        <v>0</v>
      </c>
      <c r="C125" s="462">
        <v>21.205249999999999</v>
      </c>
      <c r="D125" s="462">
        <v>21.205249999999999</v>
      </c>
      <c r="E125" s="463">
        <v>0</v>
      </c>
      <c r="F125" s="461">
        <v>0</v>
      </c>
      <c r="G125" s="462">
        <v>0</v>
      </c>
      <c r="H125" s="462">
        <v>0</v>
      </c>
      <c r="I125" s="462">
        <v>0</v>
      </c>
      <c r="J125" s="462">
        <v>0</v>
      </c>
      <c r="K125" s="464">
        <v>0</v>
      </c>
      <c r="L125" s="150"/>
      <c r="M125" s="460" t="str">
        <f t="shared" si="1"/>
        <v/>
      </c>
    </row>
    <row r="126" spans="1:13" ht="14.45" customHeight="1" x14ac:dyDescent="0.2">
      <c r="A126" s="465" t="s">
        <v>387</v>
      </c>
      <c r="B126" s="461">
        <v>0</v>
      </c>
      <c r="C126" s="462">
        <v>7.5503999999999998</v>
      </c>
      <c r="D126" s="462">
        <v>7.5503999999999998</v>
      </c>
      <c r="E126" s="463">
        <v>0</v>
      </c>
      <c r="F126" s="461">
        <v>0</v>
      </c>
      <c r="G126" s="462">
        <v>0</v>
      </c>
      <c r="H126" s="462">
        <v>0</v>
      </c>
      <c r="I126" s="462">
        <v>0</v>
      </c>
      <c r="J126" s="462">
        <v>0</v>
      </c>
      <c r="K126" s="464">
        <v>0</v>
      </c>
      <c r="L126" s="150"/>
      <c r="M126" s="460" t="str">
        <f t="shared" si="1"/>
        <v>X</v>
      </c>
    </row>
    <row r="127" spans="1:13" ht="14.45" customHeight="1" x14ac:dyDescent="0.2">
      <c r="A127" s="465" t="s">
        <v>388</v>
      </c>
      <c r="B127" s="461">
        <v>0</v>
      </c>
      <c r="C127" s="462">
        <v>7.5503999999999998</v>
      </c>
      <c r="D127" s="462">
        <v>7.5503999999999998</v>
      </c>
      <c r="E127" s="463">
        <v>0</v>
      </c>
      <c r="F127" s="461">
        <v>0</v>
      </c>
      <c r="G127" s="462">
        <v>0</v>
      </c>
      <c r="H127" s="462">
        <v>0</v>
      </c>
      <c r="I127" s="462">
        <v>0</v>
      </c>
      <c r="J127" s="462">
        <v>0</v>
      </c>
      <c r="K127" s="464">
        <v>0</v>
      </c>
      <c r="L127" s="150"/>
      <c r="M127" s="460" t="str">
        <f t="shared" si="1"/>
        <v/>
      </c>
    </row>
    <row r="128" spans="1:13" ht="14.45" customHeight="1" x14ac:dyDescent="0.2">
      <c r="A128" s="465" t="s">
        <v>389</v>
      </c>
      <c r="B128" s="461">
        <v>0</v>
      </c>
      <c r="C128" s="462">
        <v>4.743E-2</v>
      </c>
      <c r="D128" s="462">
        <v>4.743E-2</v>
      </c>
      <c r="E128" s="463">
        <v>0</v>
      </c>
      <c r="F128" s="461">
        <v>5.54628E-2</v>
      </c>
      <c r="G128" s="462">
        <v>2.3109499999999998E-2</v>
      </c>
      <c r="H128" s="462">
        <v>0</v>
      </c>
      <c r="I128" s="462">
        <v>0</v>
      </c>
      <c r="J128" s="462">
        <v>-2.3109499999999998E-2</v>
      </c>
      <c r="K128" s="464">
        <v>0</v>
      </c>
      <c r="L128" s="150"/>
      <c r="M128" s="460" t="str">
        <f t="shared" si="1"/>
        <v/>
      </c>
    </row>
    <row r="129" spans="1:13" ht="14.45" customHeight="1" x14ac:dyDescent="0.2">
      <c r="A129" s="465" t="s">
        <v>390</v>
      </c>
      <c r="B129" s="461">
        <v>0</v>
      </c>
      <c r="C129" s="462">
        <v>4.743E-2</v>
      </c>
      <c r="D129" s="462">
        <v>4.743E-2</v>
      </c>
      <c r="E129" s="463">
        <v>0</v>
      </c>
      <c r="F129" s="461">
        <v>5.54628E-2</v>
      </c>
      <c r="G129" s="462">
        <v>2.3109499999999998E-2</v>
      </c>
      <c r="H129" s="462">
        <v>0</v>
      </c>
      <c r="I129" s="462">
        <v>0</v>
      </c>
      <c r="J129" s="462">
        <v>-2.3109499999999998E-2</v>
      </c>
      <c r="K129" s="464">
        <v>0</v>
      </c>
      <c r="L129" s="150"/>
      <c r="M129" s="460" t="str">
        <f t="shared" si="1"/>
        <v/>
      </c>
    </row>
    <row r="130" spans="1:13" ht="14.45" customHeight="1" x14ac:dyDescent="0.2">
      <c r="A130" s="465" t="s">
        <v>391</v>
      </c>
      <c r="B130" s="461">
        <v>0</v>
      </c>
      <c r="C130" s="462">
        <v>4.743E-2</v>
      </c>
      <c r="D130" s="462">
        <v>4.743E-2</v>
      </c>
      <c r="E130" s="463">
        <v>0</v>
      </c>
      <c r="F130" s="461">
        <v>5.54628E-2</v>
      </c>
      <c r="G130" s="462">
        <v>2.3109499999999998E-2</v>
      </c>
      <c r="H130" s="462">
        <v>0</v>
      </c>
      <c r="I130" s="462">
        <v>0</v>
      </c>
      <c r="J130" s="462">
        <v>-2.3109499999999998E-2</v>
      </c>
      <c r="K130" s="464">
        <v>0</v>
      </c>
      <c r="L130" s="150"/>
      <c r="M130" s="460" t="str">
        <f t="shared" si="1"/>
        <v>X</v>
      </c>
    </row>
    <row r="131" spans="1:13" ht="14.45" customHeight="1" x14ac:dyDescent="0.2">
      <c r="A131" s="465" t="s">
        <v>392</v>
      </c>
      <c r="B131" s="461">
        <v>0</v>
      </c>
      <c r="C131" s="462">
        <v>4.743E-2</v>
      </c>
      <c r="D131" s="462">
        <v>4.743E-2</v>
      </c>
      <c r="E131" s="463">
        <v>0</v>
      </c>
      <c r="F131" s="461">
        <v>5.54628E-2</v>
      </c>
      <c r="G131" s="462">
        <v>2.3109499999999998E-2</v>
      </c>
      <c r="H131" s="462">
        <v>0</v>
      </c>
      <c r="I131" s="462">
        <v>0</v>
      </c>
      <c r="J131" s="462">
        <v>-2.3109499999999998E-2</v>
      </c>
      <c r="K131" s="464">
        <v>0</v>
      </c>
      <c r="L131" s="150"/>
      <c r="M131" s="460" t="str">
        <f t="shared" si="1"/>
        <v/>
      </c>
    </row>
    <row r="132" spans="1:13" ht="14.45" customHeight="1" x14ac:dyDescent="0.2">
      <c r="A132" s="465" t="s">
        <v>393</v>
      </c>
      <c r="B132" s="461">
        <v>111668.48041500001</v>
      </c>
      <c r="C132" s="462">
        <v>111320.11762999999</v>
      </c>
      <c r="D132" s="462">
        <v>-348.36278500001936</v>
      </c>
      <c r="E132" s="463">
        <v>0.99688038393909029</v>
      </c>
      <c r="F132" s="461">
        <v>425.3711945</v>
      </c>
      <c r="G132" s="462">
        <v>177.23799770833335</v>
      </c>
      <c r="H132" s="462">
        <v>9129.4617799999996</v>
      </c>
      <c r="I132" s="462">
        <v>53230.951409999994</v>
      </c>
      <c r="J132" s="462">
        <v>53053.713412291661</v>
      </c>
      <c r="K132" s="464">
        <v>125.14000030625016</v>
      </c>
      <c r="L132" s="150"/>
      <c r="M132" s="460" t="str">
        <f t="shared" si="1"/>
        <v/>
      </c>
    </row>
    <row r="133" spans="1:13" ht="14.45" customHeight="1" x14ac:dyDescent="0.2">
      <c r="A133" s="465" t="s">
        <v>394</v>
      </c>
      <c r="B133" s="461">
        <v>111668.48041500001</v>
      </c>
      <c r="C133" s="462">
        <v>111176.23956999999</v>
      </c>
      <c r="D133" s="462">
        <v>-492.24084500002209</v>
      </c>
      <c r="E133" s="463">
        <v>0.99559194462778866</v>
      </c>
      <c r="F133" s="461">
        <v>331.73761330000002</v>
      </c>
      <c r="G133" s="462">
        <v>138.22400554166668</v>
      </c>
      <c r="H133" s="462">
        <v>9129.4617799999996</v>
      </c>
      <c r="I133" s="462">
        <v>53224.622920000002</v>
      </c>
      <c r="J133" s="462">
        <v>53086.398914458332</v>
      </c>
      <c r="K133" s="464">
        <v>160.44192996549782</v>
      </c>
      <c r="L133" s="150"/>
      <c r="M133" s="460" t="str">
        <f t="shared" si="1"/>
        <v/>
      </c>
    </row>
    <row r="134" spans="1:13" ht="14.45" customHeight="1" x14ac:dyDescent="0.2">
      <c r="A134" s="465" t="s">
        <v>395</v>
      </c>
      <c r="B134" s="461">
        <v>111668.48041500001</v>
      </c>
      <c r="C134" s="462">
        <v>111176.23956999999</v>
      </c>
      <c r="D134" s="462">
        <v>-492.24084500002209</v>
      </c>
      <c r="E134" s="463">
        <v>0.99559194462778866</v>
      </c>
      <c r="F134" s="461">
        <v>331.73761330000002</v>
      </c>
      <c r="G134" s="462">
        <v>138.22400554166668</v>
      </c>
      <c r="H134" s="462">
        <v>9129.4617799999996</v>
      </c>
      <c r="I134" s="462">
        <v>53224.622920000002</v>
      </c>
      <c r="J134" s="462">
        <v>53086.398914458332</v>
      </c>
      <c r="K134" s="464">
        <v>160.44192996549782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5" t="s">
        <v>396</v>
      </c>
      <c r="B135" s="461">
        <v>248.56999100000002</v>
      </c>
      <c r="C135" s="462">
        <v>342.68728999999996</v>
      </c>
      <c r="D135" s="462">
        <v>94.117298999999946</v>
      </c>
      <c r="E135" s="463">
        <v>1.3786350018413926</v>
      </c>
      <c r="F135" s="461">
        <v>331.73761330000002</v>
      </c>
      <c r="G135" s="462">
        <v>138.22400554166668</v>
      </c>
      <c r="H135" s="462">
        <v>12.41328</v>
      </c>
      <c r="I135" s="462">
        <v>69.415549999999996</v>
      </c>
      <c r="J135" s="462">
        <v>-68.808455541666689</v>
      </c>
      <c r="K135" s="464">
        <v>0.20924835537785547</v>
      </c>
      <c r="L135" s="150"/>
      <c r="M135" s="460" t="str">
        <f t="shared" si="2"/>
        <v>X</v>
      </c>
    </row>
    <row r="136" spans="1:13" ht="14.45" customHeight="1" x14ac:dyDescent="0.2">
      <c r="A136" s="465" t="s">
        <v>397</v>
      </c>
      <c r="B136" s="461">
        <v>2.2335059999999998</v>
      </c>
      <c r="C136" s="462">
        <v>47.184820000000002</v>
      </c>
      <c r="D136" s="462">
        <v>44.951314000000004</v>
      </c>
      <c r="E136" s="463">
        <v>21.125898027585333</v>
      </c>
      <c r="F136" s="461">
        <v>46.322680099999999</v>
      </c>
      <c r="G136" s="462">
        <v>19.301116708333332</v>
      </c>
      <c r="H136" s="462">
        <v>0</v>
      </c>
      <c r="I136" s="462">
        <v>0</v>
      </c>
      <c r="J136" s="462">
        <v>-19.301116708333332</v>
      </c>
      <c r="K136" s="464">
        <v>0</v>
      </c>
      <c r="L136" s="150"/>
      <c r="M136" s="460" t="str">
        <f t="shared" si="2"/>
        <v/>
      </c>
    </row>
    <row r="137" spans="1:13" ht="14.45" customHeight="1" x14ac:dyDescent="0.2">
      <c r="A137" s="465" t="s">
        <v>398</v>
      </c>
      <c r="B137" s="461">
        <v>236.60646</v>
      </c>
      <c r="C137" s="462">
        <v>295.28591999999998</v>
      </c>
      <c r="D137" s="462">
        <v>58.679459999999978</v>
      </c>
      <c r="E137" s="463">
        <v>1.2480044712219607</v>
      </c>
      <c r="F137" s="461">
        <v>285.19308490000003</v>
      </c>
      <c r="G137" s="462">
        <v>118.83045204166669</v>
      </c>
      <c r="H137" s="462">
        <v>12.41328</v>
      </c>
      <c r="I137" s="462">
        <v>69.346940000000004</v>
      </c>
      <c r="J137" s="462">
        <v>-49.483512041666685</v>
      </c>
      <c r="K137" s="464">
        <v>0.24315785925986172</v>
      </c>
      <c r="L137" s="150"/>
      <c r="M137" s="460" t="str">
        <f t="shared" si="2"/>
        <v/>
      </c>
    </row>
    <row r="138" spans="1:13" ht="14.45" customHeight="1" x14ac:dyDescent="0.2">
      <c r="A138" s="465" t="s">
        <v>399</v>
      </c>
      <c r="B138" s="461">
        <v>9.7300249999999995</v>
      </c>
      <c r="C138" s="462">
        <v>0.21655000000000002</v>
      </c>
      <c r="D138" s="462">
        <v>-9.5134749999999997</v>
      </c>
      <c r="E138" s="463">
        <v>2.2255852374480026E-2</v>
      </c>
      <c r="F138" s="461">
        <v>0.2218483</v>
      </c>
      <c r="G138" s="462">
        <v>9.2436791666666657E-2</v>
      </c>
      <c r="H138" s="462">
        <v>0</v>
      </c>
      <c r="I138" s="462">
        <v>6.8610000000000004E-2</v>
      </c>
      <c r="J138" s="462">
        <v>-2.3826791666666652E-2</v>
      </c>
      <c r="K138" s="464">
        <v>0.30926538540074461</v>
      </c>
      <c r="L138" s="150"/>
      <c r="M138" s="460" t="str">
        <f t="shared" si="2"/>
        <v/>
      </c>
    </row>
    <row r="139" spans="1:13" ht="14.45" customHeight="1" x14ac:dyDescent="0.2">
      <c r="A139" s="465" t="s">
        <v>400</v>
      </c>
      <c r="B139" s="461">
        <v>129.70182</v>
      </c>
      <c r="C139" s="462">
        <v>448.99440000000004</v>
      </c>
      <c r="D139" s="462">
        <v>319.29258000000004</v>
      </c>
      <c r="E139" s="463">
        <v>3.4617432507886168</v>
      </c>
      <c r="F139" s="461">
        <v>0</v>
      </c>
      <c r="G139" s="462">
        <v>0</v>
      </c>
      <c r="H139" s="462">
        <v>22.359400000000001</v>
      </c>
      <c r="I139" s="462">
        <v>241.85114999999999</v>
      </c>
      <c r="J139" s="462">
        <v>241.85114999999999</v>
      </c>
      <c r="K139" s="464">
        <v>0</v>
      </c>
      <c r="L139" s="150"/>
      <c r="M139" s="460" t="str">
        <f t="shared" si="2"/>
        <v>X</v>
      </c>
    </row>
    <row r="140" spans="1:13" ht="14.45" customHeight="1" x14ac:dyDescent="0.2">
      <c r="A140" s="465" t="s">
        <v>401</v>
      </c>
      <c r="B140" s="461">
        <v>50.038008000000005</v>
      </c>
      <c r="C140" s="462">
        <v>115.15916</v>
      </c>
      <c r="D140" s="462">
        <v>65.121151999999995</v>
      </c>
      <c r="E140" s="463">
        <v>2.3014337421265849</v>
      </c>
      <c r="F140" s="461">
        <v>0</v>
      </c>
      <c r="G140" s="462">
        <v>0</v>
      </c>
      <c r="H140" s="462">
        <v>13.360959999999999</v>
      </c>
      <c r="I140" s="462">
        <v>139.47082999999998</v>
      </c>
      <c r="J140" s="462">
        <v>139.47082999999998</v>
      </c>
      <c r="K140" s="464">
        <v>0</v>
      </c>
      <c r="L140" s="150"/>
      <c r="M140" s="460" t="str">
        <f t="shared" si="2"/>
        <v/>
      </c>
    </row>
    <row r="141" spans="1:13" ht="14.45" customHeight="1" x14ac:dyDescent="0.2">
      <c r="A141" s="465" t="s">
        <v>402</v>
      </c>
      <c r="B141" s="461">
        <v>79.663812000000007</v>
      </c>
      <c r="C141" s="462">
        <v>333.83524</v>
      </c>
      <c r="D141" s="462">
        <v>254.17142799999999</v>
      </c>
      <c r="E141" s="463">
        <v>4.1905506605684391</v>
      </c>
      <c r="F141" s="461">
        <v>0</v>
      </c>
      <c r="G141" s="462">
        <v>0</v>
      </c>
      <c r="H141" s="462">
        <v>8.9984400000000004</v>
      </c>
      <c r="I141" s="462">
        <v>102.38032000000001</v>
      </c>
      <c r="J141" s="462">
        <v>102.38032000000001</v>
      </c>
      <c r="K141" s="464">
        <v>0</v>
      </c>
      <c r="L141" s="150"/>
      <c r="M141" s="460" t="str">
        <f t="shared" si="2"/>
        <v/>
      </c>
    </row>
    <row r="142" spans="1:13" ht="14.45" customHeight="1" x14ac:dyDescent="0.2">
      <c r="A142" s="465" t="s">
        <v>403</v>
      </c>
      <c r="B142" s="461">
        <v>111290.208604</v>
      </c>
      <c r="C142" s="462">
        <v>104741.93653000001</v>
      </c>
      <c r="D142" s="462">
        <v>-6548.2720739999932</v>
      </c>
      <c r="E142" s="463">
        <v>0.941160393567951</v>
      </c>
      <c r="F142" s="461">
        <v>0</v>
      </c>
      <c r="G142" s="462">
        <v>0</v>
      </c>
      <c r="H142" s="462">
        <v>9094.6890999999996</v>
      </c>
      <c r="I142" s="462">
        <v>52914.455139999998</v>
      </c>
      <c r="J142" s="462">
        <v>52914.455139999998</v>
      </c>
      <c r="K142" s="464">
        <v>0</v>
      </c>
      <c r="L142" s="150"/>
      <c r="M142" s="460" t="str">
        <f t="shared" si="2"/>
        <v>X</v>
      </c>
    </row>
    <row r="143" spans="1:13" ht="14.45" customHeight="1" x14ac:dyDescent="0.2">
      <c r="A143" s="465" t="s">
        <v>404</v>
      </c>
      <c r="B143" s="461">
        <v>111290.208604</v>
      </c>
      <c r="C143" s="462">
        <v>104741.93653000001</v>
      </c>
      <c r="D143" s="462">
        <v>-6548.2720739999932</v>
      </c>
      <c r="E143" s="463">
        <v>0.941160393567951</v>
      </c>
      <c r="F143" s="461">
        <v>0</v>
      </c>
      <c r="G143" s="462">
        <v>0</v>
      </c>
      <c r="H143" s="462">
        <v>9094.6890999999996</v>
      </c>
      <c r="I143" s="462">
        <v>52914.455139999998</v>
      </c>
      <c r="J143" s="462">
        <v>52914.455139999998</v>
      </c>
      <c r="K143" s="464">
        <v>0</v>
      </c>
      <c r="L143" s="150"/>
      <c r="M143" s="460" t="str">
        <f t="shared" si="2"/>
        <v/>
      </c>
    </row>
    <row r="144" spans="1:13" ht="14.45" customHeight="1" x14ac:dyDescent="0.2">
      <c r="A144" s="465" t="s">
        <v>405</v>
      </c>
      <c r="B144" s="461">
        <v>0</v>
      </c>
      <c r="C144" s="462">
        <v>5642.6213499999994</v>
      </c>
      <c r="D144" s="462">
        <v>5642.6213499999994</v>
      </c>
      <c r="E144" s="463">
        <v>0</v>
      </c>
      <c r="F144" s="461">
        <v>0</v>
      </c>
      <c r="G144" s="462">
        <v>0</v>
      </c>
      <c r="H144" s="462">
        <v>0</v>
      </c>
      <c r="I144" s="462">
        <v>-1.0989200000000001</v>
      </c>
      <c r="J144" s="462">
        <v>-1.0989200000000001</v>
      </c>
      <c r="K144" s="464">
        <v>0</v>
      </c>
      <c r="L144" s="150"/>
      <c r="M144" s="460" t="str">
        <f t="shared" si="2"/>
        <v>X</v>
      </c>
    </row>
    <row r="145" spans="1:13" ht="14.45" customHeight="1" x14ac:dyDescent="0.2">
      <c r="A145" s="465" t="s">
        <v>406</v>
      </c>
      <c r="B145" s="461">
        <v>0</v>
      </c>
      <c r="C145" s="462">
        <v>5642.6213499999994</v>
      </c>
      <c r="D145" s="462">
        <v>5642.6213499999994</v>
      </c>
      <c r="E145" s="463">
        <v>0</v>
      </c>
      <c r="F145" s="461">
        <v>0</v>
      </c>
      <c r="G145" s="462">
        <v>0</v>
      </c>
      <c r="H145" s="462">
        <v>0</v>
      </c>
      <c r="I145" s="462">
        <v>-1.0989200000000001</v>
      </c>
      <c r="J145" s="462">
        <v>-1.0989200000000001</v>
      </c>
      <c r="K145" s="464">
        <v>0</v>
      </c>
      <c r="L145" s="150"/>
      <c r="M145" s="460" t="str">
        <f t="shared" si="2"/>
        <v/>
      </c>
    </row>
    <row r="146" spans="1:13" ht="14.45" customHeight="1" x14ac:dyDescent="0.2">
      <c r="A146" s="465" t="s">
        <v>407</v>
      </c>
      <c r="B146" s="461">
        <v>0</v>
      </c>
      <c r="C146" s="462">
        <v>143.81040999999999</v>
      </c>
      <c r="D146" s="462">
        <v>143.81040999999999</v>
      </c>
      <c r="E146" s="463">
        <v>0</v>
      </c>
      <c r="F146" s="461">
        <v>93.5717164</v>
      </c>
      <c r="G146" s="462">
        <v>38.988215166666663</v>
      </c>
      <c r="H146" s="462">
        <v>0</v>
      </c>
      <c r="I146" s="462">
        <v>6.3284899999999995</v>
      </c>
      <c r="J146" s="462">
        <v>-32.659725166666661</v>
      </c>
      <c r="K146" s="464">
        <v>6.7632509517587508E-2</v>
      </c>
      <c r="L146" s="150"/>
      <c r="M146" s="460" t="str">
        <f t="shared" si="2"/>
        <v/>
      </c>
    </row>
    <row r="147" spans="1:13" ht="14.45" customHeight="1" x14ac:dyDescent="0.2">
      <c r="A147" s="465" t="s">
        <v>408</v>
      </c>
      <c r="B147" s="461">
        <v>0</v>
      </c>
      <c r="C147" s="462">
        <v>25.5</v>
      </c>
      <c r="D147" s="462">
        <v>25.5</v>
      </c>
      <c r="E147" s="463">
        <v>0</v>
      </c>
      <c r="F147" s="461">
        <v>0</v>
      </c>
      <c r="G147" s="462">
        <v>0</v>
      </c>
      <c r="H147" s="462">
        <v>0</v>
      </c>
      <c r="I147" s="462">
        <v>0.75</v>
      </c>
      <c r="J147" s="462">
        <v>0.75</v>
      </c>
      <c r="K147" s="464">
        <v>0</v>
      </c>
      <c r="L147" s="150"/>
      <c r="M147" s="460" t="str">
        <f t="shared" si="2"/>
        <v/>
      </c>
    </row>
    <row r="148" spans="1:13" ht="14.45" customHeight="1" x14ac:dyDescent="0.2">
      <c r="A148" s="465" t="s">
        <v>409</v>
      </c>
      <c r="B148" s="461">
        <v>0</v>
      </c>
      <c r="C148" s="462">
        <v>25.5</v>
      </c>
      <c r="D148" s="462">
        <v>25.5</v>
      </c>
      <c r="E148" s="463">
        <v>0</v>
      </c>
      <c r="F148" s="461">
        <v>0</v>
      </c>
      <c r="G148" s="462">
        <v>0</v>
      </c>
      <c r="H148" s="462">
        <v>0</v>
      </c>
      <c r="I148" s="462">
        <v>0.75</v>
      </c>
      <c r="J148" s="462">
        <v>0.75</v>
      </c>
      <c r="K148" s="464">
        <v>0</v>
      </c>
      <c r="L148" s="150"/>
      <c r="M148" s="460" t="str">
        <f t="shared" si="2"/>
        <v>X</v>
      </c>
    </row>
    <row r="149" spans="1:13" ht="14.45" customHeight="1" x14ac:dyDescent="0.2">
      <c r="A149" s="465" t="s">
        <v>410</v>
      </c>
      <c r="B149" s="461">
        <v>0</v>
      </c>
      <c r="C149" s="462">
        <v>25.5</v>
      </c>
      <c r="D149" s="462">
        <v>25.5</v>
      </c>
      <c r="E149" s="463">
        <v>0</v>
      </c>
      <c r="F149" s="461">
        <v>0</v>
      </c>
      <c r="G149" s="462">
        <v>0</v>
      </c>
      <c r="H149" s="462">
        <v>0</v>
      </c>
      <c r="I149" s="462">
        <v>0.75</v>
      </c>
      <c r="J149" s="462">
        <v>0.75</v>
      </c>
      <c r="K149" s="464">
        <v>0</v>
      </c>
      <c r="L149" s="150"/>
      <c r="M149" s="460" t="str">
        <f t="shared" si="2"/>
        <v/>
      </c>
    </row>
    <row r="150" spans="1:13" ht="14.45" customHeight="1" x14ac:dyDescent="0.2">
      <c r="A150" s="465" t="s">
        <v>411</v>
      </c>
      <c r="B150" s="461">
        <v>0</v>
      </c>
      <c r="C150" s="462">
        <v>118.31041</v>
      </c>
      <c r="D150" s="462">
        <v>118.31041</v>
      </c>
      <c r="E150" s="463">
        <v>0</v>
      </c>
      <c r="F150" s="461">
        <v>93.5717164</v>
      </c>
      <c r="G150" s="462">
        <v>38.988215166666663</v>
      </c>
      <c r="H150" s="462">
        <v>0</v>
      </c>
      <c r="I150" s="462">
        <v>5.5784899999999995</v>
      </c>
      <c r="J150" s="462">
        <v>-33.409725166666661</v>
      </c>
      <c r="K150" s="464">
        <v>5.9617266997145729E-2</v>
      </c>
      <c r="L150" s="150"/>
      <c r="M150" s="460" t="str">
        <f t="shared" si="2"/>
        <v/>
      </c>
    </row>
    <row r="151" spans="1:13" ht="14.45" customHeight="1" x14ac:dyDescent="0.2">
      <c r="A151" s="465" t="s">
        <v>412</v>
      </c>
      <c r="B151" s="461">
        <v>0</v>
      </c>
      <c r="C151" s="462">
        <v>3.1E-4</v>
      </c>
      <c r="D151" s="462">
        <v>3.1E-4</v>
      </c>
      <c r="E151" s="463">
        <v>0</v>
      </c>
      <c r="F151" s="461">
        <v>0</v>
      </c>
      <c r="G151" s="462">
        <v>0</v>
      </c>
      <c r="H151" s="462">
        <v>0</v>
      </c>
      <c r="I151" s="462">
        <v>-4.0000000000000003E-5</v>
      </c>
      <c r="J151" s="462">
        <v>-4.0000000000000003E-5</v>
      </c>
      <c r="K151" s="464">
        <v>0</v>
      </c>
      <c r="L151" s="150"/>
      <c r="M151" s="460" t="str">
        <f t="shared" si="2"/>
        <v>X</v>
      </c>
    </row>
    <row r="152" spans="1:13" ht="14.45" customHeight="1" x14ac:dyDescent="0.2">
      <c r="A152" s="465" t="s">
        <v>413</v>
      </c>
      <c r="B152" s="461">
        <v>0</v>
      </c>
      <c r="C152" s="462">
        <v>3.1E-4</v>
      </c>
      <c r="D152" s="462">
        <v>3.1E-4</v>
      </c>
      <c r="E152" s="463">
        <v>0</v>
      </c>
      <c r="F152" s="461">
        <v>0</v>
      </c>
      <c r="G152" s="462">
        <v>0</v>
      </c>
      <c r="H152" s="462">
        <v>0</v>
      </c>
      <c r="I152" s="462">
        <v>-4.0000000000000003E-5</v>
      </c>
      <c r="J152" s="462">
        <v>-4.0000000000000003E-5</v>
      </c>
      <c r="K152" s="464">
        <v>0</v>
      </c>
      <c r="L152" s="150"/>
      <c r="M152" s="460" t="str">
        <f t="shared" si="2"/>
        <v/>
      </c>
    </row>
    <row r="153" spans="1:13" ht="14.45" customHeight="1" x14ac:dyDescent="0.2">
      <c r="A153" s="465" t="s">
        <v>414</v>
      </c>
      <c r="B153" s="461">
        <v>0</v>
      </c>
      <c r="C153" s="462">
        <v>118.31010000000001</v>
      </c>
      <c r="D153" s="462">
        <v>118.31010000000001</v>
      </c>
      <c r="E153" s="463">
        <v>0</v>
      </c>
      <c r="F153" s="461">
        <v>93.5717164</v>
      </c>
      <c r="G153" s="462">
        <v>38.988215166666663</v>
      </c>
      <c r="H153" s="462">
        <v>0</v>
      </c>
      <c r="I153" s="462">
        <v>5.5785299999999998</v>
      </c>
      <c r="J153" s="462">
        <v>-33.409685166666662</v>
      </c>
      <c r="K153" s="464">
        <v>5.9617694476746821E-2</v>
      </c>
      <c r="L153" s="150"/>
      <c r="M153" s="460" t="str">
        <f t="shared" si="2"/>
        <v>X</v>
      </c>
    </row>
    <row r="154" spans="1:13" ht="14.45" customHeight="1" x14ac:dyDescent="0.2">
      <c r="A154" s="465" t="s">
        <v>415</v>
      </c>
      <c r="B154" s="461">
        <v>0</v>
      </c>
      <c r="C154" s="462">
        <v>5.1499999999999997E-2</v>
      </c>
      <c r="D154" s="462">
        <v>5.1499999999999997E-2</v>
      </c>
      <c r="E154" s="463">
        <v>0</v>
      </c>
      <c r="F154" s="461">
        <v>0</v>
      </c>
      <c r="G154" s="462">
        <v>0</v>
      </c>
      <c r="H154" s="462">
        <v>0</v>
      </c>
      <c r="I154" s="462">
        <v>0</v>
      </c>
      <c r="J154" s="462">
        <v>0</v>
      </c>
      <c r="K154" s="464">
        <v>0</v>
      </c>
      <c r="L154" s="150"/>
      <c r="M154" s="460" t="str">
        <f t="shared" si="2"/>
        <v/>
      </c>
    </row>
    <row r="155" spans="1:13" ht="14.45" customHeight="1" x14ac:dyDescent="0.2">
      <c r="A155" s="465" t="s">
        <v>416</v>
      </c>
      <c r="B155" s="461">
        <v>0</v>
      </c>
      <c r="C155" s="462">
        <v>118.2586</v>
      </c>
      <c r="D155" s="462">
        <v>118.2586</v>
      </c>
      <c r="E155" s="463">
        <v>0</v>
      </c>
      <c r="F155" s="461">
        <v>93.5717164</v>
      </c>
      <c r="G155" s="462">
        <v>38.988215166666663</v>
      </c>
      <c r="H155" s="462">
        <v>0</v>
      </c>
      <c r="I155" s="462">
        <v>5.5785299999999998</v>
      </c>
      <c r="J155" s="462">
        <v>-33.409685166666662</v>
      </c>
      <c r="K155" s="464">
        <v>5.9617694476746821E-2</v>
      </c>
      <c r="L155" s="150"/>
      <c r="M155" s="460" t="str">
        <f t="shared" si="2"/>
        <v/>
      </c>
    </row>
    <row r="156" spans="1:13" ht="14.45" customHeight="1" x14ac:dyDescent="0.2">
      <c r="A156" s="465" t="s">
        <v>417</v>
      </c>
      <c r="B156" s="461">
        <v>0</v>
      </c>
      <c r="C156" s="462">
        <v>6.7650000000000002E-2</v>
      </c>
      <c r="D156" s="462">
        <v>6.7650000000000002E-2</v>
      </c>
      <c r="E156" s="463">
        <v>0</v>
      </c>
      <c r="F156" s="461">
        <v>6.1864800000000005E-2</v>
      </c>
      <c r="G156" s="462">
        <v>2.5777000000000001E-2</v>
      </c>
      <c r="H156" s="462">
        <v>0</v>
      </c>
      <c r="I156" s="462">
        <v>0</v>
      </c>
      <c r="J156" s="462">
        <v>-2.5777000000000001E-2</v>
      </c>
      <c r="K156" s="464">
        <v>0</v>
      </c>
      <c r="L156" s="150"/>
      <c r="M156" s="460" t="str">
        <f t="shared" si="2"/>
        <v/>
      </c>
    </row>
    <row r="157" spans="1:13" ht="14.45" customHeight="1" x14ac:dyDescent="0.2">
      <c r="A157" s="465" t="s">
        <v>418</v>
      </c>
      <c r="B157" s="461">
        <v>0</v>
      </c>
      <c r="C157" s="462">
        <v>6.7650000000000002E-2</v>
      </c>
      <c r="D157" s="462">
        <v>6.7650000000000002E-2</v>
      </c>
      <c r="E157" s="463">
        <v>0</v>
      </c>
      <c r="F157" s="461">
        <v>6.1864800000000005E-2</v>
      </c>
      <c r="G157" s="462">
        <v>2.5777000000000001E-2</v>
      </c>
      <c r="H157" s="462">
        <v>0</v>
      </c>
      <c r="I157" s="462">
        <v>0</v>
      </c>
      <c r="J157" s="462">
        <v>-2.5777000000000001E-2</v>
      </c>
      <c r="K157" s="464">
        <v>0</v>
      </c>
      <c r="L157" s="150"/>
      <c r="M157" s="460" t="str">
        <f t="shared" si="2"/>
        <v/>
      </c>
    </row>
    <row r="158" spans="1:13" ht="14.45" customHeight="1" x14ac:dyDescent="0.2">
      <c r="A158" s="465" t="s">
        <v>419</v>
      </c>
      <c r="B158" s="461">
        <v>0</v>
      </c>
      <c r="C158" s="462">
        <v>6.7650000000000002E-2</v>
      </c>
      <c r="D158" s="462">
        <v>6.7650000000000002E-2</v>
      </c>
      <c r="E158" s="463">
        <v>0</v>
      </c>
      <c r="F158" s="461">
        <v>6.1864800000000005E-2</v>
      </c>
      <c r="G158" s="462">
        <v>2.5777000000000001E-2</v>
      </c>
      <c r="H158" s="462">
        <v>0</v>
      </c>
      <c r="I158" s="462">
        <v>0</v>
      </c>
      <c r="J158" s="462">
        <v>-2.5777000000000001E-2</v>
      </c>
      <c r="K158" s="464">
        <v>0</v>
      </c>
      <c r="L158" s="150"/>
      <c r="M158" s="460" t="str">
        <f t="shared" si="2"/>
        <v>X</v>
      </c>
    </row>
    <row r="159" spans="1:13" ht="14.45" customHeight="1" x14ac:dyDescent="0.2">
      <c r="A159" s="465" t="s">
        <v>420</v>
      </c>
      <c r="B159" s="461">
        <v>0</v>
      </c>
      <c r="C159" s="462">
        <v>6.7650000000000002E-2</v>
      </c>
      <c r="D159" s="462">
        <v>6.7650000000000002E-2</v>
      </c>
      <c r="E159" s="463">
        <v>0</v>
      </c>
      <c r="F159" s="461">
        <v>6.1864800000000005E-2</v>
      </c>
      <c r="G159" s="462">
        <v>2.5777000000000001E-2</v>
      </c>
      <c r="H159" s="462">
        <v>0</v>
      </c>
      <c r="I159" s="462">
        <v>0</v>
      </c>
      <c r="J159" s="462">
        <v>-2.5777000000000001E-2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421</v>
      </c>
      <c r="B160" s="461">
        <v>0</v>
      </c>
      <c r="C160" s="462">
        <v>5245.2351500000004</v>
      </c>
      <c r="D160" s="462">
        <v>5245.2351500000004</v>
      </c>
      <c r="E160" s="463">
        <v>0</v>
      </c>
      <c r="F160" s="461">
        <v>0</v>
      </c>
      <c r="G160" s="462">
        <v>0</v>
      </c>
      <c r="H160" s="462">
        <v>254.58829</v>
      </c>
      <c r="I160" s="462">
        <v>1975.2201499999999</v>
      </c>
      <c r="J160" s="462">
        <v>1975.2201499999999</v>
      </c>
      <c r="K160" s="464">
        <v>0</v>
      </c>
      <c r="L160" s="150"/>
      <c r="M160" s="460" t="str">
        <f t="shared" si="2"/>
        <v/>
      </c>
    </row>
    <row r="161" spans="1:13" ht="14.45" customHeight="1" x14ac:dyDescent="0.2">
      <c r="A161" s="465" t="s">
        <v>422</v>
      </c>
      <c r="B161" s="461">
        <v>0</v>
      </c>
      <c r="C161" s="462">
        <v>5245.2351500000004</v>
      </c>
      <c r="D161" s="462">
        <v>5245.2351500000004</v>
      </c>
      <c r="E161" s="463">
        <v>0</v>
      </c>
      <c r="F161" s="461">
        <v>0</v>
      </c>
      <c r="G161" s="462">
        <v>0</v>
      </c>
      <c r="H161" s="462">
        <v>254.58829</v>
      </c>
      <c r="I161" s="462">
        <v>1975.2201499999999</v>
      </c>
      <c r="J161" s="462">
        <v>1975.2201499999999</v>
      </c>
      <c r="K161" s="464">
        <v>0</v>
      </c>
      <c r="L161" s="150"/>
      <c r="M161" s="460" t="str">
        <f t="shared" si="2"/>
        <v/>
      </c>
    </row>
    <row r="162" spans="1:13" ht="14.45" customHeight="1" x14ac:dyDescent="0.2">
      <c r="A162" s="465" t="s">
        <v>423</v>
      </c>
      <c r="B162" s="461">
        <v>0</v>
      </c>
      <c r="C162" s="462">
        <v>5245.2351500000004</v>
      </c>
      <c r="D162" s="462">
        <v>5245.2351500000004</v>
      </c>
      <c r="E162" s="463">
        <v>0</v>
      </c>
      <c r="F162" s="461">
        <v>0</v>
      </c>
      <c r="G162" s="462">
        <v>0</v>
      </c>
      <c r="H162" s="462">
        <v>254.58829</v>
      </c>
      <c r="I162" s="462">
        <v>1975.2201499999999</v>
      </c>
      <c r="J162" s="462">
        <v>1975.2201499999999</v>
      </c>
      <c r="K162" s="464">
        <v>0</v>
      </c>
      <c r="L162" s="150"/>
      <c r="M162" s="460" t="str">
        <f t="shared" si="2"/>
        <v/>
      </c>
    </row>
    <row r="163" spans="1:13" ht="14.45" customHeight="1" x14ac:dyDescent="0.2">
      <c r="A163" s="465" t="s">
        <v>424</v>
      </c>
      <c r="B163" s="461">
        <v>0</v>
      </c>
      <c r="C163" s="462">
        <v>2.9408799999999999</v>
      </c>
      <c r="D163" s="462">
        <v>2.9408799999999999</v>
      </c>
      <c r="E163" s="463">
        <v>0</v>
      </c>
      <c r="F163" s="461">
        <v>0</v>
      </c>
      <c r="G163" s="462">
        <v>0</v>
      </c>
      <c r="H163" s="462">
        <v>1.0247200000000001</v>
      </c>
      <c r="I163" s="462">
        <v>2.1673299999999998</v>
      </c>
      <c r="J163" s="462">
        <v>2.1673299999999998</v>
      </c>
      <c r="K163" s="464">
        <v>0</v>
      </c>
      <c r="L163" s="150"/>
      <c r="M163" s="460" t="str">
        <f t="shared" si="2"/>
        <v>X</v>
      </c>
    </row>
    <row r="164" spans="1:13" ht="14.45" customHeight="1" x14ac:dyDescent="0.2">
      <c r="A164" s="465" t="s">
        <v>425</v>
      </c>
      <c r="B164" s="461">
        <v>0</v>
      </c>
      <c r="C164" s="462">
        <v>2.9408799999999999</v>
      </c>
      <c r="D164" s="462">
        <v>2.9408799999999999</v>
      </c>
      <c r="E164" s="463">
        <v>0</v>
      </c>
      <c r="F164" s="461">
        <v>0</v>
      </c>
      <c r="G164" s="462">
        <v>0</v>
      </c>
      <c r="H164" s="462">
        <v>1.0247200000000001</v>
      </c>
      <c r="I164" s="462">
        <v>2.1673299999999998</v>
      </c>
      <c r="J164" s="462">
        <v>2.1673299999999998</v>
      </c>
      <c r="K164" s="464">
        <v>0</v>
      </c>
      <c r="L164" s="150"/>
      <c r="M164" s="460" t="str">
        <f t="shared" si="2"/>
        <v/>
      </c>
    </row>
    <row r="165" spans="1:13" ht="14.45" customHeight="1" x14ac:dyDescent="0.2">
      <c r="A165" s="465" t="s">
        <v>426</v>
      </c>
      <c r="B165" s="461">
        <v>0</v>
      </c>
      <c r="C165" s="462">
        <v>3.9190200000000002</v>
      </c>
      <c r="D165" s="462">
        <v>3.9190200000000002</v>
      </c>
      <c r="E165" s="463">
        <v>0</v>
      </c>
      <c r="F165" s="461">
        <v>0</v>
      </c>
      <c r="G165" s="462">
        <v>0</v>
      </c>
      <c r="H165" s="462">
        <v>0.58799999999999997</v>
      </c>
      <c r="I165" s="462">
        <v>3.0554999999999999</v>
      </c>
      <c r="J165" s="462">
        <v>3.0554999999999999</v>
      </c>
      <c r="K165" s="464">
        <v>0</v>
      </c>
      <c r="L165" s="150"/>
      <c r="M165" s="460" t="str">
        <f t="shared" si="2"/>
        <v>X</v>
      </c>
    </row>
    <row r="166" spans="1:13" ht="14.45" customHeight="1" x14ac:dyDescent="0.2">
      <c r="A166" s="465" t="s">
        <v>427</v>
      </c>
      <c r="B166" s="461">
        <v>0</v>
      </c>
      <c r="C166" s="462">
        <v>0</v>
      </c>
      <c r="D166" s="462">
        <v>0</v>
      </c>
      <c r="E166" s="463">
        <v>0</v>
      </c>
      <c r="F166" s="461">
        <v>0</v>
      </c>
      <c r="G166" s="462">
        <v>0</v>
      </c>
      <c r="H166" s="462">
        <v>0</v>
      </c>
      <c r="I166" s="462">
        <v>0.92400000000000004</v>
      </c>
      <c r="J166" s="462">
        <v>0.92400000000000004</v>
      </c>
      <c r="K166" s="464">
        <v>0</v>
      </c>
      <c r="L166" s="150"/>
      <c r="M166" s="460" t="str">
        <f t="shared" si="2"/>
        <v/>
      </c>
    </row>
    <row r="167" spans="1:13" ht="14.45" customHeight="1" x14ac:dyDescent="0.2">
      <c r="A167" s="465" t="s">
        <v>428</v>
      </c>
      <c r="B167" s="461">
        <v>0</v>
      </c>
      <c r="C167" s="462">
        <v>3.9190200000000002</v>
      </c>
      <c r="D167" s="462">
        <v>3.9190200000000002</v>
      </c>
      <c r="E167" s="463">
        <v>0</v>
      </c>
      <c r="F167" s="461">
        <v>0</v>
      </c>
      <c r="G167" s="462">
        <v>0</v>
      </c>
      <c r="H167" s="462">
        <v>0.58799999999999997</v>
      </c>
      <c r="I167" s="462">
        <v>2.1315</v>
      </c>
      <c r="J167" s="462">
        <v>2.1315</v>
      </c>
      <c r="K167" s="464">
        <v>0</v>
      </c>
      <c r="L167" s="150"/>
      <c r="M167" s="460" t="str">
        <f t="shared" si="2"/>
        <v/>
      </c>
    </row>
    <row r="168" spans="1:13" ht="14.45" customHeight="1" x14ac:dyDescent="0.2">
      <c r="A168" s="465" t="s">
        <v>429</v>
      </c>
      <c r="B168" s="461">
        <v>0</v>
      </c>
      <c r="C168" s="462">
        <v>0.45417000000000002</v>
      </c>
      <c r="D168" s="462">
        <v>0.45417000000000002</v>
      </c>
      <c r="E168" s="463">
        <v>0</v>
      </c>
      <c r="F168" s="461">
        <v>0</v>
      </c>
      <c r="G168" s="462">
        <v>0</v>
      </c>
      <c r="H168" s="462">
        <v>0.42587000000000003</v>
      </c>
      <c r="I168" s="462">
        <v>1.4855699999999998</v>
      </c>
      <c r="J168" s="462">
        <v>1.4855699999999998</v>
      </c>
      <c r="K168" s="464">
        <v>0</v>
      </c>
      <c r="L168" s="150"/>
      <c r="M168" s="460" t="str">
        <f t="shared" si="2"/>
        <v>X</v>
      </c>
    </row>
    <row r="169" spans="1:13" ht="14.45" customHeight="1" x14ac:dyDescent="0.2">
      <c r="A169" s="465" t="s">
        <v>430</v>
      </c>
      <c r="B169" s="461">
        <v>0</v>
      </c>
      <c r="C169" s="462">
        <v>0.45417000000000002</v>
      </c>
      <c r="D169" s="462">
        <v>0.45417000000000002</v>
      </c>
      <c r="E169" s="463">
        <v>0</v>
      </c>
      <c r="F169" s="461">
        <v>0</v>
      </c>
      <c r="G169" s="462">
        <v>0</v>
      </c>
      <c r="H169" s="462">
        <v>0.42587000000000003</v>
      </c>
      <c r="I169" s="462">
        <v>1.4855699999999998</v>
      </c>
      <c r="J169" s="462">
        <v>1.4855699999999998</v>
      </c>
      <c r="K169" s="464">
        <v>0</v>
      </c>
      <c r="L169" s="150"/>
      <c r="M169" s="460" t="str">
        <f t="shared" si="2"/>
        <v/>
      </c>
    </row>
    <row r="170" spans="1:13" ht="14.45" customHeight="1" x14ac:dyDescent="0.2">
      <c r="A170" s="465" t="s">
        <v>431</v>
      </c>
      <c r="B170" s="461">
        <v>0</v>
      </c>
      <c r="C170" s="462">
        <v>8.8812000000000015</v>
      </c>
      <c r="D170" s="462">
        <v>8.8812000000000015</v>
      </c>
      <c r="E170" s="463">
        <v>0</v>
      </c>
      <c r="F170" s="461">
        <v>0</v>
      </c>
      <c r="G170" s="462">
        <v>0</v>
      </c>
      <c r="H170" s="462">
        <v>0</v>
      </c>
      <c r="I170" s="462">
        <v>0</v>
      </c>
      <c r="J170" s="462">
        <v>0</v>
      </c>
      <c r="K170" s="464">
        <v>0</v>
      </c>
      <c r="L170" s="150"/>
      <c r="M170" s="460" t="str">
        <f t="shared" si="2"/>
        <v>X</v>
      </c>
    </row>
    <row r="171" spans="1:13" ht="14.45" customHeight="1" x14ac:dyDescent="0.2">
      <c r="A171" s="465" t="s">
        <v>432</v>
      </c>
      <c r="B171" s="461">
        <v>0</v>
      </c>
      <c r="C171" s="462">
        <v>8.8812000000000015</v>
      </c>
      <c r="D171" s="462">
        <v>8.8812000000000015</v>
      </c>
      <c r="E171" s="463">
        <v>0</v>
      </c>
      <c r="F171" s="461">
        <v>0</v>
      </c>
      <c r="G171" s="462">
        <v>0</v>
      </c>
      <c r="H171" s="462">
        <v>0</v>
      </c>
      <c r="I171" s="462">
        <v>0</v>
      </c>
      <c r="J171" s="462">
        <v>0</v>
      </c>
      <c r="K171" s="464">
        <v>0</v>
      </c>
      <c r="L171" s="150"/>
      <c r="M171" s="460" t="str">
        <f t="shared" si="2"/>
        <v/>
      </c>
    </row>
    <row r="172" spans="1:13" ht="14.45" customHeight="1" x14ac:dyDescent="0.2">
      <c r="A172" s="465" t="s">
        <v>433</v>
      </c>
      <c r="B172" s="461">
        <v>0</v>
      </c>
      <c r="C172" s="462">
        <v>1255.3024599999999</v>
      </c>
      <c r="D172" s="462">
        <v>1255.3024599999999</v>
      </c>
      <c r="E172" s="463">
        <v>0</v>
      </c>
      <c r="F172" s="461">
        <v>0</v>
      </c>
      <c r="G172" s="462">
        <v>0</v>
      </c>
      <c r="H172" s="462">
        <v>0</v>
      </c>
      <c r="I172" s="462">
        <v>403.65075000000002</v>
      </c>
      <c r="J172" s="462">
        <v>403.65075000000002</v>
      </c>
      <c r="K172" s="464">
        <v>0</v>
      </c>
      <c r="L172" s="150"/>
      <c r="M172" s="460" t="str">
        <f t="shared" si="2"/>
        <v>X</v>
      </c>
    </row>
    <row r="173" spans="1:13" ht="14.45" customHeight="1" x14ac:dyDescent="0.2">
      <c r="A173" s="465" t="s">
        <v>434</v>
      </c>
      <c r="B173" s="461">
        <v>0</v>
      </c>
      <c r="C173" s="462">
        <v>1255.3024599999999</v>
      </c>
      <c r="D173" s="462">
        <v>1255.3024599999999</v>
      </c>
      <c r="E173" s="463">
        <v>0</v>
      </c>
      <c r="F173" s="461">
        <v>0</v>
      </c>
      <c r="G173" s="462">
        <v>0</v>
      </c>
      <c r="H173" s="462">
        <v>0</v>
      </c>
      <c r="I173" s="462">
        <v>403.65075000000002</v>
      </c>
      <c r="J173" s="462">
        <v>403.65075000000002</v>
      </c>
      <c r="K173" s="464">
        <v>0</v>
      </c>
      <c r="L173" s="150"/>
      <c r="M173" s="460" t="str">
        <f t="shared" si="2"/>
        <v/>
      </c>
    </row>
    <row r="174" spans="1:13" ht="14.45" customHeight="1" x14ac:dyDescent="0.2">
      <c r="A174" s="465" t="s">
        <v>435</v>
      </c>
      <c r="B174" s="461">
        <v>0</v>
      </c>
      <c r="C174" s="462">
        <v>15.653</v>
      </c>
      <c r="D174" s="462">
        <v>15.653</v>
      </c>
      <c r="E174" s="463">
        <v>0</v>
      </c>
      <c r="F174" s="461">
        <v>0</v>
      </c>
      <c r="G174" s="462">
        <v>0</v>
      </c>
      <c r="H174" s="462">
        <v>0</v>
      </c>
      <c r="I174" s="462">
        <v>0</v>
      </c>
      <c r="J174" s="462">
        <v>0</v>
      </c>
      <c r="K174" s="464">
        <v>0</v>
      </c>
      <c r="L174" s="150"/>
      <c r="M174" s="460" t="str">
        <f t="shared" si="2"/>
        <v>X</v>
      </c>
    </row>
    <row r="175" spans="1:13" ht="14.45" customHeight="1" x14ac:dyDescent="0.2">
      <c r="A175" s="465" t="s">
        <v>436</v>
      </c>
      <c r="B175" s="461">
        <v>0</v>
      </c>
      <c r="C175" s="462">
        <v>15.653</v>
      </c>
      <c r="D175" s="462">
        <v>15.653</v>
      </c>
      <c r="E175" s="463">
        <v>0</v>
      </c>
      <c r="F175" s="461">
        <v>0</v>
      </c>
      <c r="G175" s="462">
        <v>0</v>
      </c>
      <c r="H175" s="462">
        <v>0</v>
      </c>
      <c r="I175" s="462">
        <v>0</v>
      </c>
      <c r="J175" s="462">
        <v>0</v>
      </c>
      <c r="K175" s="464">
        <v>0</v>
      </c>
      <c r="L175" s="150"/>
      <c r="M175" s="460" t="str">
        <f t="shared" si="2"/>
        <v/>
      </c>
    </row>
    <row r="176" spans="1:13" ht="14.45" customHeight="1" x14ac:dyDescent="0.2">
      <c r="A176" s="465" t="s">
        <v>437</v>
      </c>
      <c r="B176" s="461">
        <v>0</v>
      </c>
      <c r="C176" s="462">
        <v>3958.0844200000001</v>
      </c>
      <c r="D176" s="462">
        <v>3958.0844200000001</v>
      </c>
      <c r="E176" s="463">
        <v>0</v>
      </c>
      <c r="F176" s="461">
        <v>0</v>
      </c>
      <c r="G176" s="462">
        <v>0</v>
      </c>
      <c r="H176" s="462">
        <v>252.5497</v>
      </c>
      <c r="I176" s="462">
        <v>1564.8610000000001</v>
      </c>
      <c r="J176" s="462">
        <v>1564.8610000000001</v>
      </c>
      <c r="K176" s="464">
        <v>0</v>
      </c>
      <c r="L176" s="150"/>
      <c r="M176" s="460" t="str">
        <f t="shared" si="2"/>
        <v>X</v>
      </c>
    </row>
    <row r="177" spans="1:13" ht="14.45" customHeight="1" x14ac:dyDescent="0.2">
      <c r="A177" s="465" t="s">
        <v>438</v>
      </c>
      <c r="B177" s="461">
        <v>0</v>
      </c>
      <c r="C177" s="462">
        <v>3958.0844200000001</v>
      </c>
      <c r="D177" s="462">
        <v>3958.0844200000001</v>
      </c>
      <c r="E177" s="463">
        <v>0</v>
      </c>
      <c r="F177" s="461">
        <v>0</v>
      </c>
      <c r="G177" s="462">
        <v>0</v>
      </c>
      <c r="H177" s="462">
        <v>252.5497</v>
      </c>
      <c r="I177" s="462">
        <v>1564.8610000000001</v>
      </c>
      <c r="J177" s="462">
        <v>1564.8610000000001</v>
      </c>
      <c r="K177" s="464">
        <v>0</v>
      </c>
      <c r="L177" s="150"/>
      <c r="M177" s="460" t="str">
        <f t="shared" si="2"/>
        <v/>
      </c>
    </row>
    <row r="178" spans="1:13" ht="14.45" customHeight="1" x14ac:dyDescent="0.2">
      <c r="A178" s="465" t="s">
        <v>439</v>
      </c>
      <c r="B178" s="461">
        <v>0</v>
      </c>
      <c r="C178" s="462">
        <v>34.7712</v>
      </c>
      <c r="D178" s="462">
        <v>34.7712</v>
      </c>
      <c r="E178" s="463">
        <v>0</v>
      </c>
      <c r="F178" s="461">
        <v>0</v>
      </c>
      <c r="G178" s="462">
        <v>0</v>
      </c>
      <c r="H178" s="462">
        <v>105.054</v>
      </c>
      <c r="I178" s="462">
        <v>119.785</v>
      </c>
      <c r="J178" s="462">
        <v>119.785</v>
      </c>
      <c r="K178" s="464">
        <v>0</v>
      </c>
      <c r="L178" s="150"/>
      <c r="M178" s="460" t="str">
        <f t="shared" si="2"/>
        <v/>
      </c>
    </row>
    <row r="179" spans="1:13" ht="14.45" customHeight="1" x14ac:dyDescent="0.2">
      <c r="A179" s="465" t="s">
        <v>440</v>
      </c>
      <c r="B179" s="461">
        <v>0</v>
      </c>
      <c r="C179" s="462">
        <v>34.7712</v>
      </c>
      <c r="D179" s="462">
        <v>34.7712</v>
      </c>
      <c r="E179" s="463">
        <v>0</v>
      </c>
      <c r="F179" s="461">
        <v>0</v>
      </c>
      <c r="G179" s="462">
        <v>0</v>
      </c>
      <c r="H179" s="462">
        <v>105.054</v>
      </c>
      <c r="I179" s="462">
        <v>119.785</v>
      </c>
      <c r="J179" s="462">
        <v>119.785</v>
      </c>
      <c r="K179" s="464">
        <v>0</v>
      </c>
      <c r="L179" s="150"/>
      <c r="M179" s="460" t="str">
        <f t="shared" si="2"/>
        <v/>
      </c>
    </row>
    <row r="180" spans="1:13" ht="14.45" customHeight="1" x14ac:dyDescent="0.2">
      <c r="A180" s="465" t="s">
        <v>441</v>
      </c>
      <c r="B180" s="461">
        <v>0</v>
      </c>
      <c r="C180" s="462">
        <v>34.7712</v>
      </c>
      <c r="D180" s="462">
        <v>34.7712</v>
      </c>
      <c r="E180" s="463">
        <v>0</v>
      </c>
      <c r="F180" s="461">
        <v>0</v>
      </c>
      <c r="G180" s="462">
        <v>0</v>
      </c>
      <c r="H180" s="462">
        <v>105.054</v>
      </c>
      <c r="I180" s="462">
        <v>119.785</v>
      </c>
      <c r="J180" s="462">
        <v>119.785</v>
      </c>
      <c r="K180" s="464">
        <v>0</v>
      </c>
      <c r="L180" s="150"/>
      <c r="M180" s="460" t="str">
        <f t="shared" si="2"/>
        <v/>
      </c>
    </row>
    <row r="181" spans="1:13" ht="14.45" customHeight="1" x14ac:dyDescent="0.2">
      <c r="A181" s="465" t="s">
        <v>442</v>
      </c>
      <c r="B181" s="461">
        <v>0</v>
      </c>
      <c r="C181" s="462">
        <v>34.7712</v>
      </c>
      <c r="D181" s="462">
        <v>34.7712</v>
      </c>
      <c r="E181" s="463">
        <v>0</v>
      </c>
      <c r="F181" s="461">
        <v>0</v>
      </c>
      <c r="G181" s="462">
        <v>0</v>
      </c>
      <c r="H181" s="462">
        <v>105.054</v>
      </c>
      <c r="I181" s="462">
        <v>119.785</v>
      </c>
      <c r="J181" s="462">
        <v>119.785</v>
      </c>
      <c r="K181" s="464">
        <v>0</v>
      </c>
      <c r="L181" s="150"/>
      <c r="M181" s="460" t="str">
        <f t="shared" si="2"/>
        <v>X</v>
      </c>
    </row>
    <row r="182" spans="1:13" ht="14.45" customHeight="1" x14ac:dyDescent="0.2">
      <c r="A182" s="465" t="s">
        <v>443</v>
      </c>
      <c r="B182" s="461">
        <v>0</v>
      </c>
      <c r="C182" s="462">
        <v>34.7712</v>
      </c>
      <c r="D182" s="462">
        <v>34.7712</v>
      </c>
      <c r="E182" s="463">
        <v>0</v>
      </c>
      <c r="F182" s="461">
        <v>0</v>
      </c>
      <c r="G182" s="462">
        <v>0</v>
      </c>
      <c r="H182" s="462">
        <v>105.054</v>
      </c>
      <c r="I182" s="462">
        <v>119.785</v>
      </c>
      <c r="J182" s="462">
        <v>119.785</v>
      </c>
      <c r="K182" s="464">
        <v>0</v>
      </c>
      <c r="L182" s="150"/>
      <c r="M182" s="460" t="str">
        <f t="shared" si="2"/>
        <v/>
      </c>
    </row>
    <row r="183" spans="1:13" ht="14.45" customHeight="1" x14ac:dyDescent="0.2">
      <c r="A183" s="465"/>
      <c r="B183" s="461"/>
      <c r="C183" s="462"/>
      <c r="D183" s="462"/>
      <c r="E183" s="463"/>
      <c r="F183" s="461"/>
      <c r="G183" s="462"/>
      <c r="H183" s="462"/>
      <c r="I183" s="462"/>
      <c r="J183" s="462"/>
      <c r="K183" s="464"/>
      <c r="L183" s="150"/>
      <c r="M183" s="460" t="str">
        <f t="shared" si="2"/>
        <v/>
      </c>
    </row>
    <row r="184" spans="1:13" ht="14.45" customHeight="1" x14ac:dyDescent="0.2">
      <c r="A184" s="465"/>
      <c r="B184" s="461"/>
      <c r="C184" s="462"/>
      <c r="D184" s="462"/>
      <c r="E184" s="463"/>
      <c r="F184" s="461"/>
      <c r="G184" s="462"/>
      <c r="H184" s="462"/>
      <c r="I184" s="462"/>
      <c r="J184" s="462"/>
      <c r="K184" s="464"/>
      <c r="L184" s="150"/>
      <c r="M184" s="460" t="str">
        <f t="shared" si="2"/>
        <v/>
      </c>
    </row>
    <row r="185" spans="1:13" ht="14.45" customHeight="1" x14ac:dyDescent="0.2">
      <c r="A185" s="465"/>
      <c r="B185" s="461"/>
      <c r="C185" s="462"/>
      <c r="D185" s="462"/>
      <c r="E185" s="463"/>
      <c r="F185" s="461"/>
      <c r="G185" s="462"/>
      <c r="H185" s="462"/>
      <c r="I185" s="462"/>
      <c r="J185" s="462"/>
      <c r="K185" s="464"/>
      <c r="L185" s="150"/>
      <c r="M185" s="460" t="str">
        <f t="shared" si="2"/>
        <v/>
      </c>
    </row>
    <row r="186" spans="1:13" ht="14.45" customHeight="1" x14ac:dyDescent="0.2">
      <c r="A186" s="465"/>
      <c r="B186" s="461"/>
      <c r="C186" s="462"/>
      <c r="D186" s="462"/>
      <c r="E186" s="463"/>
      <c r="F186" s="461"/>
      <c r="G186" s="462"/>
      <c r="H186" s="462"/>
      <c r="I186" s="462"/>
      <c r="J186" s="462"/>
      <c r="K186" s="464"/>
      <c r="L186" s="150"/>
      <c r="M186" s="460" t="str">
        <f t="shared" si="2"/>
        <v/>
      </c>
    </row>
    <row r="187" spans="1:13" ht="14.45" customHeight="1" x14ac:dyDescent="0.2">
      <c r="A187" s="465"/>
      <c r="B187" s="461"/>
      <c r="C187" s="462"/>
      <c r="D187" s="462"/>
      <c r="E187" s="463"/>
      <c r="F187" s="461"/>
      <c r="G187" s="462"/>
      <c r="H187" s="462"/>
      <c r="I187" s="462"/>
      <c r="J187" s="462"/>
      <c r="K187" s="464"/>
      <c r="L187" s="150"/>
      <c r="M187" s="460" t="str">
        <f t="shared" si="2"/>
        <v/>
      </c>
    </row>
    <row r="188" spans="1:13" ht="14.45" customHeight="1" x14ac:dyDescent="0.2">
      <c r="A188" s="465"/>
      <c r="B188" s="461"/>
      <c r="C188" s="462"/>
      <c r="D188" s="462"/>
      <c r="E188" s="463"/>
      <c r="F188" s="461"/>
      <c r="G188" s="462"/>
      <c r="H188" s="462"/>
      <c r="I188" s="462"/>
      <c r="J188" s="462"/>
      <c r="K188" s="464"/>
      <c r="L188" s="150"/>
      <c r="M188" s="460" t="str">
        <f t="shared" si="2"/>
        <v/>
      </c>
    </row>
    <row r="189" spans="1:13" ht="14.45" customHeight="1" x14ac:dyDescent="0.2">
      <c r="A189" s="465"/>
      <c r="B189" s="461"/>
      <c r="C189" s="462"/>
      <c r="D189" s="462"/>
      <c r="E189" s="463"/>
      <c r="F189" s="461"/>
      <c r="G189" s="462"/>
      <c r="H189" s="462"/>
      <c r="I189" s="462"/>
      <c r="J189" s="462"/>
      <c r="K189" s="464"/>
      <c r="L189" s="150"/>
      <c r="M189" s="460" t="str">
        <f t="shared" si="2"/>
        <v/>
      </c>
    </row>
    <row r="190" spans="1:13" ht="14.45" customHeight="1" x14ac:dyDescent="0.2">
      <c r="A190" s="465"/>
      <c r="B190" s="461"/>
      <c r="C190" s="462"/>
      <c r="D190" s="462"/>
      <c r="E190" s="463"/>
      <c r="F190" s="461"/>
      <c r="G190" s="462"/>
      <c r="H190" s="462"/>
      <c r="I190" s="462"/>
      <c r="J190" s="462"/>
      <c r="K190" s="464"/>
      <c r="L190" s="150"/>
      <c r="M190" s="460" t="str">
        <f t="shared" si="2"/>
        <v/>
      </c>
    </row>
    <row r="191" spans="1:13" ht="14.45" customHeight="1" x14ac:dyDescent="0.2">
      <c r="A191" s="465"/>
      <c r="B191" s="461"/>
      <c r="C191" s="462"/>
      <c r="D191" s="462"/>
      <c r="E191" s="463"/>
      <c r="F191" s="461"/>
      <c r="G191" s="462"/>
      <c r="H191" s="462"/>
      <c r="I191" s="462"/>
      <c r="J191" s="462"/>
      <c r="K191" s="464"/>
      <c r="L191" s="150"/>
      <c r="M191" s="460" t="str">
        <f t="shared" si="2"/>
        <v/>
      </c>
    </row>
    <row r="192" spans="1:13" ht="14.45" customHeight="1" x14ac:dyDescent="0.2">
      <c r="A192" s="465"/>
      <c r="B192" s="461"/>
      <c r="C192" s="462"/>
      <c r="D192" s="462"/>
      <c r="E192" s="463"/>
      <c r="F192" s="461"/>
      <c r="G192" s="462"/>
      <c r="H192" s="462"/>
      <c r="I192" s="462"/>
      <c r="J192" s="462"/>
      <c r="K192" s="464"/>
      <c r="L192" s="150"/>
      <c r="M192" s="460" t="str">
        <f t="shared" si="2"/>
        <v/>
      </c>
    </row>
    <row r="193" spans="1:13" ht="14.45" customHeight="1" x14ac:dyDescent="0.2">
      <c r="A193" s="465"/>
      <c r="B193" s="461"/>
      <c r="C193" s="462"/>
      <c r="D193" s="462"/>
      <c r="E193" s="463"/>
      <c r="F193" s="461"/>
      <c r="G193" s="462"/>
      <c r="H193" s="462"/>
      <c r="I193" s="462"/>
      <c r="J193" s="462"/>
      <c r="K193" s="464"/>
      <c r="L193" s="150"/>
      <c r="M193" s="460" t="str">
        <f t="shared" si="2"/>
        <v/>
      </c>
    </row>
    <row r="194" spans="1:13" ht="14.45" customHeight="1" x14ac:dyDescent="0.2">
      <c r="A194" s="465"/>
      <c r="B194" s="461"/>
      <c r="C194" s="462"/>
      <c r="D194" s="462"/>
      <c r="E194" s="463"/>
      <c r="F194" s="461"/>
      <c r="G194" s="462"/>
      <c r="H194" s="462"/>
      <c r="I194" s="462"/>
      <c r="J194" s="462"/>
      <c r="K194" s="464"/>
      <c r="L194" s="150"/>
      <c r="M194" s="460" t="str">
        <f t="shared" si="2"/>
        <v/>
      </c>
    </row>
    <row r="195" spans="1:13" ht="14.45" customHeight="1" x14ac:dyDescent="0.2">
      <c r="A195" s="465"/>
      <c r="B195" s="461"/>
      <c r="C195" s="462"/>
      <c r="D195" s="462"/>
      <c r="E195" s="463"/>
      <c r="F195" s="461"/>
      <c r="G195" s="462"/>
      <c r="H195" s="462"/>
      <c r="I195" s="462"/>
      <c r="J195" s="462"/>
      <c r="K195" s="464"/>
      <c r="L195" s="150"/>
      <c r="M195" s="460" t="str">
        <f t="shared" si="2"/>
        <v/>
      </c>
    </row>
    <row r="196" spans="1:13" ht="14.45" customHeight="1" x14ac:dyDescent="0.2">
      <c r="A196" s="465"/>
      <c r="B196" s="461"/>
      <c r="C196" s="462"/>
      <c r="D196" s="462"/>
      <c r="E196" s="463"/>
      <c r="F196" s="461"/>
      <c r="G196" s="462"/>
      <c r="H196" s="462"/>
      <c r="I196" s="462"/>
      <c r="J196" s="462"/>
      <c r="K196" s="464"/>
      <c r="L196" s="150"/>
      <c r="M196" s="460" t="str">
        <f t="shared" si="2"/>
        <v/>
      </c>
    </row>
    <row r="197" spans="1:13" ht="14.45" customHeight="1" x14ac:dyDescent="0.2">
      <c r="A197" s="465"/>
      <c r="B197" s="461"/>
      <c r="C197" s="462"/>
      <c r="D197" s="462"/>
      <c r="E197" s="463"/>
      <c r="F197" s="461"/>
      <c r="G197" s="462"/>
      <c r="H197" s="462"/>
      <c r="I197" s="462"/>
      <c r="J197" s="462"/>
      <c r="K197" s="464"/>
      <c r="L197" s="150"/>
      <c r="M197" s="460" t="str">
        <f t="shared" si="2"/>
        <v/>
      </c>
    </row>
    <row r="198" spans="1:13" ht="14.45" customHeight="1" x14ac:dyDescent="0.2">
      <c r="A198" s="465"/>
      <c r="B198" s="461"/>
      <c r="C198" s="462"/>
      <c r="D198" s="462"/>
      <c r="E198" s="463"/>
      <c r="F198" s="461"/>
      <c r="G198" s="462"/>
      <c r="H198" s="462"/>
      <c r="I198" s="462"/>
      <c r="J198" s="462"/>
      <c r="K198" s="464"/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/>
      <c r="B199" s="461"/>
      <c r="C199" s="462"/>
      <c r="D199" s="462"/>
      <c r="E199" s="463"/>
      <c r="F199" s="461"/>
      <c r="G199" s="462"/>
      <c r="H199" s="462"/>
      <c r="I199" s="462"/>
      <c r="J199" s="462"/>
      <c r="K199" s="464"/>
      <c r="L199" s="150"/>
      <c r="M199" s="460" t="str">
        <f t="shared" si="3"/>
        <v/>
      </c>
    </row>
    <row r="200" spans="1:13" ht="14.45" customHeight="1" x14ac:dyDescent="0.2">
      <c r="A200" s="465"/>
      <c r="B200" s="461"/>
      <c r="C200" s="462"/>
      <c r="D200" s="462"/>
      <c r="E200" s="463"/>
      <c r="F200" s="461"/>
      <c r="G200" s="462"/>
      <c r="H200" s="462"/>
      <c r="I200" s="462"/>
      <c r="J200" s="462"/>
      <c r="K200" s="464"/>
      <c r="L200" s="150"/>
      <c r="M200" s="460" t="str">
        <f t="shared" si="3"/>
        <v/>
      </c>
    </row>
    <row r="201" spans="1:13" ht="14.45" customHeight="1" x14ac:dyDescent="0.2">
      <c r="A201" s="465"/>
      <c r="B201" s="461"/>
      <c r="C201" s="462"/>
      <c r="D201" s="462"/>
      <c r="E201" s="463"/>
      <c r="F201" s="461"/>
      <c r="G201" s="462"/>
      <c r="H201" s="462"/>
      <c r="I201" s="462"/>
      <c r="J201" s="462"/>
      <c r="K201" s="464"/>
      <c r="L201" s="150"/>
      <c r="M201" s="460" t="str">
        <f t="shared" si="3"/>
        <v/>
      </c>
    </row>
    <row r="202" spans="1:13" ht="14.45" customHeight="1" x14ac:dyDescent="0.2">
      <c r="A202" s="465"/>
      <c r="B202" s="461"/>
      <c r="C202" s="462"/>
      <c r="D202" s="462"/>
      <c r="E202" s="463"/>
      <c r="F202" s="461"/>
      <c r="G202" s="462"/>
      <c r="H202" s="462"/>
      <c r="I202" s="462"/>
      <c r="J202" s="462"/>
      <c r="K202" s="464"/>
      <c r="L202" s="150"/>
      <c r="M202" s="460" t="str">
        <f t="shared" si="3"/>
        <v/>
      </c>
    </row>
    <row r="203" spans="1:13" ht="14.45" customHeight="1" x14ac:dyDescent="0.2">
      <c r="A203" s="465"/>
      <c r="B203" s="461"/>
      <c r="C203" s="462"/>
      <c r="D203" s="462"/>
      <c r="E203" s="463"/>
      <c r="F203" s="461"/>
      <c r="G203" s="462"/>
      <c r="H203" s="462"/>
      <c r="I203" s="462"/>
      <c r="J203" s="462"/>
      <c r="K203" s="464"/>
      <c r="L203" s="150"/>
      <c r="M203" s="460" t="str">
        <f t="shared" si="3"/>
        <v/>
      </c>
    </row>
    <row r="204" spans="1:13" ht="14.45" customHeight="1" x14ac:dyDescent="0.2">
      <c r="A204" s="465"/>
      <c r="B204" s="461"/>
      <c r="C204" s="462"/>
      <c r="D204" s="462"/>
      <c r="E204" s="463"/>
      <c r="F204" s="461"/>
      <c r="G204" s="462"/>
      <c r="H204" s="462"/>
      <c r="I204" s="462"/>
      <c r="J204" s="462"/>
      <c r="K204" s="464"/>
      <c r="L204" s="150"/>
      <c r="M204" s="460" t="str">
        <f t="shared" si="3"/>
        <v/>
      </c>
    </row>
    <row r="205" spans="1:13" ht="14.45" customHeight="1" x14ac:dyDescent="0.2">
      <c r="A205" s="465"/>
      <c r="B205" s="461"/>
      <c r="C205" s="462"/>
      <c r="D205" s="462"/>
      <c r="E205" s="463"/>
      <c r="F205" s="461"/>
      <c r="G205" s="462"/>
      <c r="H205" s="462"/>
      <c r="I205" s="462"/>
      <c r="J205" s="462"/>
      <c r="K205" s="464"/>
      <c r="L205" s="150"/>
      <c r="M205" s="460" t="str">
        <f t="shared" si="3"/>
        <v/>
      </c>
    </row>
    <row r="206" spans="1:13" ht="14.45" customHeight="1" x14ac:dyDescent="0.2">
      <c r="A206" s="465"/>
      <c r="B206" s="461"/>
      <c r="C206" s="462"/>
      <c r="D206" s="462"/>
      <c r="E206" s="463"/>
      <c r="F206" s="461"/>
      <c r="G206" s="462"/>
      <c r="H206" s="462"/>
      <c r="I206" s="462"/>
      <c r="J206" s="462"/>
      <c r="K206" s="464"/>
      <c r="L206" s="150"/>
      <c r="M206" s="460" t="str">
        <f t="shared" si="3"/>
        <v/>
      </c>
    </row>
    <row r="207" spans="1:13" ht="14.45" customHeight="1" x14ac:dyDescent="0.2">
      <c r="A207" s="465"/>
      <c r="B207" s="461"/>
      <c r="C207" s="462"/>
      <c r="D207" s="462"/>
      <c r="E207" s="463"/>
      <c r="F207" s="461"/>
      <c r="G207" s="462"/>
      <c r="H207" s="462"/>
      <c r="I207" s="462"/>
      <c r="J207" s="462"/>
      <c r="K207" s="464"/>
      <c r="L207" s="150"/>
      <c r="M207" s="460" t="str">
        <f t="shared" si="3"/>
        <v/>
      </c>
    </row>
    <row r="208" spans="1:13" ht="14.45" customHeight="1" x14ac:dyDescent="0.2">
      <c r="A208" s="465"/>
      <c r="B208" s="461"/>
      <c r="C208" s="462"/>
      <c r="D208" s="462"/>
      <c r="E208" s="463"/>
      <c r="F208" s="461"/>
      <c r="G208" s="462"/>
      <c r="H208" s="462"/>
      <c r="I208" s="462"/>
      <c r="J208" s="462"/>
      <c r="K208" s="464"/>
      <c r="L208" s="150"/>
      <c r="M208" s="460" t="str">
        <f t="shared" si="3"/>
        <v/>
      </c>
    </row>
    <row r="209" spans="1:13" ht="14.45" customHeight="1" x14ac:dyDescent="0.2">
      <c r="A209" s="465"/>
      <c r="B209" s="461"/>
      <c r="C209" s="462"/>
      <c r="D209" s="462"/>
      <c r="E209" s="463"/>
      <c r="F209" s="461"/>
      <c r="G209" s="462"/>
      <c r="H209" s="462"/>
      <c r="I209" s="462"/>
      <c r="J209" s="462"/>
      <c r="K209" s="464"/>
      <c r="L209" s="150"/>
      <c r="M209" s="460" t="str">
        <f t="shared" si="3"/>
        <v/>
      </c>
    </row>
    <row r="210" spans="1:13" ht="14.45" customHeight="1" x14ac:dyDescent="0.2">
      <c r="A210" s="465"/>
      <c r="B210" s="461"/>
      <c r="C210" s="462"/>
      <c r="D210" s="462"/>
      <c r="E210" s="463"/>
      <c r="F210" s="461"/>
      <c r="G210" s="462"/>
      <c r="H210" s="462"/>
      <c r="I210" s="462"/>
      <c r="J210" s="462"/>
      <c r="K210" s="464"/>
      <c r="L210" s="150"/>
      <c r="M210" s="460" t="str">
        <f t="shared" si="3"/>
        <v/>
      </c>
    </row>
    <row r="211" spans="1:13" ht="14.45" customHeight="1" x14ac:dyDescent="0.2">
      <c r="A211" s="465"/>
      <c r="B211" s="461"/>
      <c r="C211" s="462"/>
      <c r="D211" s="462"/>
      <c r="E211" s="463"/>
      <c r="F211" s="461"/>
      <c r="G211" s="462"/>
      <c r="H211" s="462"/>
      <c r="I211" s="462"/>
      <c r="J211" s="462"/>
      <c r="K211" s="464"/>
      <c r="L211" s="150"/>
      <c r="M211" s="460" t="str">
        <f t="shared" si="3"/>
        <v/>
      </c>
    </row>
    <row r="212" spans="1:13" ht="14.45" customHeight="1" x14ac:dyDescent="0.2">
      <c r="A212" s="465"/>
      <c r="B212" s="461"/>
      <c r="C212" s="462"/>
      <c r="D212" s="462"/>
      <c r="E212" s="463"/>
      <c r="F212" s="461"/>
      <c r="G212" s="462"/>
      <c r="H212" s="462"/>
      <c r="I212" s="462"/>
      <c r="J212" s="462"/>
      <c r="K212" s="464"/>
      <c r="L212" s="150"/>
      <c r="M212" s="460" t="str">
        <f t="shared" si="3"/>
        <v/>
      </c>
    </row>
    <row r="213" spans="1:13" ht="14.45" customHeight="1" x14ac:dyDescent="0.2">
      <c r="A213" s="465"/>
      <c r="B213" s="461"/>
      <c r="C213" s="462"/>
      <c r="D213" s="462"/>
      <c r="E213" s="463"/>
      <c r="F213" s="461"/>
      <c r="G213" s="462"/>
      <c r="H213" s="462"/>
      <c r="I213" s="462"/>
      <c r="J213" s="462"/>
      <c r="K213" s="464"/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E8316E9F-EC99-4C88-872F-19CAC47CCF5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444</v>
      </c>
      <c r="B5" s="467" t="s">
        <v>445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444</v>
      </c>
      <c r="B6" s="467" t="s">
        <v>446</v>
      </c>
      <c r="C6" s="468">
        <v>59.812280000000008</v>
      </c>
      <c r="D6" s="468">
        <v>60.706119999999999</v>
      </c>
      <c r="E6" s="468"/>
      <c r="F6" s="468">
        <v>112.89158000000002</v>
      </c>
      <c r="G6" s="468">
        <v>0</v>
      </c>
      <c r="H6" s="468">
        <v>112.89158000000002</v>
      </c>
      <c r="I6" s="469" t="s">
        <v>266</v>
      </c>
      <c r="J6" s="470" t="s">
        <v>1</v>
      </c>
    </row>
    <row r="7" spans="1:10" ht="14.45" customHeight="1" x14ac:dyDescent="0.2">
      <c r="A7" s="466" t="s">
        <v>444</v>
      </c>
      <c r="B7" s="467" t="s">
        <v>447</v>
      </c>
      <c r="C7" s="468">
        <v>59.812280000000008</v>
      </c>
      <c r="D7" s="468">
        <v>60.706119999999999</v>
      </c>
      <c r="E7" s="468"/>
      <c r="F7" s="468">
        <v>112.89158000000002</v>
      </c>
      <c r="G7" s="468">
        <v>0</v>
      </c>
      <c r="H7" s="468">
        <v>112.89158000000002</v>
      </c>
      <c r="I7" s="469" t="s">
        <v>266</v>
      </c>
      <c r="J7" s="470" t="s">
        <v>448</v>
      </c>
    </row>
    <row r="9" spans="1:10" ht="14.45" customHeight="1" x14ac:dyDescent="0.2">
      <c r="A9" s="466" t="s">
        <v>444</v>
      </c>
      <c r="B9" s="467" t="s">
        <v>445</v>
      </c>
      <c r="C9" s="468" t="s">
        <v>266</v>
      </c>
      <c r="D9" s="468" t="s">
        <v>266</v>
      </c>
      <c r="E9" s="468"/>
      <c r="F9" s="468" t="s">
        <v>266</v>
      </c>
      <c r="G9" s="468" t="s">
        <v>266</v>
      </c>
      <c r="H9" s="468" t="s">
        <v>266</v>
      </c>
      <c r="I9" s="469" t="s">
        <v>266</v>
      </c>
      <c r="J9" s="470" t="s">
        <v>68</v>
      </c>
    </row>
    <row r="10" spans="1:10" ht="14.45" customHeight="1" x14ac:dyDescent="0.2">
      <c r="A10" s="466" t="s">
        <v>449</v>
      </c>
      <c r="B10" s="467" t="s">
        <v>450</v>
      </c>
      <c r="C10" s="468" t="s">
        <v>266</v>
      </c>
      <c r="D10" s="468" t="s">
        <v>266</v>
      </c>
      <c r="E10" s="468"/>
      <c r="F10" s="468" t="s">
        <v>266</v>
      </c>
      <c r="G10" s="468" t="s">
        <v>266</v>
      </c>
      <c r="H10" s="468" t="s">
        <v>266</v>
      </c>
      <c r="I10" s="469" t="s">
        <v>266</v>
      </c>
      <c r="J10" s="470" t="s">
        <v>0</v>
      </c>
    </row>
    <row r="11" spans="1:10" ht="14.45" customHeight="1" x14ac:dyDescent="0.2">
      <c r="A11" s="466" t="s">
        <v>449</v>
      </c>
      <c r="B11" s="467" t="s">
        <v>446</v>
      </c>
      <c r="C11" s="468">
        <v>59.812280000000008</v>
      </c>
      <c r="D11" s="468">
        <v>60.706119999999999</v>
      </c>
      <c r="E11" s="468"/>
      <c r="F11" s="468">
        <v>112.89158000000002</v>
      </c>
      <c r="G11" s="468">
        <v>0</v>
      </c>
      <c r="H11" s="468">
        <v>112.89158000000002</v>
      </c>
      <c r="I11" s="469" t="s">
        <v>266</v>
      </c>
      <c r="J11" s="470" t="s">
        <v>1</v>
      </c>
    </row>
    <row r="12" spans="1:10" ht="14.45" customHeight="1" x14ac:dyDescent="0.2">
      <c r="A12" s="466" t="s">
        <v>449</v>
      </c>
      <c r="B12" s="467" t="s">
        <v>451</v>
      </c>
      <c r="C12" s="468">
        <v>59.812280000000008</v>
      </c>
      <c r="D12" s="468">
        <v>60.706119999999999</v>
      </c>
      <c r="E12" s="468"/>
      <c r="F12" s="468">
        <v>112.89158000000002</v>
      </c>
      <c r="G12" s="468">
        <v>0</v>
      </c>
      <c r="H12" s="468">
        <v>112.89158000000002</v>
      </c>
      <c r="I12" s="469" t="s">
        <v>266</v>
      </c>
      <c r="J12" s="470" t="s">
        <v>452</v>
      </c>
    </row>
    <row r="13" spans="1:10" ht="14.45" customHeight="1" x14ac:dyDescent="0.2">
      <c r="A13" s="466" t="s">
        <v>266</v>
      </c>
      <c r="B13" s="467" t="s">
        <v>266</v>
      </c>
      <c r="C13" s="468" t="s">
        <v>266</v>
      </c>
      <c r="D13" s="468" t="s">
        <v>266</v>
      </c>
      <c r="E13" s="468"/>
      <c r="F13" s="468" t="s">
        <v>266</v>
      </c>
      <c r="G13" s="468" t="s">
        <v>266</v>
      </c>
      <c r="H13" s="468" t="s">
        <v>266</v>
      </c>
      <c r="I13" s="469" t="s">
        <v>266</v>
      </c>
      <c r="J13" s="470" t="s">
        <v>453</v>
      </c>
    </row>
    <row r="14" spans="1:10" ht="14.45" customHeight="1" x14ac:dyDescent="0.2">
      <c r="A14" s="466" t="s">
        <v>444</v>
      </c>
      <c r="B14" s="467" t="s">
        <v>447</v>
      </c>
      <c r="C14" s="468">
        <v>59.812280000000008</v>
      </c>
      <c r="D14" s="468">
        <v>60.706119999999999</v>
      </c>
      <c r="E14" s="468"/>
      <c r="F14" s="468">
        <v>112.89158000000002</v>
      </c>
      <c r="G14" s="468">
        <v>0</v>
      </c>
      <c r="H14" s="468">
        <v>112.89158000000002</v>
      </c>
      <c r="I14" s="469" t="s">
        <v>266</v>
      </c>
      <c r="J14" s="470" t="s">
        <v>448</v>
      </c>
    </row>
  </sheetData>
  <mergeCells count="3">
    <mergeCell ref="F3:I3"/>
    <mergeCell ref="C4:D4"/>
    <mergeCell ref="A1:I1"/>
  </mergeCells>
  <conditionalFormatting sqref="F8 F15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4">
    <cfRule type="expression" dxfId="43" priority="5">
      <formula>$H9&gt;0</formula>
    </cfRule>
  </conditionalFormatting>
  <conditionalFormatting sqref="A9:A14">
    <cfRule type="expression" dxfId="42" priority="2">
      <formula>AND($J9&lt;&gt;"mezeraKL",$J9&lt;&gt;"")</formula>
    </cfRule>
  </conditionalFormatting>
  <conditionalFormatting sqref="I9:I14">
    <cfRule type="expression" dxfId="41" priority="6">
      <formula>$I9&gt;1</formula>
    </cfRule>
  </conditionalFormatting>
  <conditionalFormatting sqref="B9:B14">
    <cfRule type="expression" dxfId="40" priority="1">
      <formula>OR($J9="NS",$J9="SumaNS",$J9="Účet")</formula>
    </cfRule>
  </conditionalFormatting>
  <conditionalFormatting sqref="A9:D14 F9:I14">
    <cfRule type="expression" dxfId="39" priority="8">
      <formula>AND($J9&lt;&gt;"",$J9&lt;&gt;"mezeraKL")</formula>
    </cfRule>
  </conditionalFormatting>
  <conditionalFormatting sqref="B9:D14 F9:I14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7" priority="4">
      <formula>OR($J9="SumaNS",$J9="NS")</formula>
    </cfRule>
  </conditionalFormatting>
  <hyperlinks>
    <hyperlink ref="A2" location="Obsah!A1" display="Zpět na Obsah  KL 01  1.-4.měsíc" xr:uid="{17C156E0-F3B8-4667-B344-65C19AD77EB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1257.4110002644982</v>
      </c>
      <c r="M3" s="98">
        <f>SUBTOTAL(9,M5:M1048576)</f>
        <v>88</v>
      </c>
      <c r="N3" s="99">
        <f>SUBTOTAL(9,N5:N1048576)</f>
        <v>110652.16802327584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141</v>
      </c>
      <c r="M4" s="475" t="s">
        <v>13</v>
      </c>
      <c r="N4" s="476" t="s">
        <v>155</v>
      </c>
    </row>
    <row r="5" spans="1:14" ht="14.45" customHeight="1" x14ac:dyDescent="0.2">
      <c r="A5" s="479" t="s">
        <v>444</v>
      </c>
      <c r="B5" s="480" t="s">
        <v>445</v>
      </c>
      <c r="C5" s="481" t="s">
        <v>449</v>
      </c>
      <c r="D5" s="482" t="s">
        <v>450</v>
      </c>
      <c r="E5" s="483">
        <v>50113001</v>
      </c>
      <c r="F5" s="482" t="s">
        <v>454</v>
      </c>
      <c r="G5" s="481" t="s">
        <v>455</v>
      </c>
      <c r="H5" s="481">
        <v>186252</v>
      </c>
      <c r="I5" s="481">
        <v>186252</v>
      </c>
      <c r="J5" s="481" t="s">
        <v>456</v>
      </c>
      <c r="K5" s="481" t="s">
        <v>457</v>
      </c>
      <c r="L5" s="484">
        <v>147.92000000000002</v>
      </c>
      <c r="M5" s="484">
        <v>1</v>
      </c>
      <c r="N5" s="485">
        <v>147.92000000000002</v>
      </c>
    </row>
    <row r="6" spans="1:14" ht="14.45" customHeight="1" x14ac:dyDescent="0.2">
      <c r="A6" s="486" t="s">
        <v>444</v>
      </c>
      <c r="B6" s="487" t="s">
        <v>445</v>
      </c>
      <c r="C6" s="488" t="s">
        <v>449</v>
      </c>
      <c r="D6" s="489" t="s">
        <v>450</v>
      </c>
      <c r="E6" s="490">
        <v>50113001</v>
      </c>
      <c r="F6" s="489" t="s">
        <v>454</v>
      </c>
      <c r="G6" s="488" t="s">
        <v>455</v>
      </c>
      <c r="H6" s="488">
        <v>207899</v>
      </c>
      <c r="I6" s="488">
        <v>207899</v>
      </c>
      <c r="J6" s="488" t="s">
        <v>458</v>
      </c>
      <c r="K6" s="488" t="s">
        <v>459</v>
      </c>
      <c r="L6" s="491">
        <v>66.849999999999994</v>
      </c>
      <c r="M6" s="491">
        <v>4</v>
      </c>
      <c r="N6" s="492">
        <v>267.39999999999998</v>
      </c>
    </row>
    <row r="7" spans="1:14" ht="14.45" customHeight="1" x14ac:dyDescent="0.2">
      <c r="A7" s="486" t="s">
        <v>444</v>
      </c>
      <c r="B7" s="487" t="s">
        <v>445</v>
      </c>
      <c r="C7" s="488" t="s">
        <v>449</v>
      </c>
      <c r="D7" s="489" t="s">
        <v>450</v>
      </c>
      <c r="E7" s="490">
        <v>50113001</v>
      </c>
      <c r="F7" s="489" t="s">
        <v>454</v>
      </c>
      <c r="G7" s="488" t="s">
        <v>455</v>
      </c>
      <c r="H7" s="488">
        <v>207897</v>
      </c>
      <c r="I7" s="488">
        <v>207897</v>
      </c>
      <c r="J7" s="488" t="s">
        <v>458</v>
      </c>
      <c r="K7" s="488" t="s">
        <v>460</v>
      </c>
      <c r="L7" s="491">
        <v>44.54</v>
      </c>
      <c r="M7" s="491">
        <v>3</v>
      </c>
      <c r="N7" s="492">
        <v>133.62</v>
      </c>
    </row>
    <row r="8" spans="1:14" ht="14.45" customHeight="1" x14ac:dyDescent="0.2">
      <c r="A8" s="486" t="s">
        <v>444</v>
      </c>
      <c r="B8" s="487" t="s">
        <v>445</v>
      </c>
      <c r="C8" s="488" t="s">
        <v>449</v>
      </c>
      <c r="D8" s="489" t="s">
        <v>450</v>
      </c>
      <c r="E8" s="490">
        <v>50113001</v>
      </c>
      <c r="F8" s="489" t="s">
        <v>454</v>
      </c>
      <c r="G8" s="488" t="s">
        <v>455</v>
      </c>
      <c r="H8" s="488">
        <v>920144</v>
      </c>
      <c r="I8" s="488">
        <v>0</v>
      </c>
      <c r="J8" s="488" t="s">
        <v>461</v>
      </c>
      <c r="K8" s="488" t="s">
        <v>462</v>
      </c>
      <c r="L8" s="491">
        <v>14833.632044135413</v>
      </c>
      <c r="M8" s="491">
        <v>5</v>
      </c>
      <c r="N8" s="492">
        <v>74168.160220677062</v>
      </c>
    </row>
    <row r="9" spans="1:14" ht="14.45" customHeight="1" x14ac:dyDescent="0.2">
      <c r="A9" s="486" t="s">
        <v>444</v>
      </c>
      <c r="B9" s="487" t="s">
        <v>445</v>
      </c>
      <c r="C9" s="488" t="s">
        <v>449</v>
      </c>
      <c r="D9" s="489" t="s">
        <v>450</v>
      </c>
      <c r="E9" s="490">
        <v>50113001</v>
      </c>
      <c r="F9" s="489" t="s">
        <v>454</v>
      </c>
      <c r="G9" s="488" t="s">
        <v>455</v>
      </c>
      <c r="H9" s="488">
        <v>920136</v>
      </c>
      <c r="I9" s="488">
        <v>0</v>
      </c>
      <c r="J9" s="488" t="s">
        <v>463</v>
      </c>
      <c r="K9" s="488" t="s">
        <v>462</v>
      </c>
      <c r="L9" s="491">
        <v>687.28</v>
      </c>
      <c r="M9" s="491">
        <v>10</v>
      </c>
      <c r="N9" s="492">
        <v>6872.7999999999993</v>
      </c>
    </row>
    <row r="10" spans="1:14" ht="14.45" customHeight="1" x14ac:dyDescent="0.2">
      <c r="A10" s="486" t="s">
        <v>444</v>
      </c>
      <c r="B10" s="487" t="s">
        <v>445</v>
      </c>
      <c r="C10" s="488" t="s">
        <v>449</v>
      </c>
      <c r="D10" s="489" t="s">
        <v>450</v>
      </c>
      <c r="E10" s="490">
        <v>50113001</v>
      </c>
      <c r="F10" s="489" t="s">
        <v>454</v>
      </c>
      <c r="G10" s="488" t="s">
        <v>455</v>
      </c>
      <c r="H10" s="488">
        <v>900321</v>
      </c>
      <c r="I10" s="488">
        <v>0</v>
      </c>
      <c r="J10" s="488" t="s">
        <v>464</v>
      </c>
      <c r="K10" s="488" t="s">
        <v>266</v>
      </c>
      <c r="L10" s="491">
        <v>9332.6136934822298</v>
      </c>
      <c r="M10" s="491">
        <v>2</v>
      </c>
      <c r="N10" s="492">
        <v>18665.22738696446</v>
      </c>
    </row>
    <row r="11" spans="1:14" ht="14.45" customHeight="1" x14ac:dyDescent="0.2">
      <c r="A11" s="486" t="s">
        <v>444</v>
      </c>
      <c r="B11" s="487" t="s">
        <v>445</v>
      </c>
      <c r="C11" s="488" t="s">
        <v>449</v>
      </c>
      <c r="D11" s="489" t="s">
        <v>450</v>
      </c>
      <c r="E11" s="490">
        <v>50113001</v>
      </c>
      <c r="F11" s="489" t="s">
        <v>454</v>
      </c>
      <c r="G11" s="488" t="s">
        <v>455</v>
      </c>
      <c r="H11" s="488">
        <v>501065</v>
      </c>
      <c r="I11" s="488">
        <v>0</v>
      </c>
      <c r="J11" s="488" t="s">
        <v>465</v>
      </c>
      <c r="K11" s="488" t="s">
        <v>266</v>
      </c>
      <c r="L11" s="491">
        <v>174.37580516871989</v>
      </c>
      <c r="M11" s="491">
        <v>1</v>
      </c>
      <c r="N11" s="492">
        <v>174.37580516871989</v>
      </c>
    </row>
    <row r="12" spans="1:14" ht="14.45" customHeight="1" x14ac:dyDescent="0.2">
      <c r="A12" s="486" t="s">
        <v>444</v>
      </c>
      <c r="B12" s="487" t="s">
        <v>445</v>
      </c>
      <c r="C12" s="488" t="s">
        <v>449</v>
      </c>
      <c r="D12" s="489" t="s">
        <v>450</v>
      </c>
      <c r="E12" s="490">
        <v>50113001</v>
      </c>
      <c r="F12" s="489" t="s">
        <v>454</v>
      </c>
      <c r="G12" s="488" t="s">
        <v>455</v>
      </c>
      <c r="H12" s="488">
        <v>846813</v>
      </c>
      <c r="I12" s="488">
        <v>137120</v>
      </c>
      <c r="J12" s="488" t="s">
        <v>466</v>
      </c>
      <c r="K12" s="488" t="s">
        <v>467</v>
      </c>
      <c r="L12" s="491">
        <v>71.38000000000001</v>
      </c>
      <c r="M12" s="491">
        <v>4</v>
      </c>
      <c r="N12" s="492">
        <v>285.52000000000004</v>
      </c>
    </row>
    <row r="13" spans="1:14" ht="14.45" customHeight="1" x14ac:dyDescent="0.2">
      <c r="A13" s="486" t="s">
        <v>444</v>
      </c>
      <c r="B13" s="487" t="s">
        <v>445</v>
      </c>
      <c r="C13" s="488" t="s">
        <v>449</v>
      </c>
      <c r="D13" s="489" t="s">
        <v>450</v>
      </c>
      <c r="E13" s="490">
        <v>50113001</v>
      </c>
      <c r="F13" s="489" t="s">
        <v>454</v>
      </c>
      <c r="G13" s="488" t="s">
        <v>455</v>
      </c>
      <c r="H13" s="488">
        <v>500474</v>
      </c>
      <c r="I13" s="488">
        <v>0</v>
      </c>
      <c r="J13" s="488" t="s">
        <v>468</v>
      </c>
      <c r="K13" s="488" t="s">
        <v>266</v>
      </c>
      <c r="L13" s="491">
        <v>1129.292922093123</v>
      </c>
      <c r="M13" s="491">
        <v>5</v>
      </c>
      <c r="N13" s="492">
        <v>5646.4646104656149</v>
      </c>
    </row>
    <row r="14" spans="1:14" ht="14.45" customHeight="1" x14ac:dyDescent="0.2">
      <c r="A14" s="486" t="s">
        <v>444</v>
      </c>
      <c r="B14" s="487" t="s">
        <v>445</v>
      </c>
      <c r="C14" s="488" t="s">
        <v>449</v>
      </c>
      <c r="D14" s="489" t="s">
        <v>450</v>
      </c>
      <c r="E14" s="490">
        <v>50113001</v>
      </c>
      <c r="F14" s="489" t="s">
        <v>454</v>
      </c>
      <c r="G14" s="488" t="s">
        <v>455</v>
      </c>
      <c r="H14" s="488">
        <v>207819</v>
      </c>
      <c r="I14" s="488">
        <v>207819</v>
      </c>
      <c r="J14" s="488" t="s">
        <v>469</v>
      </c>
      <c r="K14" s="488" t="s">
        <v>470</v>
      </c>
      <c r="L14" s="491">
        <v>22.3</v>
      </c>
      <c r="M14" s="491">
        <v>3</v>
      </c>
      <c r="N14" s="492">
        <v>66.900000000000006</v>
      </c>
    </row>
    <row r="15" spans="1:14" ht="14.45" customHeight="1" x14ac:dyDescent="0.2">
      <c r="A15" s="486" t="s">
        <v>444</v>
      </c>
      <c r="B15" s="487" t="s">
        <v>445</v>
      </c>
      <c r="C15" s="488" t="s">
        <v>449</v>
      </c>
      <c r="D15" s="489" t="s">
        <v>450</v>
      </c>
      <c r="E15" s="490">
        <v>50113001</v>
      </c>
      <c r="F15" s="489" t="s">
        <v>454</v>
      </c>
      <c r="G15" s="488" t="s">
        <v>455</v>
      </c>
      <c r="H15" s="488">
        <v>229129</v>
      </c>
      <c r="I15" s="488">
        <v>229129</v>
      </c>
      <c r="J15" s="488" t="s">
        <v>471</v>
      </c>
      <c r="K15" s="488" t="s">
        <v>472</v>
      </c>
      <c r="L15" s="491">
        <v>52.040000000000006</v>
      </c>
      <c r="M15" s="491">
        <v>20</v>
      </c>
      <c r="N15" s="492">
        <v>1040.8000000000002</v>
      </c>
    </row>
    <row r="16" spans="1:14" ht="14.45" customHeight="1" x14ac:dyDescent="0.2">
      <c r="A16" s="486" t="s">
        <v>444</v>
      </c>
      <c r="B16" s="487" t="s">
        <v>445</v>
      </c>
      <c r="C16" s="488" t="s">
        <v>449</v>
      </c>
      <c r="D16" s="489" t="s">
        <v>450</v>
      </c>
      <c r="E16" s="490">
        <v>50113001</v>
      </c>
      <c r="F16" s="489" t="s">
        <v>454</v>
      </c>
      <c r="G16" s="488" t="s">
        <v>455</v>
      </c>
      <c r="H16" s="488">
        <v>207978</v>
      </c>
      <c r="I16" s="488">
        <v>207978</v>
      </c>
      <c r="J16" s="488" t="s">
        <v>473</v>
      </c>
      <c r="K16" s="488" t="s">
        <v>474</v>
      </c>
      <c r="L16" s="491">
        <v>128.82399999999998</v>
      </c>
      <c r="M16" s="491">
        <v>20</v>
      </c>
      <c r="N16" s="492">
        <v>2576.4799999999996</v>
      </c>
    </row>
    <row r="17" spans="1:14" ht="14.45" customHeight="1" x14ac:dyDescent="0.2">
      <c r="A17" s="486" t="s">
        <v>444</v>
      </c>
      <c r="B17" s="487" t="s">
        <v>445</v>
      </c>
      <c r="C17" s="488" t="s">
        <v>449</v>
      </c>
      <c r="D17" s="489" t="s">
        <v>450</v>
      </c>
      <c r="E17" s="490">
        <v>50113001</v>
      </c>
      <c r="F17" s="489" t="s">
        <v>454</v>
      </c>
      <c r="G17" s="488" t="s">
        <v>455</v>
      </c>
      <c r="H17" s="488">
        <v>395188</v>
      </c>
      <c r="I17" s="488">
        <v>0</v>
      </c>
      <c r="J17" s="488" t="s">
        <v>475</v>
      </c>
      <c r="K17" s="488" t="s">
        <v>476</v>
      </c>
      <c r="L17" s="491">
        <v>40.840000000000003</v>
      </c>
      <c r="M17" s="491">
        <v>2</v>
      </c>
      <c r="N17" s="492">
        <v>81.680000000000007</v>
      </c>
    </row>
    <row r="18" spans="1:14" ht="14.45" customHeight="1" x14ac:dyDescent="0.2">
      <c r="A18" s="486" t="s">
        <v>444</v>
      </c>
      <c r="B18" s="487" t="s">
        <v>445</v>
      </c>
      <c r="C18" s="488" t="s">
        <v>449</v>
      </c>
      <c r="D18" s="489" t="s">
        <v>450</v>
      </c>
      <c r="E18" s="490">
        <v>50113001</v>
      </c>
      <c r="F18" s="489" t="s">
        <v>454</v>
      </c>
      <c r="G18" s="488" t="s">
        <v>455</v>
      </c>
      <c r="H18" s="488">
        <v>994959</v>
      </c>
      <c r="I18" s="488">
        <v>0</v>
      </c>
      <c r="J18" s="488" t="s">
        <v>477</v>
      </c>
      <c r="K18" s="488" t="s">
        <v>266</v>
      </c>
      <c r="L18" s="491">
        <v>76.61</v>
      </c>
      <c r="M18" s="491">
        <v>4</v>
      </c>
      <c r="N18" s="492">
        <v>306.44</v>
      </c>
    </row>
    <row r="19" spans="1:14" ht="14.45" customHeight="1" x14ac:dyDescent="0.2">
      <c r="A19" s="486" t="s">
        <v>444</v>
      </c>
      <c r="B19" s="487" t="s">
        <v>445</v>
      </c>
      <c r="C19" s="488" t="s">
        <v>449</v>
      </c>
      <c r="D19" s="489" t="s">
        <v>450</v>
      </c>
      <c r="E19" s="490">
        <v>50113001</v>
      </c>
      <c r="F19" s="489" t="s">
        <v>454</v>
      </c>
      <c r="G19" s="488" t="s">
        <v>455</v>
      </c>
      <c r="H19" s="488">
        <v>192414</v>
      </c>
      <c r="I19" s="488">
        <v>92414</v>
      </c>
      <c r="J19" s="488" t="s">
        <v>478</v>
      </c>
      <c r="K19" s="488" t="s">
        <v>479</v>
      </c>
      <c r="L19" s="491">
        <v>63.13</v>
      </c>
      <c r="M19" s="491">
        <v>2</v>
      </c>
      <c r="N19" s="492">
        <v>126.26</v>
      </c>
    </row>
    <row r="20" spans="1:14" ht="14.45" customHeight="1" thickBot="1" x14ac:dyDescent="0.25">
      <c r="A20" s="493" t="s">
        <v>444</v>
      </c>
      <c r="B20" s="494" t="s">
        <v>445</v>
      </c>
      <c r="C20" s="495" t="s">
        <v>449</v>
      </c>
      <c r="D20" s="496" t="s">
        <v>450</v>
      </c>
      <c r="E20" s="497">
        <v>50113001</v>
      </c>
      <c r="F20" s="496" t="s">
        <v>454</v>
      </c>
      <c r="G20" s="495" t="s">
        <v>455</v>
      </c>
      <c r="H20" s="495">
        <v>186198</v>
      </c>
      <c r="I20" s="495">
        <v>186198</v>
      </c>
      <c r="J20" s="495" t="s">
        <v>480</v>
      </c>
      <c r="K20" s="495" t="s">
        <v>481</v>
      </c>
      <c r="L20" s="498">
        <v>46.059999999999995</v>
      </c>
      <c r="M20" s="498">
        <v>2</v>
      </c>
      <c r="N20" s="499">
        <v>92.11999999999999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391B66E-13DA-4027-B2B2-77C09E76BED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49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0.96078431372549022</v>
      </c>
      <c r="G3" s="248">
        <f t="shared" ref="G3:I3" si="0">IF(SUM($B3:$E3)=0,"",C3/SUM($B3:$E3))</f>
        <v>3.9215686274509803E-2</v>
      </c>
      <c r="H3" s="248">
        <f t="shared" si="0"/>
        <v>0</v>
      </c>
      <c r="I3" s="249">
        <f t="shared" si="0"/>
        <v>0</v>
      </c>
      <c r="J3" s="252">
        <f>SUM(J6:J1048576)</f>
        <v>27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0.93103448275862066</v>
      </c>
      <c r="O3" s="248">
        <f t="shared" ref="O3:Q3" si="1">IF(SUM($J3:$M3)=0,"",K3/SUM($J3:$M3))</f>
        <v>6.8965517241379309E-2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500" t="s">
        <v>192</v>
      </c>
      <c r="B5" s="501" t="s">
        <v>194</v>
      </c>
      <c r="C5" s="501" t="s">
        <v>195</v>
      </c>
      <c r="D5" s="501" t="s">
        <v>196</v>
      </c>
      <c r="E5" s="502" t="s">
        <v>197</v>
      </c>
      <c r="F5" s="503" t="s">
        <v>194</v>
      </c>
      <c r="G5" s="504" t="s">
        <v>195</v>
      </c>
      <c r="H5" s="504" t="s">
        <v>196</v>
      </c>
      <c r="I5" s="505" t="s">
        <v>197</v>
      </c>
      <c r="J5" s="501" t="s">
        <v>194</v>
      </c>
      <c r="K5" s="501" t="s">
        <v>195</v>
      </c>
      <c r="L5" s="501" t="s">
        <v>196</v>
      </c>
      <c r="M5" s="502" t="s">
        <v>197</v>
      </c>
      <c r="N5" s="503" t="s">
        <v>194</v>
      </c>
      <c r="O5" s="504" t="s">
        <v>195</v>
      </c>
      <c r="P5" s="504" t="s">
        <v>196</v>
      </c>
      <c r="Q5" s="505" t="s">
        <v>197</v>
      </c>
    </row>
    <row r="6" spans="1:17" ht="14.45" customHeight="1" x14ac:dyDescent="0.2">
      <c r="A6" s="513" t="s">
        <v>482</v>
      </c>
      <c r="B6" s="517"/>
      <c r="C6" s="484"/>
      <c r="D6" s="484"/>
      <c r="E6" s="485"/>
      <c r="F6" s="515"/>
      <c r="G6" s="509"/>
      <c r="H6" s="509"/>
      <c r="I6" s="519"/>
      <c r="J6" s="517"/>
      <c r="K6" s="484"/>
      <c r="L6" s="484"/>
      <c r="M6" s="485"/>
      <c r="N6" s="515"/>
      <c r="O6" s="509"/>
      <c r="P6" s="509"/>
      <c r="Q6" s="510"/>
    </row>
    <row r="7" spans="1:17" ht="14.45" customHeight="1" thickBot="1" x14ac:dyDescent="0.25">
      <c r="A7" s="514" t="s">
        <v>483</v>
      </c>
      <c r="B7" s="518">
        <v>49</v>
      </c>
      <c r="C7" s="498">
        <v>2</v>
      </c>
      <c r="D7" s="498"/>
      <c r="E7" s="499"/>
      <c r="F7" s="516">
        <v>0.96078431372549022</v>
      </c>
      <c r="G7" s="511">
        <v>3.9215686274509803E-2</v>
      </c>
      <c r="H7" s="511">
        <v>0</v>
      </c>
      <c r="I7" s="520">
        <v>0</v>
      </c>
      <c r="J7" s="518">
        <v>27</v>
      </c>
      <c r="K7" s="498">
        <v>2</v>
      </c>
      <c r="L7" s="498"/>
      <c r="M7" s="499"/>
      <c r="N7" s="516">
        <v>0.93103448275862066</v>
      </c>
      <c r="O7" s="511">
        <v>6.8965517241379309E-2</v>
      </c>
      <c r="P7" s="511">
        <v>0</v>
      </c>
      <c r="Q7" s="51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BE5E765-056F-4CAC-9B30-96CA4B88754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2020-06-22T14:16:39Z</dcterms:modified>
</cp:coreProperties>
</file>