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Materiál Žádanky" sheetId="402" r:id="rId10"/>
    <sheet name="MŽ Detail" sheetId="403" r:id="rId11"/>
    <sheet name="ZV Vykáz.-A" sheetId="344" r:id="rId12"/>
    <sheet name="ZV Vykáz.-A Detail" sheetId="345" r:id="rId13"/>
    <sheet name="ZV Vykáz.-H" sheetId="410" r:id="rId14"/>
    <sheet name="ZV Vykáz.-H Detail" sheetId="377" r:id="rId15"/>
  </sheets>
  <externalReferences>
    <externalReference r:id="rId16"/>
  </externalReference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9" hidden="1">'Materiál Žádanky'!$A$3:$G$3</definedName>
    <definedName name="_xlnm._FilterDatabase" localSheetId="10" hidden="1">'MŽ Detail'!$A$4:$K$4</definedName>
    <definedName name="_xlnm._FilterDatabase" localSheetId="12" hidden="1">'ZV Vykáz.-A Detail'!$A$5:$P$5</definedName>
    <definedName name="_xlnm._FilterDatabase" localSheetId="14" hidden="1">'ZV Vykáz.-H Detail'!$A$5:$Q$5</definedName>
    <definedName name="doměsíce">'HI Graf'!$C$11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A13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D12" i="339"/>
  <c r="C12" i="339"/>
  <c r="B12" i="339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G5" i="339" l="1"/>
  <c r="G6" i="339"/>
  <c r="G7" i="339"/>
  <c r="G8" i="339"/>
  <c r="G9" i="339"/>
  <c r="A10" i="383"/>
  <c r="A21" i="383"/>
  <c r="A20" i="383"/>
  <c r="A19" i="383"/>
  <c r="A18" i="383"/>
  <c r="A15" i="383"/>
  <c r="A14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D13" i="339"/>
  <c r="D15" i="339" s="1"/>
  <c r="C13" i="339"/>
  <c r="C15" i="339" s="1"/>
  <c r="B13" i="339"/>
  <c r="B15" i="339" s="1"/>
  <c r="C6" i="340" l="1"/>
  <c r="B4" i="340"/>
  <c r="C4" i="340"/>
  <c r="D6" i="340"/>
  <c r="F13" i="339"/>
  <c r="G12" i="339"/>
  <c r="G13" i="339" l="1"/>
  <c r="F15" i="339"/>
  <c r="G15" i="339" s="1"/>
  <c r="D4" i="340"/>
  <c r="E6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<sst xmlns="http://schemas.openxmlformats.org/spreadsheetml/2006/main" count="2629" uniqueCount="612">
  <si>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</si>
  <si>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</si>
  <si>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</si>
  <si>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</si>
  <si>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</si>
  <si>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</si>
  <si>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</si>
  <si>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</si>
  <si>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</si>
  <si>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</si>
  <si>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</si>
  <si>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</si>
  <si>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</si>
  <si>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</si>
  <si>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</si>
  <si>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</si>
  <si>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</si>
  <si>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</si>
  <si>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</si>
  <si>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</si>
  <si>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</si>
  <si>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</si>
  <si>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</si>
  <si>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</si>
  <si>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</si>
  <si>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</si>
  <si>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</si>
  <si>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</si>
  <si>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</si>
  <si>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</si>
  <si>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</si>
  <si>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</si>
  <si>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</si>
  <si>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</si>
  <si>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</si>
  <si>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</si>
  <si>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</si>
  <si>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</si>
  <si>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</si>
  <si>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</si>
  <si>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</si>
  <si>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</si>
  <si>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</si>
  <si>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</si>
  <si>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</si>
  <si>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</si>
  <si>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</si>
  <si>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</si>
  <si>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</si>
  <si>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</si>
  <si>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</si>
  <si>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</si>
  <si>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</si>
  <si>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</si>
  <si>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</si>
  <si>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</si>
  <si>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</si>
  <si>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</si>
  <si>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</si>
  <si>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</si>
  <si>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</si>
  <si>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</si>
  <si>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</si>
  <si>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</si>
  <si>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</si>
  <si>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</si>
  <si>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</si>
  <si>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</si>
  <si>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</si>
  <si>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</si>
  <si>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</si>
  <si>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</si>
  <si>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</si>
  <si>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</si>
  <si>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</si>
  <si>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</si>
  <si>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</si>
  <si>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</si>
  <si>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</si>
  <si>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</si>
  <si>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</si>
  <si>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</si>
  <si>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</si>
  <si>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</si>
  <si>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</si>
  <si>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</si>
  <si>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</si>
  <si>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</si>
  <si>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</si>
  <si>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</si>
  <si>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</si>
  <si>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</si>
  <si>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</si>
  <si>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</si>
  <si>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</si>
  <si>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</si>
  <si>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</si>
  <si>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</si>
  <si>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</si>
  <si>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</si>
  <si>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</si>
  <si>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</si>
  <si>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</si>
  <si>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</si>
  <si>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</si>
  <si>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</si>
  <si>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</si>
  <si>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</si>
  <si>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</si>
  <si>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</si>
  <si>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</si>
  <si>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</si>
  <si>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</si>
  <si>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</si>
  <si>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</si>
  <si>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</si>
  <si>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</si>
  <si>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</si>
  <si>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</si>
  <si>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</si>
  <si>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</si>
  <si>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</si>
  <si>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</si>
  <si>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</si>
  <si>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</si>
  <si>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</si>
  <si>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</si>
  <si>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</si>
  <si>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</si>
  <si>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</si>
  <si>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</si>
  <si>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</si>
  <si>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</si>
  <si>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</si>
  <si>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</si>
  <si>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</si>
  <si>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</si>
  <si>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</si>
  <si>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</si>
  <si>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</si>
  <si>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</si>
  <si>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</si>
  <si>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</si>
  <si>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</si>
  <si>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</si>
  <si>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</si>
  <si>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</si>
  <si>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</si>
  <si>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</si>
  <si>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</si>
  <si>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</si>
  <si>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</si>
  <si>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</si>
  <si>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</si>
  <si>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</si>
  <si>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</si>
  <si>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</si>
  <si>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</si>
  <si>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</si>
  <si>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</si>
  <si>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soudního lékařství a medicínského práva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</si>
  <si>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</si>
  <si>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</si>
  <si>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</si>
  <si>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</si>
  <si>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</si>
  <si>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</si>
  <si>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</si>
  <si>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</si>
  <si>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</si>
  <si>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</si>
  <si>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</si>
  <si>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</si>
  <si>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</si>
  <si>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</si>
  <si>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</si>
  <si>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</si>
  <si>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</si>
  <si>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</si>
  <si>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</si>
  <si>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</si>
  <si>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</si>
  <si>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</si>
  <si>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</si>
  <si>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</si>
  <si>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</si>
  <si>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</si>
  <si>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</si>
  <si>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</si>
  <si>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</si>
  <si>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</si>
  <si>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</si>
  <si>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</si>
  <si>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</si>
  <si>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</si>
  <si>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</si>
  <si>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</si>
  <si>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</si>
  <si>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</si>
  <si>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</si>
  <si>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</si>
  <si>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50180001     věcné dary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</si>
  <si>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</si>
  <si>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</si>
  <si>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</si>
  <si>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</si>
  <si>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</si>
  <si>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</si>
  <si>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</si>
  <si>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</si>
  <si>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</si>
  <si>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</si>
  <si>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</si>
  <si>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</si>
  <si>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</si>
  <si>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</si>
  <si>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</si>
  <si>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</si>
  <si>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</si>
  <si>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</si>
  <si>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</si>
  <si>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</si>
  <si>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</si>
  <si>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</si>
  <si>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</si>
  <si>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</si>
  <si>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</si>
  <si>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</si>
  <si>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</si>
  <si>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</si>
  <si>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</si>
  <si>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</si>
  <si>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</si>
  <si>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</si>
  <si>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</si>
  <si>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</si>
  <si>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</si>
  <si>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</si>
  <si>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</si>
  <si>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</si>
  <si>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</si>
  <si>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</si>
  <si>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</si>
  <si>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</si>
  <si>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</si>
  <si>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</si>
  <si>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</si>
  <si>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</si>
  <si>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</si>
  <si>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</si>
  <si>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</si>
  <si>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</si>
  <si>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</si>
  <si>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</si>
  <si>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</si>
  <si>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</si>
  <si>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</si>
  <si>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</si>
  <si>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 - lékaři</t>
  </si>
  <si>
    <t>54910009     školení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</si>
  <si>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</si>
  <si>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</si>
  <si>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</si>
  <si>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osobám(PaM)</t>
  </si>
  <si>
    <t>54925000     odškodn.-náhr.mzdy zam.(PaM)</t>
  </si>
  <si>
    <t>54972     Školení - lékaři (pouze PaM 9072)</t>
  </si>
  <si>
    <t>54972000     školení - lékaři(pouze PaM 9072)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</si>
  <si>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</si>
  <si>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</si>
  <si>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</si>
  <si>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</si>
  <si>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</si>
  <si>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</si>
  <si>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</si>
  <si>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</si>
  <si>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</si>
  <si>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</si>
  <si>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</si>
  <si>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</si>
  <si>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</si>
  <si>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</si>
  <si>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</si>
  <si>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</si>
  <si>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</si>
  <si>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</si>
  <si>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</si>
  <si>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55802081     DDHM - provozní (finanční dary)</t>
  </si>
  <si>
    <t>55806     DDHM ostatní</t>
  </si>
  <si>
    <t>55806001     DDHM - ostatní, razítka (sk.V_47, V_112)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</si>
  <si>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</si>
  <si>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</si>
  <si>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</si>
  <si>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</si>
  <si>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</si>
  <si>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</si>
  <si>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</si>
  <si>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</si>
  <si>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</si>
  <si>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</si>
  <si>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</si>
  <si>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</si>
  <si>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</si>
  <si>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60210361     zdr.služby - nadstandard.zdrav.péče-tuzemci (vyhl.411/11)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</si>
  <si>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</si>
  <si>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</si>
  <si>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</si>
  <si>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</si>
  <si>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60230     Přepravné pacientů vykázané ZP     OZPI</t>
  </si>
  <si>
    <t>60230002     přepravné pacientů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</si>
  <si>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</si>
  <si>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</si>
  <si>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</si>
  <si>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</si>
  <si>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</si>
  <si>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</si>
  <si>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</si>
  <si>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</si>
  <si>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</si>
  <si>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</si>
  <si>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</si>
  <si>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</si>
  <si>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</si>
  <si>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</si>
  <si>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</si>
  <si>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</si>
  <si>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</si>
  <si>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</si>
  <si>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</si>
  <si>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</si>
  <si>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</si>
  <si>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</si>
  <si>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</si>
  <si>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</si>
  <si>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</si>
  <si>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</si>
  <si>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</si>
  <si>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</si>
  <si>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</si>
  <si>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</si>
  <si>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</si>
  <si>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</si>
  <si>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</si>
  <si>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</si>
  <si>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</si>
  <si>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</si>
  <si>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</si>
  <si>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</si>
  <si>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</si>
  <si>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</si>
  <si>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</si>
  <si>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</si>
  <si>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</si>
  <si>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</si>
  <si>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</si>
  <si>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</si>
  <si>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</si>
  <si>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</si>
  <si>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</si>
  <si>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</si>
  <si>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</si>
  <si>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38</t>
  </si>
  <si>
    <t/>
  </si>
  <si>
    <t>Ústav soudního lékařství a medicínského práva</t>
  </si>
  <si>
    <t>50113001</t>
  </si>
  <si>
    <t>Lékárna - léčiva</t>
  </si>
  <si>
    <t>50113013</t>
  </si>
  <si>
    <t>Lékárna - antibiotika</t>
  </si>
  <si>
    <t>50113014</t>
  </si>
  <si>
    <t>Lékárna - antimykotika</t>
  </si>
  <si>
    <t>SumaKL</t>
  </si>
  <si>
    <t>3841</t>
  </si>
  <si>
    <t>SOUD, soudní lékařství - laboratoř</t>
  </si>
  <si>
    <t>SumaNS</t>
  </si>
  <si>
    <t>mezeraNS</t>
  </si>
  <si>
    <t>O</t>
  </si>
  <si>
    <t>CHLORID SODNÝ 10% BRAUN</t>
  </si>
  <si>
    <t>INF CNC SOL 20X10ML</t>
  </si>
  <si>
    <t>ENDIARON</t>
  </si>
  <si>
    <t>TBL OBD 20X250MG</t>
  </si>
  <si>
    <t>OPHTAL LIQ 2X50ML</t>
  </si>
  <si>
    <t>BETADINE</t>
  </si>
  <si>
    <t>LIQ 1X30ML</t>
  </si>
  <si>
    <t>SEPTONEX</t>
  </si>
  <si>
    <t>SPR 1X45ML</t>
  </si>
  <si>
    <t>Carbosorb tbl.20-blistr</t>
  </si>
  <si>
    <t>APO-IBUPROFEN 400 MG</t>
  </si>
  <si>
    <t>POR TBL FLM 100X400MG</t>
  </si>
  <si>
    <t>VIMPAT 50 MG</t>
  </si>
  <si>
    <t>POR TBL FLM 14X50MG</t>
  </si>
  <si>
    <t>PARALEN 500</t>
  </si>
  <si>
    <t>POR TBL NOB 12X500MG</t>
  </si>
  <si>
    <t>KL ETHANOLUM BENZINO DEN. 4 kg</t>
  </si>
  <si>
    <t>UN 1170</t>
  </si>
  <si>
    <t>DZ TRIXO 500 ML</t>
  </si>
  <si>
    <t>MO SIGNATURA LEKARNA</t>
  </si>
  <si>
    <t>KL ETHANOLUM 96% 900 ml 728 g HVLP</t>
  </si>
  <si>
    <t>KL FORMALDEHYDI S.35%  5 kg</t>
  </si>
  <si>
    <t>UN 2209</t>
  </si>
  <si>
    <t>FRAMYKOIN</t>
  </si>
  <si>
    <t>UNG 1X10GM</t>
  </si>
  <si>
    <t>PLV ADS 1X5GM</t>
  </si>
  <si>
    <t>LAMISIL 250 MG</t>
  </si>
  <si>
    <t>POR TBL NOB14X250MG</t>
  </si>
  <si>
    <t>3841 - SOUD, soudní lékařství - laboratoř</t>
  </si>
  <si>
    <t>Přehled plnění PL - Spotřeba léčivých přípravků dle objemu Kč mimo PL</t>
  </si>
  <si>
    <t>D01BA02 - Terbinafin</t>
  </si>
  <si>
    <t>D01BA02</t>
  </si>
  <si>
    <t>1421</t>
  </si>
  <si>
    <t>POR TBL NOB 14X250MG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</si>
  <si>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</si>
  <si>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</si>
  <si>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</si>
  <si>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</si>
  <si>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</si>
  <si>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</si>
  <si>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</si>
  <si>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</si>
  <si>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ZA090</t>
  </si>
  <si>
    <t>Vata buničitá přířezy 37 x 57 cm 273015</t>
  </si>
  <si>
    <t>ZA338</t>
  </si>
  <si>
    <t>Obinadlo hydrofilní   6 cm x   5 m 13005</t>
  </si>
  <si>
    <t>ZA339</t>
  </si>
  <si>
    <t>Obinadlo hydrofilní   8 cm x   5 m 13006</t>
  </si>
  <si>
    <t>ZA425</t>
  </si>
  <si>
    <t>Obinadlo hydrofilní 10 cm x   5 m 13007</t>
  </si>
  <si>
    <t>ZA446</t>
  </si>
  <si>
    <t>Vata buničitá přířezy 20 x 30 cm 1230200129</t>
  </si>
  <si>
    <t>ZD102</t>
  </si>
  <si>
    <t>Náplast cosmos strip 6 cm x 2 cm  (náhrada za náplast curity) 5302951</t>
  </si>
  <si>
    <t>ZA727</t>
  </si>
  <si>
    <t>Kontejner 30 ml sterilní 331690251750</t>
  </si>
  <si>
    <t>ZA751</t>
  </si>
  <si>
    <t>Papír filtrační archy 50 x 50 cm bal. 12,5 kg 624890805050</t>
  </si>
  <si>
    <t>ZA817</t>
  </si>
  <si>
    <t>Zkumavka PS 10 ml sterilní 400914</t>
  </si>
  <si>
    <t>ZA855</t>
  </si>
  <si>
    <t>Pipeta pasteurova P 223 6,5 ml 204523</t>
  </si>
  <si>
    <t>ZA952</t>
  </si>
  <si>
    <t>Cryospray HI00211</t>
  </si>
  <si>
    <t>ZB756</t>
  </si>
  <si>
    <t>Zkumavka 3 ml K3 edta fialová 454086</t>
  </si>
  <si>
    <t>ZB780</t>
  </si>
  <si>
    <t>Kontejner 120 ml sterilní 331690250350</t>
  </si>
  <si>
    <t>ZC757</t>
  </si>
  <si>
    <t>Čepelka skalpelová 24 BB524</t>
  </si>
  <si>
    <t>ZE159</t>
  </si>
  <si>
    <t>Nádoba na kontam.odpad 2 l 15-0003</t>
  </si>
  <si>
    <t>ZE173</t>
  </si>
  <si>
    <t>Nádoba na histologický mat.   200 ml 333 000 041 002</t>
  </si>
  <si>
    <t>ZF159</t>
  </si>
  <si>
    <t>Nádoba na kontam.odpad 1 l 15-0002</t>
  </si>
  <si>
    <t>ZF192</t>
  </si>
  <si>
    <t>Nádoba na kontam.odpad 4 l 15-0004</t>
  </si>
  <si>
    <t>ZH614</t>
  </si>
  <si>
    <t>Zátka butyl šedá 20 mm á 100 ks 635220100290</t>
  </si>
  <si>
    <t>ZH615</t>
  </si>
  <si>
    <t>Uzávěr Al krimplovací 20 mm á 1000 ks 635220010408</t>
  </si>
  <si>
    <t>ZI179</t>
  </si>
  <si>
    <t>Zkumavka s mediem+ flovakovaný tampon eSwab růžový 490CE.A</t>
  </si>
  <si>
    <t>ZI182</t>
  </si>
  <si>
    <t>Zkumavka + aplikátor s chem.stabilizátorem UriSwab žlutá 802CE.A</t>
  </si>
  <si>
    <t>ZA796</t>
  </si>
  <si>
    <t>Tampon odběrový 1665</t>
  </si>
  <si>
    <t>ZB935</t>
  </si>
  <si>
    <t>Kolonka accubond evidex 400 mg/ 6 ml 188-2946</t>
  </si>
  <si>
    <t>ZB936</t>
  </si>
  <si>
    <t>Variant-bond elut lrc-cartify 130MG á 50 ks 12113050</t>
  </si>
  <si>
    <t>ZB973</t>
  </si>
  <si>
    <t>Fólie hliniková 20 x 20 cm 25 HPTLC 1055480001</t>
  </si>
  <si>
    <t>ZC754</t>
  </si>
  <si>
    <t>Čepelka skalpelová 21 BB521</t>
  </si>
  <si>
    <t>ZF709</t>
  </si>
  <si>
    <t>Žiletka mikrotomová á 50 ks JP-BN35</t>
  </si>
  <si>
    <t>ZH679</t>
  </si>
  <si>
    <t>Nůžky chirurgické hranto-tupé délka 150 mm L308120</t>
  </si>
  <si>
    <t>ZB426</t>
  </si>
  <si>
    <t>Mikrozkumavka eppendorf 1,5 ml BSA 0220</t>
  </si>
  <si>
    <t>ZB605</t>
  </si>
  <si>
    <t>Špička modrá krátká manžeta 1108</t>
  </si>
  <si>
    <t>ZC079</t>
  </si>
  <si>
    <t>Sklo mikroskopické SuperFrost plus 2530</t>
  </si>
  <si>
    <t>ZC716</t>
  </si>
  <si>
    <t>Špička pipetovací žlutá dlouhá manžeta 1123</t>
  </si>
  <si>
    <t>ZC831</t>
  </si>
  <si>
    <t>Sklo podložní mat. okraj 2501</t>
  </si>
  <si>
    <t>ZI560</t>
  </si>
  <si>
    <t>Špička žlutá dlouhá manžeta gilson 1 - 200 ul 331693391111</t>
  </si>
  <si>
    <t>ZL485</t>
  </si>
  <si>
    <t>Stříkačka celoskleněná luer 1 ml R367661</t>
  </si>
  <si>
    <t>ZA875</t>
  </si>
  <si>
    <t>Nádobka reagenční bal. á 1200 ks 8A7601</t>
  </si>
  <si>
    <t>ZL385</t>
  </si>
  <si>
    <t>Nálevka s krátkým stonkem pr.85mm 632413001085</t>
  </si>
  <si>
    <t>ZD370</t>
  </si>
  <si>
    <t>Rukavice nitril promedica bez p.M á 100 ks 98897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</si>
  <si>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</si>
  <si>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</si>
  <si>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</si>
  <si>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</si>
  <si>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</si>
  <si>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</si>
  <si>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</si>
  <si>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</si>
  <si>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</si>
  <si>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</si>
  <si>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</si>
  <si>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</si>
  <si>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ZL131</t>
  </si>
  <si>
    <t>Rukavice nitril promedica bez p.L á 100 ks 98898</t>
  </si>
  <si>
    <t>ZL388</t>
  </si>
  <si>
    <t>Rukavice nitril promedica bez p.S á 100 ks 98896</t>
  </si>
  <si>
    <t>808 - Pracoviště soudního lékařství</t>
  </si>
  <si>
    <t>814 - Laboratoř toxikologická</t>
  </si>
  <si>
    <t>808</t>
  </si>
  <si>
    <t>V</t>
  </si>
  <si>
    <t>88101</t>
  </si>
  <si>
    <t>PROVEDENÍ PITVY NA SOUDNĚ LÉKAŘSKÉM PRACOVIŠTI ZDR</t>
  </si>
  <si>
    <t>814</t>
  </si>
  <si>
    <t>09123</t>
  </si>
  <si>
    <t xml:space="preserve">ANALÝZA MOČI CHEMICKY                             </t>
  </si>
  <si>
    <t>92111</t>
  </si>
  <si>
    <t xml:space="preserve">KONZULTACE OŠETŘUJÍCÍHO LÉKAŘE TOXIKOLOGEM        </t>
  </si>
  <si>
    <t>92119</t>
  </si>
  <si>
    <t xml:space="preserve">STANOVENÍ LÁTEK SPEKTROFOTOMETRICKY PO JEDNODUCHÉ </t>
  </si>
  <si>
    <t>92121</t>
  </si>
  <si>
    <t>STANOVENÍ EXTRAKTIVNÍCH LÁTEK PLYNOVOU CHROMATOGRA</t>
  </si>
  <si>
    <t>92123</t>
  </si>
  <si>
    <t>EXTRAKTIVNÍ LÁTKY - CÍLENÝ PRŮKAZ CHROMATOGRAFIÍ N</t>
  </si>
  <si>
    <t>92125</t>
  </si>
  <si>
    <t>EXTRAKTIVNÍ LÁTKY - PRŮKAZ CHROMATOGRAFIÍ NA TENKÉ</t>
  </si>
  <si>
    <t>92127</t>
  </si>
  <si>
    <t>TĚKAVÉ LÁTKY - PRŮKAZ PLYNOVOU CHROMATOGRAFIÍ -  S</t>
  </si>
  <si>
    <t>92129</t>
  </si>
  <si>
    <t>ETHANOL - SPECIFICKÉ STANOVENÍ PLYNOVOU CHROMATOGR</t>
  </si>
  <si>
    <t>92131</t>
  </si>
  <si>
    <t>EXTRAKTIVNÍ LÁTKY - CÍLENÝ PRŮKAZ PLYNOVOU CHROMAT</t>
  </si>
  <si>
    <t>92133</t>
  </si>
  <si>
    <t>DROGY A LÉČIVA - CÍLENÝ IMUNOCHEMICKÝ ZÁCHYT - STA</t>
  </si>
  <si>
    <t>92135</t>
  </si>
  <si>
    <t xml:space="preserve">DROGY A LÉČIVA - CÍLENÝ IMUNOCHEMICKÝ ZÁCHYT      </t>
  </si>
  <si>
    <t>92137</t>
  </si>
  <si>
    <t>IDENTIFIKACE NEZNÁMÉ LÁTKY POMOCÍ PLYNOVÉ CHROMATO</t>
  </si>
  <si>
    <t>92141</t>
  </si>
  <si>
    <t>92143</t>
  </si>
  <si>
    <t>EXTRAKTIVNÍ LÁTKY - CÍLENÝ PRŮKAZ KAPALINOVOU CHRO</t>
  </si>
  <si>
    <t>92145</t>
  </si>
  <si>
    <t>92147</t>
  </si>
  <si>
    <t>92153</t>
  </si>
  <si>
    <t>EXTRAKTIVNÍ LÁTKY - PRŮKAZ V TĚLNÍCH TEKUTINÁCH CH</t>
  </si>
  <si>
    <t>92155</t>
  </si>
  <si>
    <t>EXTRAKTIVNÍ LÁTKY - STANOVENÍ PLYNOVOU CHROMATOGRA</t>
  </si>
  <si>
    <t>92157</t>
  </si>
  <si>
    <t>EXTRAKTIVNÍ LÁTKY - STANOVENÍ POMOCÍ KAPALINOVÉ CH</t>
  </si>
  <si>
    <t>92161</t>
  </si>
  <si>
    <t xml:space="preserve">MIKROSKOPICKÉ URČENÍ HUB A ROSTLIN                </t>
  </si>
  <si>
    <t>92173</t>
  </si>
  <si>
    <t>92177</t>
  </si>
  <si>
    <t xml:space="preserve">TĚKAVÉ LÁTKY - PRŮKAZ PLYNOVOU CHROMATOGRAFIÍ     </t>
  </si>
  <si>
    <t>92181</t>
  </si>
  <si>
    <t xml:space="preserve">TĚKAVÉ LÁTKY - STANOVENÍ PLYNOVOU CHROMATOGRAFIÍ  </t>
  </si>
  <si>
    <t>92183</t>
  </si>
  <si>
    <t xml:space="preserve">STANOVENÍ TĚKAVÝCH REDUKUJÍCÍCH LÁTEK             </t>
  </si>
  <si>
    <t>92185</t>
  </si>
  <si>
    <t>IZOLACE LÁTKY PRO CÍLENÝ PRŮKAZ PLYNOVOU CHROMATOG</t>
  </si>
  <si>
    <t>92187</t>
  </si>
  <si>
    <t>EXTRAKTIVNÍ LÁTKY - CÍLENÝ PRŮKAZ (KVALITATIVNÍ VY</t>
  </si>
  <si>
    <t>92189</t>
  </si>
  <si>
    <t>IZOLACE LÁTKY A PŘÍPRAVA KALIBRÁTORŮ PRO STANOVENÍ</t>
  </si>
  <si>
    <t>92191</t>
  </si>
  <si>
    <t>EXTRAKTIVNÍ LÁTKY - STANOVENÍ (KVANTITATIVNÍ VYŠET</t>
  </si>
  <si>
    <t>97111</t>
  </si>
  <si>
    <t xml:space="preserve">SEPARACE SÉRA NEBO PLAZMY                         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</si>
  <si>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</si>
  <si>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</si>
  <si>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</si>
  <si>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</si>
  <si>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</t>
  </si>
  <si>
    <t>06 - Neurochirurgická klinika</t>
  </si>
  <si>
    <t>07 - Klinika anesteziologie a resuscitace a intenzivní medicíny</t>
  </si>
  <si>
    <t>08 - Porodnicko-gynekologická klinika</t>
  </si>
  <si>
    <t>09 - Novorozenecké oddělení</t>
  </si>
  <si>
    <t>10 - Dětská klinika</t>
  </si>
  <si>
    <t>12 - Urologická klinika</t>
  </si>
  <si>
    <t>16 - Klinika plicních nemocí a tuber.</t>
  </si>
  <si>
    <t>17 - Neurologická klinika</t>
  </si>
  <si>
    <t>18 - Klinika psychiatrie</t>
  </si>
  <si>
    <t>25 - Klinika ústní,čelistní a obl. chir.</t>
  </si>
  <si>
    <t>29 - Oddělení plastické a estetické chirurgie</t>
  </si>
  <si>
    <t>31 - Traumatologické oddělení</t>
  </si>
  <si>
    <t>32 - Hemato-onkologická klinika</t>
  </si>
  <si>
    <t>50 - Kardiochirurgická klinika</t>
  </si>
  <si>
    <t>59 -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</si>
  <si>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</si>
  <si>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</si>
  <si>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</si>
  <si>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</si>
  <si>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</si>
  <si>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</si>
  <si>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</si>
  <si>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</si>
  <si>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</si>
  <si>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</si>
  <si>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</si>
  <si>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</si>
  <si>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17</t>
  </si>
  <si>
    <t>18</t>
  </si>
  <si>
    <t>25</t>
  </si>
  <si>
    <t>29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</si>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</sst>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31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1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41" fillId="2" borderId="32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7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4" xfId="0" applyFont="1" applyFill="1" applyBorder="1" applyAlignment="1"/>
    <xf numFmtId="0" fontId="43" fillId="0" borderId="0" xfId="0" applyFont="1" applyFill="1" applyBorder="1" applyAlignment="1"/>
    <xf numFmtId="0" fontId="35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8" fillId="0" borderId="0" xfId="80" applyFill="1"/>
    <xf numFmtId="0" fontId="9" fillId="0" borderId="34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0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4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0" fillId="0" borderId="34" xfId="0" applyFill="1" applyBorder="1" applyAlignment="1"/>
    <xf numFmtId="0" fontId="45" fillId="0" borderId="36" xfId="0" applyFont="1" applyFill="1" applyBorder="1" applyAlignment="1"/>
    <xf numFmtId="165" fontId="3" fillId="0" borderId="52" xfId="53" applyNumberFormat="1" applyFont="1" applyFill="1" applyBorder="1"/>
    <xf numFmtId="9" fontId="3" fillId="0" borderId="5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51" fillId="3" borderId="17" xfId="1" applyFont="1" applyFill="1" applyBorder="1"/>
    <xf numFmtId="0" fontId="51" fillId="4" borderId="31" xfId="1" applyFont="1" applyFill="1" applyBorder="1"/>
    <xf numFmtId="0" fontId="51" fillId="4" borderId="16" xfId="1" applyFont="1" applyFill="1" applyBorder="1"/>
    <xf numFmtId="0" fontId="35" fillId="0" borderId="28" xfId="0" applyFont="1" applyFill="1" applyBorder="1" applyAlignment="1"/>
    <xf numFmtId="0" fontId="35" fillId="0" borderId="29" xfId="0" applyFont="1" applyFill="1" applyBorder="1" applyAlignment="1"/>
    <xf numFmtId="0" fontId="35" fillId="0" borderId="47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6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0" xfId="53" applyFont="1" applyFill="1" applyBorder="1" applyAlignment="1">
      <alignment horizontal="right"/>
    </xf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5" xfId="1" applyFill="1" applyBorder="1"/>
    <xf numFmtId="0" fontId="35" fillId="5" borderId="21" xfId="0" applyFont="1" applyFill="1" applyBorder="1"/>
    <xf numFmtId="0" fontId="35" fillId="5" borderId="34" xfId="0" applyFont="1" applyFill="1" applyBorder="1"/>
    <xf numFmtId="0" fontId="29" fillId="2" borderId="3" xfId="1" applyFill="1" applyBorder="1"/>
    <xf numFmtId="0" fontId="35" fillId="5" borderId="36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7" xfId="53" applyNumberFormat="1" applyFont="1" applyFill="1" applyBorder="1"/>
    <xf numFmtId="3" fontId="34" fillId="0" borderId="24" xfId="53" applyNumberFormat="1" applyFont="1" applyFill="1" applyBorder="1"/>
    <xf numFmtId="165" fontId="34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6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6" xfId="0" applyFont="1" applyFill="1" applyBorder="1" applyAlignment="1">
      <alignment horizontal="center"/>
    </xf>
    <xf numFmtId="170" fontId="0" fillId="0" borderId="34" xfId="0" applyNumberFormat="1" applyFill="1" applyBorder="1" applyAlignment="1"/>
    <xf numFmtId="170" fontId="0" fillId="0" borderId="0" xfId="0" applyNumberFormat="1" applyFill="1"/>
    <xf numFmtId="9" fontId="0" fillId="0" borderId="34" xfId="0" applyNumberFormat="1" applyFill="1" applyBorder="1" applyAlignment="1"/>
    <xf numFmtId="3" fontId="45" fillId="0" borderId="36" xfId="0" applyNumberFormat="1" applyFont="1" applyFill="1" applyBorder="1" applyAlignment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3" fontId="3" fillId="0" borderId="53" xfId="53" applyNumberFormat="1" applyFont="1" applyFill="1" applyBorder="1"/>
    <xf numFmtId="9" fontId="45" fillId="0" borderId="36" xfId="0" applyNumberFormat="1" applyFont="1" applyFill="1" applyBorder="1" applyAlignment="1"/>
    <xf numFmtId="0" fontId="34" fillId="2" borderId="36" xfId="0" applyNumberFormat="1" applyFont="1" applyFill="1" applyBorder="1" applyAlignment="1">
      <alignment horizontal="center"/>
    </xf>
    <xf numFmtId="0" fontId="35" fillId="0" borderId="0" xfId="0" applyFont="1" applyFill="1"/>
    <xf numFmtId="0" fontId="42" fillId="3" borderId="25" xfId="0" applyFont="1" applyFill="1" applyBorder="1" applyAlignment="1"/>
    <xf numFmtId="0" fontId="0" fillId="0" borderId="35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7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7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48" xfId="78" applyNumberFormat="1" applyFont="1" applyFill="1" applyBorder="1" applyAlignment="1">
      <alignment horizontal="left"/>
    </xf>
    <xf numFmtId="0" fontId="35" fillId="2" borderId="39" xfId="0" applyFont="1" applyFill="1" applyBorder="1" applyAlignment="1"/>
    <xf numFmtId="3" fontId="32" fillId="2" borderId="41" xfId="78" applyNumberFormat="1" applyFont="1" applyFill="1" applyBorder="1" applyAlignment="1"/>
    <xf numFmtId="0" fontId="42" fillId="2" borderId="48" xfId="0" applyFont="1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42" fillId="2" borderId="41" xfId="0" applyFont="1" applyFill="1" applyBorder="1" applyAlignment="1">
      <alignment horizontal="left"/>
    </xf>
    <xf numFmtId="3" fontId="42" fillId="2" borderId="41" xfId="0" applyNumberFormat="1" applyFont="1" applyFill="1" applyBorder="1" applyAlignment="1">
      <alignment horizontal="left"/>
    </xf>
    <xf numFmtId="3" fontId="0" fillId="2" borderId="37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6" xfId="0" applyFont="1" applyFill="1" applyBorder="1" applyAlignment="1">
      <alignment vertic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36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7" xfId="0" applyNumberFormat="1" applyFont="1" applyFill="1" applyBorder="1" applyAlignment="1">
      <alignment horizontal="center" vertical="top"/>
    </xf>
    <xf numFmtId="0" fontId="34" fillId="2" borderId="28" xfId="0" applyFont="1" applyFill="1" applyBorder="1" applyAlignment="1">
      <alignment horizontal="center" vertical="top" wrapText="1"/>
    </xf>
    <xf numFmtId="0" fontId="34" fillId="2" borderId="28" xfId="0" applyFont="1" applyFill="1" applyBorder="1" applyAlignment="1">
      <alignment horizontal="center" vertical="top"/>
    </xf>
    <xf numFmtId="49" fontId="34" fillId="2" borderId="28" xfId="0" applyNumberFormat="1" applyFont="1" applyFill="1" applyBorder="1" applyAlignment="1">
      <alignment horizontal="center" vertical="top"/>
    </xf>
    <xf numFmtId="0" fontId="34" fillId="2" borderId="28" xfId="0" applyFont="1" applyFill="1" applyBorder="1" applyAlignment="1">
      <alignment horizontal="center" vertical="center"/>
    </xf>
    <xf numFmtId="0" fontId="34" fillId="2" borderId="48" xfId="0" quotePrefix="1" applyFont="1" applyFill="1" applyBorder="1" applyAlignment="1">
      <alignment horizontal="center"/>
    </xf>
    <xf numFmtId="0" fontId="34" fillId="2" borderId="37" xfId="0" applyFont="1" applyFill="1" applyBorder="1" applyAlignment="1">
      <alignment horizontal="center"/>
    </xf>
    <xf numFmtId="9" fontId="50" fillId="2" borderId="37" xfId="0" applyNumberFormat="1" applyFont="1" applyFill="1" applyBorder="1" applyAlignment="1">
      <alignment horizontal="center" vertical="top"/>
    </xf>
    <xf numFmtId="0" fontId="34" fillId="2" borderId="48" xfId="0" quotePrefix="1" applyNumberFormat="1" applyFont="1" applyFill="1" applyBorder="1" applyAlignment="1">
      <alignment horizontal="center"/>
    </xf>
    <xf numFmtId="0" fontId="34" fillId="2" borderId="37" xfId="0" applyNumberFormat="1" applyFont="1" applyFill="1" applyBorder="1" applyAlignment="1">
      <alignment horizontal="center"/>
    </xf>
    <xf numFmtId="0" fontId="50" fillId="2" borderId="37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6" fillId="7" borderId="55" xfId="0" applyNumberFormat="1" applyFont="1" applyFill="1" applyBorder="1" applyAlignment="1">
      <alignment horizontal="right" vertical="top"/>
    </xf>
    <xf numFmtId="3" fontId="36" fillId="7" borderId="56" xfId="0" applyNumberFormat="1" applyFont="1" applyFill="1" applyBorder="1" applyAlignment="1">
      <alignment horizontal="right" vertical="top"/>
    </xf>
    <xf numFmtId="174" fontId="36" fillId="7" borderId="57" xfId="0" applyNumberFormat="1" applyFont="1" applyFill="1" applyBorder="1" applyAlignment="1">
      <alignment horizontal="right" vertical="top"/>
    </xf>
    <xf numFmtId="3" fontId="36" fillId="0" borderId="55" xfId="0" applyNumberFormat="1" applyFont="1" applyBorder="1" applyAlignment="1">
      <alignment horizontal="right" vertical="top"/>
    </xf>
    <xf numFmtId="174" fontId="36" fillId="7" borderId="58" xfId="0" applyNumberFormat="1" applyFont="1" applyFill="1" applyBorder="1" applyAlignment="1">
      <alignment horizontal="right" vertical="top"/>
    </xf>
    <xf numFmtId="3" fontId="38" fillId="7" borderId="60" xfId="0" applyNumberFormat="1" applyFont="1" applyFill="1" applyBorder="1" applyAlignment="1">
      <alignment horizontal="right" vertical="top"/>
    </xf>
    <xf numFmtId="3" fontId="38" fillId="7" borderId="61" xfId="0" applyNumberFormat="1" applyFont="1" applyFill="1" applyBorder="1" applyAlignment="1">
      <alignment horizontal="right" vertical="top"/>
    </xf>
    <xf numFmtId="174" fontId="38" fillId="7" borderId="62" xfId="0" applyNumberFormat="1" applyFont="1" applyFill="1" applyBorder="1" applyAlignment="1">
      <alignment horizontal="right" vertical="top"/>
    </xf>
    <xf numFmtId="3" fontId="38" fillId="0" borderId="60" xfId="0" applyNumberFormat="1" applyFont="1" applyBorder="1" applyAlignment="1">
      <alignment horizontal="right" vertical="top"/>
    </xf>
    <xf numFmtId="0" fontId="38" fillId="7" borderId="63" xfId="0" applyFont="1" applyFill="1" applyBorder="1" applyAlignment="1">
      <alignment horizontal="right" vertical="top"/>
    </xf>
    <xf numFmtId="0" fontId="36" fillId="7" borderId="58" xfId="0" applyFont="1" applyFill="1" applyBorder="1" applyAlignment="1">
      <alignment horizontal="right" vertical="top"/>
    </xf>
    <xf numFmtId="174" fontId="38" fillId="7" borderId="63" xfId="0" applyNumberFormat="1" applyFont="1" applyFill="1" applyBorder="1" applyAlignment="1">
      <alignment horizontal="right" vertical="top"/>
    </xf>
    <xf numFmtId="0" fontId="36" fillId="7" borderId="57" xfId="0" applyFont="1" applyFill="1" applyBorder="1" applyAlignment="1">
      <alignment horizontal="right" vertical="top"/>
    </xf>
    <xf numFmtId="0" fontId="38" fillId="7" borderId="62" xfId="0" applyFont="1" applyFill="1" applyBorder="1" applyAlignment="1">
      <alignment horizontal="right" vertical="top"/>
    </xf>
    <xf numFmtId="3" fontId="38" fillId="0" borderId="64" xfId="0" applyNumberFormat="1" applyFont="1" applyBorder="1" applyAlignment="1">
      <alignment horizontal="right" vertical="top"/>
    </xf>
    <xf numFmtId="3" fontId="38" fillId="0" borderId="65" xfId="0" applyNumberFormat="1" applyFont="1" applyBorder="1" applyAlignment="1">
      <alignment horizontal="right" vertical="top"/>
    </xf>
    <xf numFmtId="3" fontId="38" fillId="0" borderId="66" xfId="0" applyNumberFormat="1" applyFont="1" applyBorder="1" applyAlignment="1">
      <alignment horizontal="right" vertical="top"/>
    </xf>
    <xf numFmtId="174" fontId="38" fillId="7" borderId="67" xfId="0" applyNumberFormat="1" applyFont="1" applyFill="1" applyBorder="1" applyAlignment="1">
      <alignment horizontal="right" vertical="top"/>
    </xf>
    <xf numFmtId="0" fontId="40" fillId="8" borderId="54" xfId="0" applyFont="1" applyFill="1" applyBorder="1" applyAlignment="1">
      <alignment vertical="top"/>
    </xf>
    <xf numFmtId="0" fontId="40" fillId="8" borderId="54" xfId="0" applyFont="1" applyFill="1" applyBorder="1" applyAlignment="1">
      <alignment vertical="top" indent="2"/>
    </xf>
    <xf numFmtId="0" fontId="40" fillId="8" borderId="54" xfId="0" applyFont="1" applyFill="1" applyBorder="1" applyAlignment="1">
      <alignment vertical="top" indent="4"/>
    </xf>
    <xf numFmtId="0" fontId="41" fillId="8" borderId="59" xfId="0" applyFont="1" applyFill="1" applyBorder="1" applyAlignment="1">
      <alignment vertical="top" indent="6"/>
    </xf>
    <xf numFmtId="0" fontId="40" fillId="8" borderId="54" xfId="0" applyFont="1" applyFill="1" applyBorder="1" applyAlignment="1">
      <alignment vertical="top" indent="8"/>
    </xf>
    <xf numFmtId="0" fontId="41" fillId="8" borderId="59" xfId="0" applyFont="1" applyFill="1" applyBorder="1" applyAlignment="1">
      <alignment vertical="top" indent="2"/>
    </xf>
    <xf numFmtId="0" fontId="41" fillId="8" borderId="59" xfId="0" applyFont="1" applyFill="1" applyBorder="1" applyAlignment="1">
      <alignment vertical="top" indent="4"/>
    </xf>
    <xf numFmtId="0" fontId="41" fillId="8" borderId="59" xfId="0" applyFont="1" applyFill="1" applyBorder="1" applyAlignment="1">
      <alignment vertical="top"/>
    </xf>
    <xf numFmtId="0" fontId="35" fillId="8" borderId="54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38" xfId="53" applyNumberFormat="1" applyFont="1" applyFill="1" applyBorder="1" applyAlignment="1">
      <alignment horizontal="left"/>
    </xf>
    <xf numFmtId="165" fontId="34" fillId="2" borderId="40" xfId="53" applyNumberFormat="1" applyFont="1" applyFill="1" applyBorder="1" applyAlignment="1">
      <alignment horizontal="left"/>
    </xf>
    <xf numFmtId="165" fontId="34" fillId="2" borderId="43" xfId="53" applyNumberFormat="1" applyFont="1" applyFill="1" applyBorder="1" applyAlignment="1">
      <alignment horizontal="left"/>
    </xf>
    <xf numFmtId="3" fontId="34" fillId="2" borderId="43" xfId="53" applyNumberFormat="1" applyFont="1" applyFill="1" applyBorder="1" applyAlignment="1">
      <alignment horizontal="left"/>
    </xf>
    <xf numFmtId="3" fontId="34" fillId="2" borderId="49" xfId="53" applyNumberFormat="1" applyFont="1" applyFill="1" applyBorder="1" applyAlignment="1">
      <alignment horizontal="left"/>
    </xf>
    <xf numFmtId="3" fontId="0" fillId="0" borderId="40" xfId="0" applyNumberFormat="1" applyFill="1" applyBorder="1"/>
    <xf numFmtId="3" fontId="0" fillId="0" borderId="46" xfId="0" applyNumberFormat="1" applyFill="1" applyBorder="1"/>
    <xf numFmtId="0" fontId="0" fillId="0" borderId="23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38" xfId="0" applyFont="1" applyFill="1" applyBorder="1"/>
    <xf numFmtId="3" fontId="42" fillId="2" borderId="44" xfId="0" applyNumberFormat="1" applyFont="1" applyFill="1" applyBorder="1"/>
    <xf numFmtId="9" fontId="42" fillId="2" borderId="42" xfId="0" applyNumberFormat="1" applyFont="1" applyFill="1" applyBorder="1"/>
    <xf numFmtId="3" fontId="42" fillId="2" borderId="49" xfId="0" applyNumberFormat="1" applyFont="1" applyFill="1" applyBorder="1"/>
    <xf numFmtId="9" fontId="0" fillId="0" borderId="40" xfId="0" applyNumberFormat="1" applyFill="1" applyBorder="1"/>
    <xf numFmtId="9" fontId="0" fillId="0" borderId="27" xfId="0" applyNumberFormat="1" applyFill="1" applyBorder="1"/>
    <xf numFmtId="9" fontId="0" fillId="0" borderId="22" xfId="0" applyNumberFormat="1" applyFill="1" applyBorder="1"/>
    <xf numFmtId="0" fontId="0" fillId="0" borderId="18" xfId="0" applyFill="1" applyBorder="1"/>
    <xf numFmtId="3" fontId="0" fillId="0" borderId="26" xfId="0" applyNumberFormat="1" applyFill="1" applyBorder="1"/>
    <xf numFmtId="9" fontId="0" fillId="0" borderId="26" xfId="0" applyNumberFormat="1" applyFill="1" applyBorder="1"/>
    <xf numFmtId="3" fontId="0" fillId="0" borderId="19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38" xfId="0" applyFont="1" applyFill="1" applyBorder="1"/>
    <xf numFmtId="0" fontId="42" fillId="2" borderId="40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0" borderId="26" xfId="0" applyFill="1" applyBorder="1"/>
    <xf numFmtId="0" fontId="0" fillId="2" borderId="49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7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8" xfId="0" applyNumberFormat="1" applyFill="1" applyBorder="1"/>
    <xf numFmtId="9" fontId="0" fillId="0" borderId="9" xfId="0" applyNumberFormat="1" applyFill="1" applyBorder="1"/>
    <xf numFmtId="170" fontId="0" fillId="0" borderId="12" xfId="0" applyNumberFormat="1" applyFill="1" applyBorder="1"/>
    <xf numFmtId="0" fontId="0" fillId="0" borderId="12" xfId="0" applyFill="1" applyBorder="1"/>
    <xf numFmtId="9" fontId="0" fillId="0" borderId="12" xfId="0" applyNumberFormat="1" applyFill="1" applyBorder="1"/>
    <xf numFmtId="9" fontId="0" fillId="0" borderId="13" xfId="0" applyNumberFormat="1" applyFill="1" applyBorder="1"/>
    <xf numFmtId="170" fontId="28" fillId="8" borderId="26" xfId="0" applyNumberFormat="1" applyFont="1" applyFill="1" applyBorder="1"/>
    <xf numFmtId="0" fontId="28" fillId="8" borderId="26" xfId="0" applyFont="1" applyFill="1" applyBorder="1"/>
    <xf numFmtId="9" fontId="28" fillId="8" borderId="19" xfId="0" applyNumberFormat="1" applyFont="1" applyFill="1" applyBorder="1"/>
    <xf numFmtId="0" fontId="28" fillId="0" borderId="23" xfId="0" applyFont="1" applyFill="1" applyBorder="1"/>
    <xf numFmtId="0" fontId="28" fillId="0" borderId="11" xfId="0" applyFont="1" applyFill="1" applyBorder="1"/>
    <xf numFmtId="0" fontId="0" fillId="2" borderId="29" xfId="0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  <xf numFmtId="0" fontId="28" fillId="0" borderId="7" xfId="0" applyFont="1" applyFill="1" applyBorder="1"/>
    <xf numFmtId="0" fontId="34" fillId="2" borderId="14" xfId="0" applyNumberFormat="1" applyFont="1" applyFill="1" applyBorder="1" applyAlignment="1">
      <alignment horizontal="left"/>
    </xf>
    <xf numFmtId="0" fontId="34" fillId="2" borderId="15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50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9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1.3373789966402199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713280"/>
        <c:axId val="1003715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0.83787891735041042</c:v>
                </c:pt>
                <c:pt idx="1">
                  <c:v>0.83787891735041042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814784"/>
        <c:axId val="1013816320"/>
      </c:scatterChart>
      <c:catAx>
        <c:axId val="10037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371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3715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03713280"/>
        <c:crosses val="autoZero"/>
        <c:crossBetween val="between"/>
      </c:valAx>
      <c:valAx>
        <c:axId val="10138147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3816320"/>
        <c:crosses val="max"/>
        <c:crossBetween val="midCat"/>
      </c:valAx>
      <c:valAx>
        <c:axId val="1013816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38147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59" t="s">
        <v>118</v>
      </c>
      <c r="B1" s="160"/>
      <c r="C1" s="60"/>
    </row>
    <row r="2" spans="1:3" ht="14.4" customHeight="1" thickBot="1" x14ac:dyDescent="0.35">
      <c r="A2" s="221" t="s">
        <v>160</v>
      </c>
      <c r="B2" s="62"/>
    </row>
    <row r="3" spans="1:3" ht="14.4" customHeight="1" thickBot="1" x14ac:dyDescent="0.35">
      <c r="A3" s="155" t="s">
        <v>153</v>
      </c>
      <c r="B3" s="156"/>
      <c r="C3" s="60"/>
    </row>
    <row r="4" spans="1:3" ht="14.4" customHeight="1" x14ac:dyDescent="0.3">
      <c r="A4" s="111" t="str">
        <f t="shared" ref="A4:A7" si="0">HYPERLINK("#'"&amp;C4&amp;"'!A1",C4)</f>
        <v>HI</v>
      </c>
      <c r="B4" s="112" t="s">
        <v>148</v>
      </c>
      <c r="C4" s="63" t="s">
        <v>121</v>
      </c>
    </row>
    <row r="5" spans="1:3" ht="14.4" customHeight="1" x14ac:dyDescent="0.3">
      <c r="A5" s="113" t="str">
        <f t="shared" si="0"/>
        <v>HI Graf</v>
      </c>
      <c r="B5" s="114" t="s">
        <v>116</v>
      </c>
      <c r="C5" s="63" t="s">
        <v>122</v>
      </c>
    </row>
    <row r="6" spans="1:3" ht="14.4" customHeight="1" x14ac:dyDescent="0.3">
      <c r="A6" s="113" t="str">
        <f t="shared" si="0"/>
        <v>Man Tab</v>
      </c>
      <c r="B6" s="114" t="s">
        <v>162</v>
      </c>
      <c r="C6" s="63" t="s">
        <v>123</v>
      </c>
    </row>
    <row r="7" spans="1:3" ht="14.4" customHeight="1" thickBot="1" x14ac:dyDescent="0.35">
      <c r="A7" s="115" t="str">
        <f t="shared" si="0"/>
        <v>HV</v>
      </c>
      <c r="B7" s="116" t="s">
        <v>66</v>
      </c>
      <c r="C7" s="63" t="s">
        <v>77</v>
      </c>
    </row>
    <row r="8" spans="1:3" ht="14.4" customHeight="1" thickBot="1" x14ac:dyDescent="0.35">
      <c r="A8" s="117"/>
      <c r="B8" s="117"/>
    </row>
    <row r="9" spans="1:3" ht="14.4" customHeight="1" thickBot="1" x14ac:dyDescent="0.35">
      <c r="A9" s="157" t="s">
        <v>119</v>
      </c>
      <c r="B9" s="156"/>
      <c r="C9" s="60"/>
    </row>
    <row r="10" spans="1:3" ht="14.4" customHeight="1" x14ac:dyDescent="0.3">
      <c r="A10" s="118" t="str">
        <f t="shared" ref="A10:A15" si="1">HYPERLINK("#'"&amp;C10&amp;"'!A1",C10)</f>
        <v>Léky Žádanky</v>
      </c>
      <c r="B10" s="112" t="s">
        <v>150</v>
      </c>
      <c r="C10" s="63" t="s">
        <v>124</v>
      </c>
    </row>
    <row r="11" spans="1:3" ht="14.4" customHeight="1" x14ac:dyDescent="0.3">
      <c r="A11" s="113" t="str">
        <f t="shared" si="1"/>
        <v>LŽ Detail</v>
      </c>
      <c r="B11" s="114" t="s">
        <v>149</v>
      </c>
      <c r="C11" s="63" t="s">
        <v>125</v>
      </c>
    </row>
    <row r="12" spans="1:3" ht="14.4" customHeight="1" x14ac:dyDescent="0.3">
      <c r="A12" s="113" t="str">
        <f t="shared" si="1"/>
        <v>LŽ PL</v>
      </c>
      <c r="B12" s="114" t="s">
        <v>404</v>
      </c>
      <c r="C12" s="63" t="s">
        <v>158</v>
      </c>
    </row>
    <row r="13" spans="1:3" s="154" customFormat="1" ht="14.4" customHeight="1" x14ac:dyDescent="0.3">
      <c r="A13" s="113" t="str">
        <f t="shared" si="1"/>
        <v>LŽ PL Detail</v>
      </c>
      <c r="B13" s="114" t="s">
        <v>144</v>
      </c>
      <c r="C13" s="63" t="s">
        <v>159</v>
      </c>
    </row>
    <row r="14" spans="1:3" ht="14.4" customHeight="1" x14ac:dyDescent="0.3">
      <c r="A14" s="118" t="str">
        <f t="shared" si="1"/>
        <v>Materiál Žádanky</v>
      </c>
      <c r="B14" s="114" t="s">
        <v>151</v>
      </c>
      <c r="C14" s="63" t="s">
        <v>126</v>
      </c>
    </row>
    <row r="15" spans="1:3" ht="14.4" customHeight="1" thickBot="1" x14ac:dyDescent="0.35">
      <c r="A15" s="113" t="str">
        <f t="shared" si="1"/>
        <v>MŽ Detail</v>
      </c>
      <c r="B15" s="114" t="s">
        <v>152</v>
      </c>
      <c r="C15" s="63" t="s">
        <v>127</v>
      </c>
    </row>
    <row r="16" spans="1:3" ht="14.4" customHeight="1" thickBot="1" x14ac:dyDescent="0.35">
      <c r="A16" s="119"/>
      <c r="B16" s="119"/>
    </row>
    <row r="17" spans="1:3" ht="14.4" customHeight="1" thickBot="1" x14ac:dyDescent="0.35">
      <c r="A17" s="158" t="s">
        <v>120</v>
      </c>
      <c r="B17" s="156"/>
      <c r="C17" s="60"/>
    </row>
    <row r="18" spans="1:3" ht="14.4" customHeight="1" x14ac:dyDescent="0.3">
      <c r="A18" s="120" t="str">
        <f t="shared" ref="A18:A21" si="2">HYPERLINK("#'"&amp;C18&amp;"'!A1",C18)</f>
        <v>ZV Vykáz.-A</v>
      </c>
      <c r="B18" s="112" t="s">
        <v>132</v>
      </c>
      <c r="C18" s="63" t="s">
        <v>128</v>
      </c>
    </row>
    <row r="19" spans="1:3" ht="14.4" customHeight="1" x14ac:dyDescent="0.3">
      <c r="A19" s="113" t="str">
        <f t="shared" si="2"/>
        <v>ZV Vykáz.-A Detail</v>
      </c>
      <c r="B19" s="114" t="s">
        <v>133</v>
      </c>
      <c r="C19" s="63" t="s">
        <v>129</v>
      </c>
    </row>
    <row r="20" spans="1:3" ht="14.4" customHeight="1" x14ac:dyDescent="0.3">
      <c r="A20" s="113" t="str">
        <f t="shared" si="2"/>
        <v>ZV Vykáz.-H</v>
      </c>
      <c r="B20" s="114" t="s">
        <v>134</v>
      </c>
      <c r="C20" s="63" t="s">
        <v>130</v>
      </c>
    </row>
    <row r="21" spans="1:3" ht="14.4" customHeight="1" thickBot="1" x14ac:dyDescent="0.35">
      <c r="A21" s="113" t="str">
        <f t="shared" si="2"/>
        <v>ZV Vykáz.-H Detail</v>
      </c>
      <c r="B21" s="114" t="s">
        <v>135</v>
      </c>
      <c r="C21" s="63" t="s">
        <v>131</v>
      </c>
    </row>
    <row r="22" spans="1:3" ht="14.4" customHeight="1" x14ac:dyDescent="0.3">
      <c r="A22" s="64"/>
      <c r="B22" s="6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187" t="s">
        <v>151</v>
      </c>
      <c r="B1" s="188"/>
      <c r="C1" s="188"/>
      <c r="D1" s="188"/>
      <c r="E1" s="188"/>
      <c r="F1" s="188"/>
      <c r="G1" s="161"/>
    </row>
    <row r="2" spans="1:8" ht="14.4" customHeight="1" thickBot="1" x14ac:dyDescent="0.35">
      <c r="A2" s="221" t="s">
        <v>160</v>
      </c>
      <c r="B2" s="91"/>
      <c r="C2" s="91"/>
      <c r="D2" s="91"/>
      <c r="E2" s="91"/>
      <c r="F2" s="91"/>
    </row>
    <row r="3" spans="1:8" ht="14.4" customHeight="1" thickBot="1" x14ac:dyDescent="0.35">
      <c r="A3" s="108" t="s">
        <v>0</v>
      </c>
      <c r="B3" s="109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155</v>
      </c>
    </row>
    <row r="4" spans="1:8" ht="14.4" customHeight="1" x14ac:dyDescent="0.3">
      <c r="A4" s="250" t="s">
        <v>360</v>
      </c>
      <c r="B4" s="251" t="s">
        <v>361</v>
      </c>
      <c r="C4" s="252" t="s">
        <v>362</v>
      </c>
      <c r="D4" s="252" t="s">
        <v>361</v>
      </c>
      <c r="E4" s="252" t="s">
        <v>361</v>
      </c>
      <c r="F4" s="253" t="s">
        <v>361</v>
      </c>
      <c r="G4" s="252" t="s">
        <v>361</v>
      </c>
      <c r="H4" s="252" t="s">
        <v>78</v>
      </c>
    </row>
    <row r="5" spans="1:8" ht="14.4" customHeight="1" x14ac:dyDescent="0.3">
      <c r="A5" s="250" t="s">
        <v>360</v>
      </c>
      <c r="B5" s="251" t="s">
        <v>409</v>
      </c>
      <c r="C5" s="252" t="s">
        <v>410</v>
      </c>
      <c r="D5" s="252">
        <v>16471.395792158124</v>
      </c>
      <c r="E5" s="252">
        <v>18313.789999999997</v>
      </c>
      <c r="F5" s="253">
        <v>1.1118541640969504</v>
      </c>
      <c r="G5" s="252">
        <v>1842.3942078418731</v>
      </c>
      <c r="H5" s="252" t="s">
        <v>2</v>
      </c>
    </row>
    <row r="6" spans="1:8" ht="14.4" customHeight="1" x14ac:dyDescent="0.3">
      <c r="A6" s="250" t="s">
        <v>360</v>
      </c>
      <c r="B6" s="251" t="s">
        <v>411</v>
      </c>
      <c r="C6" s="252" t="s">
        <v>412</v>
      </c>
      <c r="D6" s="252">
        <v>65000.310054355075</v>
      </c>
      <c r="E6" s="252">
        <v>65867.099999999991</v>
      </c>
      <c r="F6" s="253">
        <v>1.0133351663233618</v>
      </c>
      <c r="G6" s="252">
        <v>866.78994564491586</v>
      </c>
      <c r="H6" s="252" t="s">
        <v>2</v>
      </c>
    </row>
    <row r="7" spans="1:8" ht="14.4" customHeight="1" x14ac:dyDescent="0.3">
      <c r="A7" s="250" t="s">
        <v>360</v>
      </c>
      <c r="B7" s="251" t="s">
        <v>413</v>
      </c>
      <c r="C7" s="252" t="s">
        <v>414</v>
      </c>
      <c r="D7" s="252">
        <v>22163.888614860767</v>
      </c>
      <c r="E7" s="252">
        <v>16032.760000000002</v>
      </c>
      <c r="F7" s="253">
        <v>0.72337306321103434</v>
      </c>
      <c r="G7" s="252">
        <v>-6131.1286148607651</v>
      </c>
      <c r="H7" s="252" t="s">
        <v>2</v>
      </c>
    </row>
    <row r="8" spans="1:8" ht="14.4" customHeight="1" x14ac:dyDescent="0.3">
      <c r="A8" s="250" t="s">
        <v>360</v>
      </c>
      <c r="B8" s="251" t="s">
        <v>415</v>
      </c>
      <c r="C8" s="252" t="s">
        <v>416</v>
      </c>
      <c r="D8" s="252">
        <v>29061.208449991842</v>
      </c>
      <c r="E8" s="252">
        <v>25834</v>
      </c>
      <c r="F8" s="253">
        <v>0.88895133333683696</v>
      </c>
      <c r="G8" s="252">
        <v>-3227.2084499918419</v>
      </c>
      <c r="H8" s="252" t="s">
        <v>2</v>
      </c>
    </row>
    <row r="9" spans="1:8" ht="14.4" customHeight="1" x14ac:dyDescent="0.3">
      <c r="A9" s="250" t="s">
        <v>360</v>
      </c>
      <c r="B9" s="251" t="s">
        <v>6</v>
      </c>
      <c r="C9" s="252" t="s">
        <v>362</v>
      </c>
      <c r="D9" s="252">
        <v>698903.69139290263</v>
      </c>
      <c r="E9" s="252">
        <v>126047.65</v>
      </c>
      <c r="F9" s="253">
        <v>0.18035052833787338</v>
      </c>
      <c r="G9" s="252">
        <v>-572856.04139290261</v>
      </c>
      <c r="H9" s="252" t="s">
        <v>369</v>
      </c>
    </row>
    <row r="11" spans="1:8" ht="14.4" customHeight="1" x14ac:dyDescent="0.3">
      <c r="A11" s="250" t="s">
        <v>360</v>
      </c>
      <c r="B11" s="251" t="s">
        <v>361</v>
      </c>
      <c r="C11" s="252" t="s">
        <v>362</v>
      </c>
      <c r="D11" s="252" t="s">
        <v>361</v>
      </c>
      <c r="E11" s="252" t="s">
        <v>361</v>
      </c>
      <c r="F11" s="253" t="s">
        <v>361</v>
      </c>
      <c r="G11" s="252" t="s">
        <v>361</v>
      </c>
      <c r="H11" s="252" t="s">
        <v>78</v>
      </c>
    </row>
    <row r="12" spans="1:8" ht="14.4" customHeight="1" x14ac:dyDescent="0.3">
      <c r="A12" s="250" t="s">
        <v>370</v>
      </c>
      <c r="B12" s="251" t="s">
        <v>409</v>
      </c>
      <c r="C12" s="252" t="s">
        <v>410</v>
      </c>
      <c r="D12" s="252">
        <v>16471.395792158124</v>
      </c>
      <c r="E12" s="252">
        <v>18313.789999999997</v>
      </c>
      <c r="F12" s="253">
        <v>1.1118541640969504</v>
      </c>
      <c r="G12" s="252">
        <v>1842.3942078418731</v>
      </c>
      <c r="H12" s="252" t="s">
        <v>2</v>
      </c>
    </row>
    <row r="13" spans="1:8" ht="14.4" customHeight="1" x14ac:dyDescent="0.3">
      <c r="A13" s="250" t="s">
        <v>370</v>
      </c>
      <c r="B13" s="251" t="s">
        <v>411</v>
      </c>
      <c r="C13" s="252" t="s">
        <v>412</v>
      </c>
      <c r="D13" s="252">
        <v>65000.310054355075</v>
      </c>
      <c r="E13" s="252">
        <v>65867.099999999991</v>
      </c>
      <c r="F13" s="253">
        <v>1.0133351663233618</v>
      </c>
      <c r="G13" s="252">
        <v>866.78994564491586</v>
      </c>
      <c r="H13" s="252" t="s">
        <v>2</v>
      </c>
    </row>
    <row r="14" spans="1:8" ht="14.4" customHeight="1" x14ac:dyDescent="0.3">
      <c r="A14" s="250" t="s">
        <v>370</v>
      </c>
      <c r="B14" s="251" t="s">
        <v>413</v>
      </c>
      <c r="C14" s="252" t="s">
        <v>414</v>
      </c>
      <c r="D14" s="252">
        <v>22163.888614860767</v>
      </c>
      <c r="E14" s="252">
        <v>16032.760000000002</v>
      </c>
      <c r="F14" s="253">
        <v>0.72337306321103434</v>
      </c>
      <c r="G14" s="252">
        <v>-6131.1286148607651</v>
      </c>
      <c r="H14" s="252" t="s">
        <v>2</v>
      </c>
    </row>
    <row r="15" spans="1:8" ht="14.4" customHeight="1" x14ac:dyDescent="0.3">
      <c r="A15" s="250" t="s">
        <v>370</v>
      </c>
      <c r="B15" s="251" t="s">
        <v>415</v>
      </c>
      <c r="C15" s="252" t="s">
        <v>416</v>
      </c>
      <c r="D15" s="252">
        <v>29061.208449991842</v>
      </c>
      <c r="E15" s="252">
        <v>25834</v>
      </c>
      <c r="F15" s="253">
        <v>0.88895133333683696</v>
      </c>
      <c r="G15" s="252">
        <v>-3227.2084499918419</v>
      </c>
      <c r="H15" s="252" t="s">
        <v>2</v>
      </c>
    </row>
    <row r="16" spans="1:8" ht="14.4" customHeight="1" x14ac:dyDescent="0.3">
      <c r="A16" s="250" t="s">
        <v>370</v>
      </c>
      <c r="B16" s="251" t="s">
        <v>6</v>
      </c>
      <c r="C16" s="252" t="s">
        <v>371</v>
      </c>
      <c r="D16" s="252">
        <v>698903.69139290263</v>
      </c>
      <c r="E16" s="252">
        <v>126047.65</v>
      </c>
      <c r="F16" s="253">
        <v>0.18035052833787338</v>
      </c>
      <c r="G16" s="252">
        <v>-572856.04139290261</v>
      </c>
      <c r="H16" s="252" t="s">
        <v>372</v>
      </c>
    </row>
    <row r="17" spans="1:8" ht="14.4" customHeight="1" x14ac:dyDescent="0.3">
      <c r="A17" s="250" t="s">
        <v>361</v>
      </c>
      <c r="B17" s="251" t="s">
        <v>361</v>
      </c>
      <c r="C17" s="252" t="s">
        <v>361</v>
      </c>
      <c r="D17" s="252" t="s">
        <v>361</v>
      </c>
      <c r="E17" s="252" t="s">
        <v>361</v>
      </c>
      <c r="F17" s="253" t="s">
        <v>361</v>
      </c>
      <c r="G17" s="252" t="s">
        <v>361</v>
      </c>
      <c r="H17" s="252" t="s">
        <v>373</v>
      </c>
    </row>
    <row r="18" spans="1:8" ht="14.4" customHeight="1" x14ac:dyDescent="0.3">
      <c r="A18" s="250" t="s">
        <v>360</v>
      </c>
      <c r="B18" s="251" t="s">
        <v>6</v>
      </c>
      <c r="C18" s="252" t="s">
        <v>362</v>
      </c>
      <c r="D18" s="252">
        <v>698903.69139290263</v>
      </c>
      <c r="E18" s="252">
        <v>126047.65</v>
      </c>
      <c r="F18" s="253">
        <v>0.18035052833787338</v>
      </c>
      <c r="G18" s="252">
        <v>-572856.04139290261</v>
      </c>
      <c r="H18" s="252" t="s">
        <v>369</v>
      </c>
    </row>
  </sheetData>
  <autoFilter ref="A3:G3"/>
  <mergeCells count="1">
    <mergeCell ref="A1:G1"/>
  </mergeCells>
  <conditionalFormatting sqref="F10 F19:F65536">
    <cfRule type="cellIs" dxfId="19" priority="19" stopIfTrue="1" operator="greaterThan">
      <formula>1</formula>
    </cfRule>
  </conditionalFormatting>
  <conditionalFormatting sqref="G4:G9">
    <cfRule type="cellIs" dxfId="18" priority="12" operator="greaterThan">
      <formula>0</formula>
    </cfRule>
  </conditionalFormatting>
  <conditionalFormatting sqref="F4:F9">
    <cfRule type="cellIs" dxfId="17" priority="14" operator="greaterThan">
      <formula>1</formula>
    </cfRule>
  </conditionalFormatting>
  <conditionalFormatting sqref="B4:B9">
    <cfRule type="expression" dxfId="16" priority="18">
      <formula>AND(LEFT(H4,6)&lt;&gt;"mezera",H4&lt;&gt;"")</formula>
    </cfRule>
  </conditionalFormatting>
  <conditionalFormatting sqref="A4:A9">
    <cfRule type="expression" dxfId="15" priority="15">
      <formula>AND(H4&lt;&gt;"",H4&lt;&gt;"mezeraKL")</formula>
    </cfRule>
  </conditionalFormatting>
  <conditionalFormatting sqref="B4:G9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9">
    <cfRule type="expression" dxfId="12" priority="13">
      <formula>$H4&lt;&gt;""</formula>
    </cfRule>
  </conditionalFormatting>
  <conditionalFormatting sqref="F4:F9">
    <cfRule type="cellIs" dxfId="11" priority="9" operator="greaterThan">
      <formula>1</formula>
    </cfRule>
  </conditionalFormatting>
  <conditionalFormatting sqref="F4:F9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9">
    <cfRule type="expression" dxfId="8" priority="8">
      <formula>$H4&lt;&gt;""</formula>
    </cfRule>
  </conditionalFormatting>
  <conditionalFormatting sqref="G11:G18">
    <cfRule type="cellIs" dxfId="7" priority="1" operator="greaterThan">
      <formula>0</formula>
    </cfRule>
  </conditionalFormatting>
  <conditionalFormatting sqref="F11:F18">
    <cfRule type="cellIs" dxfId="6" priority="3" operator="greaterThan">
      <formula>1</formula>
    </cfRule>
  </conditionalFormatting>
  <conditionalFormatting sqref="B11:B18">
    <cfRule type="expression" dxfId="5" priority="7">
      <formula>AND(LEFT(H11,6)&lt;&gt;"mezera",H11&lt;&gt;"")</formula>
    </cfRule>
  </conditionalFormatting>
  <conditionalFormatting sqref="A11:A18">
    <cfRule type="expression" dxfId="4" priority="4">
      <formula>AND(H11&lt;&gt;"",H11&lt;&gt;"mezeraKL")</formula>
    </cfRule>
  </conditionalFormatting>
  <conditionalFormatting sqref="B11:G18">
    <cfRule type="expression" dxfId="3" priority="5">
      <formula>$H11="SumaNS"</formula>
    </cfRule>
    <cfRule type="expression" dxfId="2" priority="6">
      <formula>OR($H11="KL",$H11="SumaKL")</formula>
    </cfRule>
  </conditionalFormatting>
  <conditionalFormatting sqref="A11:G18">
    <cfRule type="expression" dxfId="1" priority="2">
      <formula>$H11&lt;&gt;""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/>
    <col min="8" max="8" width="25.77734375" style="85" customWidth="1"/>
    <col min="9" max="9" width="7.77734375" style="93" customWidth="1"/>
    <col min="10" max="10" width="8.88671875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193" t="s">
        <v>152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4.4" customHeight="1" thickBot="1" x14ac:dyDescent="0.35">
      <c r="A2" s="221" t="s">
        <v>160</v>
      </c>
      <c r="B2" s="83"/>
      <c r="C2" s="129"/>
      <c r="D2" s="129"/>
      <c r="E2" s="129"/>
      <c r="F2" s="129"/>
      <c r="G2" s="129"/>
      <c r="H2" s="129"/>
      <c r="I2" s="130"/>
      <c r="J2" s="130"/>
      <c r="K2" s="130"/>
    </row>
    <row r="3" spans="1:11" ht="14.4" customHeight="1" thickBot="1" x14ac:dyDescent="0.35">
      <c r="A3" s="83"/>
      <c r="B3" s="83"/>
      <c r="C3" s="189"/>
      <c r="D3" s="190"/>
      <c r="E3" s="190"/>
      <c r="F3" s="190"/>
      <c r="G3" s="190"/>
      <c r="H3" s="133" t="s">
        <v>136</v>
      </c>
      <c r="I3" s="131">
        <f>IF(J3&lt;&gt;0,K3/J3,0)</f>
        <v>2.1324071019531217</v>
      </c>
      <c r="J3" s="131">
        <f>SUBTOTAL(9,J5:J1048576)</f>
        <v>59110.5</v>
      </c>
      <c r="K3" s="132">
        <f>SUBTOTAL(9,K5:K1048576)</f>
        <v>126047.65</v>
      </c>
    </row>
    <row r="4" spans="1:11" s="84" customFormat="1" ht="14.4" customHeight="1" thickBot="1" x14ac:dyDescent="0.35">
      <c r="A4" s="254" t="s">
        <v>7</v>
      </c>
      <c r="B4" s="255" t="s">
        <v>8</v>
      </c>
      <c r="C4" s="255" t="s">
        <v>0</v>
      </c>
      <c r="D4" s="255" t="s">
        <v>9</v>
      </c>
      <c r="E4" s="255" t="s">
        <v>10</v>
      </c>
      <c r="F4" s="255" t="s">
        <v>2</v>
      </c>
      <c r="G4" s="255" t="s">
        <v>80</v>
      </c>
      <c r="H4" s="256" t="s">
        <v>14</v>
      </c>
      <c r="I4" s="257" t="s">
        <v>156</v>
      </c>
      <c r="J4" s="257" t="s">
        <v>16</v>
      </c>
      <c r="K4" s="258" t="s">
        <v>18</v>
      </c>
    </row>
    <row r="5" spans="1:11" ht="14.4" customHeight="1" x14ac:dyDescent="0.3">
      <c r="A5" s="261" t="s">
        <v>360</v>
      </c>
      <c r="B5" s="262" t="s">
        <v>362</v>
      </c>
      <c r="C5" s="263" t="s">
        <v>370</v>
      </c>
      <c r="D5" s="264" t="s">
        <v>371</v>
      </c>
      <c r="E5" s="263" t="s">
        <v>409</v>
      </c>
      <c r="F5" s="264" t="s">
        <v>410</v>
      </c>
      <c r="G5" s="263" t="s">
        <v>417</v>
      </c>
      <c r="H5" s="263" t="s">
        <v>418</v>
      </c>
      <c r="I5" s="265">
        <v>246.48777777777775</v>
      </c>
      <c r="J5" s="265">
        <v>68</v>
      </c>
      <c r="K5" s="266">
        <v>16522.93</v>
      </c>
    </row>
    <row r="6" spans="1:11" ht="14.4" customHeight="1" x14ac:dyDescent="0.3">
      <c r="A6" s="267" t="s">
        <v>360</v>
      </c>
      <c r="B6" s="268" t="s">
        <v>362</v>
      </c>
      <c r="C6" s="269" t="s">
        <v>370</v>
      </c>
      <c r="D6" s="270" t="s">
        <v>371</v>
      </c>
      <c r="E6" s="269" t="s">
        <v>409</v>
      </c>
      <c r="F6" s="270" t="s">
        <v>410</v>
      </c>
      <c r="G6" s="269" t="s">
        <v>419</v>
      </c>
      <c r="H6" s="269" t="s">
        <v>420</v>
      </c>
      <c r="I6" s="271">
        <v>1.84</v>
      </c>
      <c r="J6" s="271">
        <v>10</v>
      </c>
      <c r="K6" s="272">
        <v>18.399999999999999</v>
      </c>
    </row>
    <row r="7" spans="1:11" ht="14.4" customHeight="1" x14ac:dyDescent="0.3">
      <c r="A7" s="267" t="s">
        <v>360</v>
      </c>
      <c r="B7" s="268" t="s">
        <v>362</v>
      </c>
      <c r="C7" s="269" t="s">
        <v>370</v>
      </c>
      <c r="D7" s="270" t="s">
        <v>371</v>
      </c>
      <c r="E7" s="269" t="s">
        <v>409</v>
      </c>
      <c r="F7" s="270" t="s">
        <v>410</v>
      </c>
      <c r="G7" s="269" t="s">
        <v>421</v>
      </c>
      <c r="H7" s="269" t="s">
        <v>422</v>
      </c>
      <c r="I7" s="271">
        <v>2.39</v>
      </c>
      <c r="J7" s="271">
        <v>10</v>
      </c>
      <c r="K7" s="272">
        <v>23.9</v>
      </c>
    </row>
    <row r="8" spans="1:11" ht="14.4" customHeight="1" x14ac:dyDescent="0.3">
      <c r="A8" s="267" t="s">
        <v>360</v>
      </c>
      <c r="B8" s="268" t="s">
        <v>362</v>
      </c>
      <c r="C8" s="269" t="s">
        <v>370</v>
      </c>
      <c r="D8" s="270" t="s">
        <v>371</v>
      </c>
      <c r="E8" s="269" t="s">
        <v>409</v>
      </c>
      <c r="F8" s="270" t="s">
        <v>410</v>
      </c>
      <c r="G8" s="269" t="s">
        <v>423</v>
      </c>
      <c r="H8" s="269" t="s">
        <v>424</v>
      </c>
      <c r="I8" s="271">
        <v>2.96</v>
      </c>
      <c r="J8" s="271">
        <v>10</v>
      </c>
      <c r="K8" s="272">
        <v>29.6</v>
      </c>
    </row>
    <row r="9" spans="1:11" ht="14.4" customHeight="1" x14ac:dyDescent="0.3">
      <c r="A9" s="267" t="s">
        <v>360</v>
      </c>
      <c r="B9" s="268" t="s">
        <v>362</v>
      </c>
      <c r="C9" s="269" t="s">
        <v>370</v>
      </c>
      <c r="D9" s="270" t="s">
        <v>371</v>
      </c>
      <c r="E9" s="269" t="s">
        <v>409</v>
      </c>
      <c r="F9" s="270" t="s">
        <v>410</v>
      </c>
      <c r="G9" s="269" t="s">
        <v>425</v>
      </c>
      <c r="H9" s="269" t="s">
        <v>426</v>
      </c>
      <c r="I9" s="271">
        <v>27.132222222222225</v>
      </c>
      <c r="J9" s="271">
        <v>62</v>
      </c>
      <c r="K9" s="272">
        <v>1682.96</v>
      </c>
    </row>
    <row r="10" spans="1:11" ht="14.4" customHeight="1" x14ac:dyDescent="0.3">
      <c r="A10" s="267" t="s">
        <v>360</v>
      </c>
      <c r="B10" s="268" t="s">
        <v>362</v>
      </c>
      <c r="C10" s="269" t="s">
        <v>370</v>
      </c>
      <c r="D10" s="270" t="s">
        <v>371</v>
      </c>
      <c r="E10" s="269" t="s">
        <v>409</v>
      </c>
      <c r="F10" s="270" t="s">
        <v>410</v>
      </c>
      <c r="G10" s="269" t="s">
        <v>427</v>
      </c>
      <c r="H10" s="269" t="s">
        <v>428</v>
      </c>
      <c r="I10" s="271">
        <v>0.36</v>
      </c>
      <c r="J10" s="271">
        <v>100</v>
      </c>
      <c r="K10" s="272">
        <v>36</v>
      </c>
    </row>
    <row r="11" spans="1:11" ht="14.4" customHeight="1" x14ac:dyDescent="0.3">
      <c r="A11" s="267" t="s">
        <v>360</v>
      </c>
      <c r="B11" s="268" t="s">
        <v>362</v>
      </c>
      <c r="C11" s="269" t="s">
        <v>370</v>
      </c>
      <c r="D11" s="270" t="s">
        <v>371</v>
      </c>
      <c r="E11" s="269" t="s">
        <v>411</v>
      </c>
      <c r="F11" s="270" t="s">
        <v>412</v>
      </c>
      <c r="G11" s="269" t="s">
        <v>429</v>
      </c>
      <c r="H11" s="269" t="s">
        <v>430</v>
      </c>
      <c r="I11" s="271">
        <v>3.51</v>
      </c>
      <c r="J11" s="271">
        <v>80</v>
      </c>
      <c r="K11" s="272">
        <v>280.8</v>
      </c>
    </row>
    <row r="12" spans="1:11" ht="14.4" customHeight="1" x14ac:dyDescent="0.3">
      <c r="A12" s="267" t="s">
        <v>360</v>
      </c>
      <c r="B12" s="268" t="s">
        <v>362</v>
      </c>
      <c r="C12" s="269" t="s">
        <v>370</v>
      </c>
      <c r="D12" s="270" t="s">
        <v>371</v>
      </c>
      <c r="E12" s="269" t="s">
        <v>411</v>
      </c>
      <c r="F12" s="270" t="s">
        <v>412</v>
      </c>
      <c r="G12" s="269" t="s">
        <v>431</v>
      </c>
      <c r="H12" s="269" t="s">
        <v>432</v>
      </c>
      <c r="I12" s="271">
        <v>98.446666666666658</v>
      </c>
      <c r="J12" s="271">
        <v>37.5</v>
      </c>
      <c r="K12" s="272">
        <v>3691.6399999999994</v>
      </c>
    </row>
    <row r="13" spans="1:11" ht="14.4" customHeight="1" x14ac:dyDescent="0.3">
      <c r="A13" s="267" t="s">
        <v>360</v>
      </c>
      <c r="B13" s="268" t="s">
        <v>362</v>
      </c>
      <c r="C13" s="269" t="s">
        <v>370</v>
      </c>
      <c r="D13" s="270" t="s">
        <v>371</v>
      </c>
      <c r="E13" s="269" t="s">
        <v>411</v>
      </c>
      <c r="F13" s="270" t="s">
        <v>412</v>
      </c>
      <c r="G13" s="269" t="s">
        <v>433</v>
      </c>
      <c r="H13" s="269" t="s">
        <v>434</v>
      </c>
      <c r="I13" s="271">
        <v>1.8318181818181818</v>
      </c>
      <c r="J13" s="271">
        <v>2240</v>
      </c>
      <c r="K13" s="272">
        <v>4083.72</v>
      </c>
    </row>
    <row r="14" spans="1:11" ht="14.4" customHeight="1" x14ac:dyDescent="0.3">
      <c r="A14" s="267" t="s">
        <v>360</v>
      </c>
      <c r="B14" s="268" t="s">
        <v>362</v>
      </c>
      <c r="C14" s="269" t="s">
        <v>370</v>
      </c>
      <c r="D14" s="270" t="s">
        <v>371</v>
      </c>
      <c r="E14" s="269" t="s">
        <v>411</v>
      </c>
      <c r="F14" s="270" t="s">
        <v>412</v>
      </c>
      <c r="G14" s="269" t="s">
        <v>435</v>
      </c>
      <c r="H14" s="269" t="s">
        <v>436</v>
      </c>
      <c r="I14" s="271">
        <v>0.57000000000000006</v>
      </c>
      <c r="J14" s="271">
        <v>800</v>
      </c>
      <c r="K14" s="272">
        <v>456</v>
      </c>
    </row>
    <row r="15" spans="1:11" ht="14.4" customHeight="1" x14ac:dyDescent="0.3">
      <c r="A15" s="267" t="s">
        <v>360</v>
      </c>
      <c r="B15" s="268" t="s">
        <v>362</v>
      </c>
      <c r="C15" s="269" t="s">
        <v>370</v>
      </c>
      <c r="D15" s="270" t="s">
        <v>371</v>
      </c>
      <c r="E15" s="269" t="s">
        <v>411</v>
      </c>
      <c r="F15" s="270" t="s">
        <v>412</v>
      </c>
      <c r="G15" s="269" t="s">
        <v>437</v>
      </c>
      <c r="H15" s="269" t="s">
        <v>438</v>
      </c>
      <c r="I15" s="271">
        <v>182.14</v>
      </c>
      <c r="J15" s="271">
        <v>2</v>
      </c>
      <c r="K15" s="272">
        <v>364.28</v>
      </c>
    </row>
    <row r="16" spans="1:11" ht="14.4" customHeight="1" x14ac:dyDescent="0.3">
      <c r="A16" s="267" t="s">
        <v>360</v>
      </c>
      <c r="B16" s="268" t="s">
        <v>362</v>
      </c>
      <c r="C16" s="269" t="s">
        <v>370</v>
      </c>
      <c r="D16" s="270" t="s">
        <v>371</v>
      </c>
      <c r="E16" s="269" t="s">
        <v>411</v>
      </c>
      <c r="F16" s="270" t="s">
        <v>412</v>
      </c>
      <c r="G16" s="269" t="s">
        <v>439</v>
      </c>
      <c r="H16" s="269" t="s">
        <v>440</v>
      </c>
      <c r="I16" s="271">
        <v>1.78</v>
      </c>
      <c r="J16" s="271">
        <v>50</v>
      </c>
      <c r="K16" s="272">
        <v>89</v>
      </c>
    </row>
    <row r="17" spans="1:11" ht="14.4" customHeight="1" x14ac:dyDescent="0.3">
      <c r="A17" s="267" t="s">
        <v>360</v>
      </c>
      <c r="B17" s="268" t="s">
        <v>362</v>
      </c>
      <c r="C17" s="269" t="s">
        <v>370</v>
      </c>
      <c r="D17" s="270" t="s">
        <v>371</v>
      </c>
      <c r="E17" s="269" t="s">
        <v>411</v>
      </c>
      <c r="F17" s="270" t="s">
        <v>412</v>
      </c>
      <c r="G17" s="269" t="s">
        <v>441</v>
      </c>
      <c r="H17" s="269" t="s">
        <v>442</v>
      </c>
      <c r="I17" s="271">
        <v>4.2300000000000004</v>
      </c>
      <c r="J17" s="271">
        <v>50</v>
      </c>
      <c r="K17" s="272">
        <v>211.5</v>
      </c>
    </row>
    <row r="18" spans="1:11" ht="14.4" customHeight="1" x14ac:dyDescent="0.3">
      <c r="A18" s="267" t="s">
        <v>360</v>
      </c>
      <c r="B18" s="268" t="s">
        <v>362</v>
      </c>
      <c r="C18" s="269" t="s">
        <v>370</v>
      </c>
      <c r="D18" s="270" t="s">
        <v>371</v>
      </c>
      <c r="E18" s="269" t="s">
        <v>411</v>
      </c>
      <c r="F18" s="270" t="s">
        <v>412</v>
      </c>
      <c r="G18" s="269" t="s">
        <v>443</v>
      </c>
      <c r="H18" s="269" t="s">
        <v>444</v>
      </c>
      <c r="I18" s="271">
        <v>2.73</v>
      </c>
      <c r="J18" s="271">
        <v>100</v>
      </c>
      <c r="K18" s="272">
        <v>273</v>
      </c>
    </row>
    <row r="19" spans="1:11" ht="14.4" customHeight="1" x14ac:dyDescent="0.3">
      <c r="A19" s="267" t="s">
        <v>360</v>
      </c>
      <c r="B19" s="268" t="s">
        <v>362</v>
      </c>
      <c r="C19" s="269" t="s">
        <v>370</v>
      </c>
      <c r="D19" s="270" t="s">
        <v>371</v>
      </c>
      <c r="E19" s="269" t="s">
        <v>411</v>
      </c>
      <c r="F19" s="270" t="s">
        <v>412</v>
      </c>
      <c r="G19" s="269" t="s">
        <v>445</v>
      </c>
      <c r="H19" s="269" t="s">
        <v>446</v>
      </c>
      <c r="I19" s="271">
        <v>14.96</v>
      </c>
      <c r="J19" s="271">
        <v>35</v>
      </c>
      <c r="K19" s="272">
        <v>523.79999999999995</v>
      </c>
    </row>
    <row r="20" spans="1:11" ht="14.4" customHeight="1" x14ac:dyDescent="0.3">
      <c r="A20" s="267" t="s">
        <v>360</v>
      </c>
      <c r="B20" s="268" t="s">
        <v>362</v>
      </c>
      <c r="C20" s="269" t="s">
        <v>370</v>
      </c>
      <c r="D20" s="270" t="s">
        <v>371</v>
      </c>
      <c r="E20" s="269" t="s">
        <v>411</v>
      </c>
      <c r="F20" s="270" t="s">
        <v>412</v>
      </c>
      <c r="G20" s="269" t="s">
        <v>447</v>
      </c>
      <c r="H20" s="269" t="s">
        <v>448</v>
      </c>
      <c r="I20" s="271">
        <v>4.3650000000000002</v>
      </c>
      <c r="J20" s="271">
        <v>24</v>
      </c>
      <c r="K20" s="272">
        <v>105.64</v>
      </c>
    </row>
    <row r="21" spans="1:11" ht="14.4" customHeight="1" x14ac:dyDescent="0.3">
      <c r="A21" s="267" t="s">
        <v>360</v>
      </c>
      <c r="B21" s="268" t="s">
        <v>362</v>
      </c>
      <c r="C21" s="269" t="s">
        <v>370</v>
      </c>
      <c r="D21" s="270" t="s">
        <v>371</v>
      </c>
      <c r="E21" s="269" t="s">
        <v>411</v>
      </c>
      <c r="F21" s="270" t="s">
        <v>412</v>
      </c>
      <c r="G21" s="269" t="s">
        <v>449</v>
      </c>
      <c r="H21" s="269" t="s">
        <v>450</v>
      </c>
      <c r="I21" s="271">
        <v>12.105</v>
      </c>
      <c r="J21" s="271">
        <v>25</v>
      </c>
      <c r="K21" s="272">
        <v>302.64999999999998</v>
      </c>
    </row>
    <row r="22" spans="1:11" ht="14.4" customHeight="1" x14ac:dyDescent="0.3">
      <c r="A22" s="267" t="s">
        <v>360</v>
      </c>
      <c r="B22" s="268" t="s">
        <v>362</v>
      </c>
      <c r="C22" s="269" t="s">
        <v>370</v>
      </c>
      <c r="D22" s="270" t="s">
        <v>371</v>
      </c>
      <c r="E22" s="269" t="s">
        <v>411</v>
      </c>
      <c r="F22" s="270" t="s">
        <v>412</v>
      </c>
      <c r="G22" s="269" t="s">
        <v>451</v>
      </c>
      <c r="H22" s="269" t="s">
        <v>452</v>
      </c>
      <c r="I22" s="271">
        <v>25.32</v>
      </c>
      <c r="J22" s="271">
        <v>10</v>
      </c>
      <c r="K22" s="272">
        <v>253.2</v>
      </c>
    </row>
    <row r="23" spans="1:11" ht="14.4" customHeight="1" x14ac:dyDescent="0.3">
      <c r="A23" s="267" t="s">
        <v>360</v>
      </c>
      <c r="B23" s="268" t="s">
        <v>362</v>
      </c>
      <c r="C23" s="269" t="s">
        <v>370</v>
      </c>
      <c r="D23" s="270" t="s">
        <v>371</v>
      </c>
      <c r="E23" s="269" t="s">
        <v>411</v>
      </c>
      <c r="F23" s="270" t="s">
        <v>412</v>
      </c>
      <c r="G23" s="269" t="s">
        <v>453</v>
      </c>
      <c r="H23" s="269" t="s">
        <v>454</v>
      </c>
      <c r="I23" s="271">
        <v>1.7399999999999998</v>
      </c>
      <c r="J23" s="271">
        <v>5500</v>
      </c>
      <c r="K23" s="272">
        <v>9582.7100000000009</v>
      </c>
    </row>
    <row r="24" spans="1:11" ht="14.4" customHeight="1" x14ac:dyDescent="0.3">
      <c r="A24" s="267" t="s">
        <v>360</v>
      </c>
      <c r="B24" s="268" t="s">
        <v>362</v>
      </c>
      <c r="C24" s="269" t="s">
        <v>370</v>
      </c>
      <c r="D24" s="270" t="s">
        <v>371</v>
      </c>
      <c r="E24" s="269" t="s">
        <v>411</v>
      </c>
      <c r="F24" s="270" t="s">
        <v>412</v>
      </c>
      <c r="G24" s="269" t="s">
        <v>455</v>
      </c>
      <c r="H24" s="269" t="s">
        <v>456</v>
      </c>
      <c r="I24" s="271">
        <v>0.93999999999999984</v>
      </c>
      <c r="J24" s="271">
        <v>5500</v>
      </c>
      <c r="K24" s="272">
        <v>5190.74</v>
      </c>
    </row>
    <row r="25" spans="1:11" ht="14.4" customHeight="1" x14ac:dyDescent="0.3">
      <c r="A25" s="267" t="s">
        <v>360</v>
      </c>
      <c r="B25" s="268" t="s">
        <v>362</v>
      </c>
      <c r="C25" s="269" t="s">
        <v>370</v>
      </c>
      <c r="D25" s="270" t="s">
        <v>371</v>
      </c>
      <c r="E25" s="269" t="s">
        <v>411</v>
      </c>
      <c r="F25" s="270" t="s">
        <v>412</v>
      </c>
      <c r="G25" s="269" t="s">
        <v>457</v>
      </c>
      <c r="H25" s="269" t="s">
        <v>458</v>
      </c>
      <c r="I25" s="271">
        <v>21.185000000000002</v>
      </c>
      <c r="J25" s="271">
        <v>42</v>
      </c>
      <c r="K25" s="272">
        <v>890.57999999999993</v>
      </c>
    </row>
    <row r="26" spans="1:11" ht="14.4" customHeight="1" x14ac:dyDescent="0.3">
      <c r="A26" s="267" t="s">
        <v>360</v>
      </c>
      <c r="B26" s="268" t="s">
        <v>362</v>
      </c>
      <c r="C26" s="269" t="s">
        <v>370</v>
      </c>
      <c r="D26" s="270" t="s">
        <v>371</v>
      </c>
      <c r="E26" s="269" t="s">
        <v>411</v>
      </c>
      <c r="F26" s="270" t="s">
        <v>412</v>
      </c>
      <c r="G26" s="269" t="s">
        <v>459</v>
      </c>
      <c r="H26" s="269" t="s">
        <v>460</v>
      </c>
      <c r="I26" s="271">
        <v>21.24</v>
      </c>
      <c r="J26" s="271">
        <v>10</v>
      </c>
      <c r="K26" s="272">
        <v>212.4</v>
      </c>
    </row>
    <row r="27" spans="1:11" ht="14.4" customHeight="1" x14ac:dyDescent="0.3">
      <c r="A27" s="267" t="s">
        <v>360</v>
      </c>
      <c r="B27" s="268" t="s">
        <v>362</v>
      </c>
      <c r="C27" s="269" t="s">
        <v>370</v>
      </c>
      <c r="D27" s="270" t="s">
        <v>371</v>
      </c>
      <c r="E27" s="269" t="s">
        <v>411</v>
      </c>
      <c r="F27" s="270" t="s">
        <v>412</v>
      </c>
      <c r="G27" s="269" t="s">
        <v>461</v>
      </c>
      <c r="H27" s="269" t="s">
        <v>462</v>
      </c>
      <c r="I27" s="271">
        <v>5.0599999999999996</v>
      </c>
      <c r="J27" s="271">
        <v>100</v>
      </c>
      <c r="K27" s="272">
        <v>505.97</v>
      </c>
    </row>
    <row r="28" spans="1:11" ht="14.4" customHeight="1" x14ac:dyDescent="0.3">
      <c r="A28" s="267" t="s">
        <v>360</v>
      </c>
      <c r="B28" s="268" t="s">
        <v>362</v>
      </c>
      <c r="C28" s="269" t="s">
        <v>370</v>
      </c>
      <c r="D28" s="270" t="s">
        <v>371</v>
      </c>
      <c r="E28" s="269" t="s">
        <v>411</v>
      </c>
      <c r="F28" s="270" t="s">
        <v>412</v>
      </c>
      <c r="G28" s="269" t="s">
        <v>463</v>
      </c>
      <c r="H28" s="269" t="s">
        <v>464</v>
      </c>
      <c r="I28" s="271">
        <v>93.173333333333332</v>
      </c>
      <c r="J28" s="271">
        <v>90</v>
      </c>
      <c r="K28" s="272">
        <v>8385.2999999999993</v>
      </c>
    </row>
    <row r="29" spans="1:11" ht="14.4" customHeight="1" x14ac:dyDescent="0.3">
      <c r="A29" s="267" t="s">
        <v>360</v>
      </c>
      <c r="B29" s="268" t="s">
        <v>362</v>
      </c>
      <c r="C29" s="269" t="s">
        <v>370</v>
      </c>
      <c r="D29" s="270" t="s">
        <v>371</v>
      </c>
      <c r="E29" s="269" t="s">
        <v>411</v>
      </c>
      <c r="F29" s="270" t="s">
        <v>412</v>
      </c>
      <c r="G29" s="269" t="s">
        <v>465</v>
      </c>
      <c r="H29" s="269" t="s">
        <v>466</v>
      </c>
      <c r="I29" s="271">
        <v>104.69</v>
      </c>
      <c r="J29" s="271">
        <v>100</v>
      </c>
      <c r="K29" s="272">
        <v>10468.92</v>
      </c>
    </row>
    <row r="30" spans="1:11" ht="14.4" customHeight="1" x14ac:dyDescent="0.3">
      <c r="A30" s="267" t="s">
        <v>360</v>
      </c>
      <c r="B30" s="268" t="s">
        <v>362</v>
      </c>
      <c r="C30" s="269" t="s">
        <v>370</v>
      </c>
      <c r="D30" s="270" t="s">
        <v>371</v>
      </c>
      <c r="E30" s="269" t="s">
        <v>411</v>
      </c>
      <c r="F30" s="270" t="s">
        <v>412</v>
      </c>
      <c r="G30" s="269" t="s">
        <v>467</v>
      </c>
      <c r="H30" s="269" t="s">
        <v>468</v>
      </c>
      <c r="I30" s="271">
        <v>212.38</v>
      </c>
      <c r="J30" s="271">
        <v>75</v>
      </c>
      <c r="K30" s="272">
        <v>15928.439999999999</v>
      </c>
    </row>
    <row r="31" spans="1:11" ht="14.4" customHeight="1" x14ac:dyDescent="0.3">
      <c r="A31" s="267" t="s">
        <v>360</v>
      </c>
      <c r="B31" s="268" t="s">
        <v>362</v>
      </c>
      <c r="C31" s="269" t="s">
        <v>370</v>
      </c>
      <c r="D31" s="270" t="s">
        <v>371</v>
      </c>
      <c r="E31" s="269" t="s">
        <v>411</v>
      </c>
      <c r="F31" s="270" t="s">
        <v>412</v>
      </c>
      <c r="G31" s="269" t="s">
        <v>469</v>
      </c>
      <c r="H31" s="269" t="s">
        <v>470</v>
      </c>
      <c r="I31" s="271">
        <v>2.82</v>
      </c>
      <c r="J31" s="271">
        <v>100</v>
      </c>
      <c r="K31" s="272">
        <v>282</v>
      </c>
    </row>
    <row r="32" spans="1:11" ht="14.4" customHeight="1" x14ac:dyDescent="0.3">
      <c r="A32" s="267" t="s">
        <v>360</v>
      </c>
      <c r="B32" s="268" t="s">
        <v>362</v>
      </c>
      <c r="C32" s="269" t="s">
        <v>370</v>
      </c>
      <c r="D32" s="270" t="s">
        <v>371</v>
      </c>
      <c r="E32" s="269" t="s">
        <v>411</v>
      </c>
      <c r="F32" s="270" t="s">
        <v>412</v>
      </c>
      <c r="G32" s="269" t="s">
        <v>471</v>
      </c>
      <c r="H32" s="269" t="s">
        <v>472</v>
      </c>
      <c r="I32" s="271">
        <v>56.33</v>
      </c>
      <c r="J32" s="271">
        <v>50</v>
      </c>
      <c r="K32" s="272">
        <v>2816.33</v>
      </c>
    </row>
    <row r="33" spans="1:11" ht="14.4" customHeight="1" x14ac:dyDescent="0.3">
      <c r="A33" s="267" t="s">
        <v>360</v>
      </c>
      <c r="B33" s="268" t="s">
        <v>362</v>
      </c>
      <c r="C33" s="269" t="s">
        <v>370</v>
      </c>
      <c r="D33" s="270" t="s">
        <v>371</v>
      </c>
      <c r="E33" s="269" t="s">
        <v>411</v>
      </c>
      <c r="F33" s="270" t="s">
        <v>412</v>
      </c>
      <c r="G33" s="269" t="s">
        <v>473</v>
      </c>
      <c r="H33" s="269" t="s">
        <v>474</v>
      </c>
      <c r="I33" s="271">
        <v>484.24</v>
      </c>
      <c r="J33" s="271">
        <v>2</v>
      </c>
      <c r="K33" s="272">
        <v>968.48</v>
      </c>
    </row>
    <row r="34" spans="1:11" ht="14.4" customHeight="1" x14ac:dyDescent="0.3">
      <c r="A34" s="267" t="s">
        <v>360</v>
      </c>
      <c r="B34" s="268" t="s">
        <v>362</v>
      </c>
      <c r="C34" s="269" t="s">
        <v>370</v>
      </c>
      <c r="D34" s="270" t="s">
        <v>371</v>
      </c>
      <c r="E34" s="269" t="s">
        <v>413</v>
      </c>
      <c r="F34" s="270" t="s">
        <v>414</v>
      </c>
      <c r="G34" s="269" t="s">
        <v>475</v>
      </c>
      <c r="H34" s="269" t="s">
        <v>476</v>
      </c>
      <c r="I34" s="271">
        <v>0.29666666666666669</v>
      </c>
      <c r="J34" s="271">
        <v>3000</v>
      </c>
      <c r="K34" s="272">
        <v>886.16000000000008</v>
      </c>
    </row>
    <row r="35" spans="1:11" ht="14.4" customHeight="1" x14ac:dyDescent="0.3">
      <c r="A35" s="267" t="s">
        <v>360</v>
      </c>
      <c r="B35" s="268" t="s">
        <v>362</v>
      </c>
      <c r="C35" s="269" t="s">
        <v>370</v>
      </c>
      <c r="D35" s="270" t="s">
        <v>371</v>
      </c>
      <c r="E35" s="269" t="s">
        <v>413</v>
      </c>
      <c r="F35" s="270" t="s">
        <v>414</v>
      </c>
      <c r="G35" s="269" t="s">
        <v>477</v>
      </c>
      <c r="H35" s="269" t="s">
        <v>478</v>
      </c>
      <c r="I35" s="271">
        <v>0.27333333333333337</v>
      </c>
      <c r="J35" s="271">
        <v>4000</v>
      </c>
      <c r="K35" s="272">
        <v>1077</v>
      </c>
    </row>
    <row r="36" spans="1:11" ht="14.4" customHeight="1" x14ac:dyDescent="0.3">
      <c r="A36" s="267" t="s">
        <v>360</v>
      </c>
      <c r="B36" s="268" t="s">
        <v>362</v>
      </c>
      <c r="C36" s="269" t="s">
        <v>370</v>
      </c>
      <c r="D36" s="270" t="s">
        <v>371</v>
      </c>
      <c r="E36" s="269" t="s">
        <v>413</v>
      </c>
      <c r="F36" s="270" t="s">
        <v>414</v>
      </c>
      <c r="G36" s="269" t="s">
        <v>479</v>
      </c>
      <c r="H36" s="269" t="s">
        <v>480</v>
      </c>
      <c r="I36" s="271">
        <v>7.4250000000000007</v>
      </c>
      <c r="J36" s="271">
        <v>216</v>
      </c>
      <c r="K36" s="272">
        <v>1620.73</v>
      </c>
    </row>
    <row r="37" spans="1:11" ht="14.4" customHeight="1" x14ac:dyDescent="0.3">
      <c r="A37" s="267" t="s">
        <v>360</v>
      </c>
      <c r="B37" s="268" t="s">
        <v>362</v>
      </c>
      <c r="C37" s="269" t="s">
        <v>370</v>
      </c>
      <c r="D37" s="270" t="s">
        <v>371</v>
      </c>
      <c r="E37" s="269" t="s">
        <v>413</v>
      </c>
      <c r="F37" s="270" t="s">
        <v>414</v>
      </c>
      <c r="G37" s="269" t="s">
        <v>481</v>
      </c>
      <c r="H37" s="269" t="s">
        <v>482</v>
      </c>
      <c r="I37" s="271">
        <v>0.27</v>
      </c>
      <c r="J37" s="271">
        <v>2000</v>
      </c>
      <c r="K37" s="272">
        <v>532.45000000000005</v>
      </c>
    </row>
    <row r="38" spans="1:11" ht="14.4" customHeight="1" x14ac:dyDescent="0.3">
      <c r="A38" s="267" t="s">
        <v>360</v>
      </c>
      <c r="B38" s="268" t="s">
        <v>362</v>
      </c>
      <c r="C38" s="269" t="s">
        <v>370</v>
      </c>
      <c r="D38" s="270" t="s">
        <v>371</v>
      </c>
      <c r="E38" s="269" t="s">
        <v>413</v>
      </c>
      <c r="F38" s="270" t="s">
        <v>414</v>
      </c>
      <c r="G38" s="269" t="s">
        <v>483</v>
      </c>
      <c r="H38" s="269" t="s">
        <v>484</v>
      </c>
      <c r="I38" s="271">
        <v>1.4019999999999999</v>
      </c>
      <c r="J38" s="271">
        <v>3500</v>
      </c>
      <c r="K38" s="272">
        <v>4905</v>
      </c>
    </row>
    <row r="39" spans="1:11" ht="14.4" customHeight="1" x14ac:dyDescent="0.3">
      <c r="A39" s="267" t="s">
        <v>360</v>
      </c>
      <c r="B39" s="268" t="s">
        <v>362</v>
      </c>
      <c r="C39" s="269" t="s">
        <v>370</v>
      </c>
      <c r="D39" s="270" t="s">
        <v>371</v>
      </c>
      <c r="E39" s="269" t="s">
        <v>413</v>
      </c>
      <c r="F39" s="270" t="s">
        <v>414</v>
      </c>
      <c r="G39" s="269" t="s">
        <v>485</v>
      </c>
      <c r="H39" s="269" t="s">
        <v>486</v>
      </c>
      <c r="I39" s="271">
        <v>0.12</v>
      </c>
      <c r="J39" s="271">
        <v>7000</v>
      </c>
      <c r="K39" s="272">
        <v>840</v>
      </c>
    </row>
    <row r="40" spans="1:11" ht="14.4" customHeight="1" x14ac:dyDescent="0.3">
      <c r="A40" s="267" t="s">
        <v>360</v>
      </c>
      <c r="B40" s="268" t="s">
        <v>362</v>
      </c>
      <c r="C40" s="269" t="s">
        <v>370</v>
      </c>
      <c r="D40" s="270" t="s">
        <v>371</v>
      </c>
      <c r="E40" s="269" t="s">
        <v>413</v>
      </c>
      <c r="F40" s="270" t="s">
        <v>414</v>
      </c>
      <c r="G40" s="269" t="s">
        <v>487</v>
      </c>
      <c r="H40" s="269" t="s">
        <v>488</v>
      </c>
      <c r="I40" s="271">
        <v>163.72</v>
      </c>
      <c r="J40" s="271">
        <v>2</v>
      </c>
      <c r="K40" s="272">
        <v>394.88</v>
      </c>
    </row>
    <row r="41" spans="1:11" ht="14.4" customHeight="1" x14ac:dyDescent="0.3">
      <c r="A41" s="267" t="s">
        <v>360</v>
      </c>
      <c r="B41" s="268" t="s">
        <v>362</v>
      </c>
      <c r="C41" s="269" t="s">
        <v>370</v>
      </c>
      <c r="D41" s="270" t="s">
        <v>371</v>
      </c>
      <c r="E41" s="269" t="s">
        <v>413</v>
      </c>
      <c r="F41" s="270" t="s">
        <v>414</v>
      </c>
      <c r="G41" s="269" t="s">
        <v>489</v>
      </c>
      <c r="H41" s="269" t="s">
        <v>490</v>
      </c>
      <c r="I41" s="271">
        <v>3.84</v>
      </c>
      <c r="J41" s="271">
        <v>1200</v>
      </c>
      <c r="K41" s="272">
        <v>4602.84</v>
      </c>
    </row>
    <row r="42" spans="1:11" ht="14.4" customHeight="1" x14ac:dyDescent="0.3">
      <c r="A42" s="267" t="s">
        <v>360</v>
      </c>
      <c r="B42" s="268" t="s">
        <v>362</v>
      </c>
      <c r="C42" s="269" t="s">
        <v>370</v>
      </c>
      <c r="D42" s="270" t="s">
        <v>371</v>
      </c>
      <c r="E42" s="269" t="s">
        <v>413</v>
      </c>
      <c r="F42" s="270" t="s">
        <v>414</v>
      </c>
      <c r="G42" s="269" t="s">
        <v>491</v>
      </c>
      <c r="H42" s="269" t="s">
        <v>492</v>
      </c>
      <c r="I42" s="271">
        <v>117.37</v>
      </c>
      <c r="J42" s="271">
        <v>10</v>
      </c>
      <c r="K42" s="272">
        <v>1173.7</v>
      </c>
    </row>
    <row r="43" spans="1:11" ht="14.4" customHeight="1" x14ac:dyDescent="0.3">
      <c r="A43" s="267" t="s">
        <v>360</v>
      </c>
      <c r="B43" s="268" t="s">
        <v>362</v>
      </c>
      <c r="C43" s="269" t="s">
        <v>370</v>
      </c>
      <c r="D43" s="270" t="s">
        <v>371</v>
      </c>
      <c r="E43" s="269" t="s">
        <v>415</v>
      </c>
      <c r="F43" s="270" t="s">
        <v>416</v>
      </c>
      <c r="G43" s="269" t="s">
        <v>493</v>
      </c>
      <c r="H43" s="269" t="s">
        <v>494</v>
      </c>
      <c r="I43" s="271">
        <v>0.79222222222222216</v>
      </c>
      <c r="J43" s="271">
        <v>8200</v>
      </c>
      <c r="K43" s="272">
        <v>6437</v>
      </c>
    </row>
    <row r="44" spans="1:11" ht="14.4" customHeight="1" x14ac:dyDescent="0.3">
      <c r="A44" s="267" t="s">
        <v>360</v>
      </c>
      <c r="B44" s="268" t="s">
        <v>362</v>
      </c>
      <c r="C44" s="269" t="s">
        <v>370</v>
      </c>
      <c r="D44" s="270" t="s">
        <v>371</v>
      </c>
      <c r="E44" s="269" t="s">
        <v>415</v>
      </c>
      <c r="F44" s="270" t="s">
        <v>416</v>
      </c>
      <c r="G44" s="269" t="s">
        <v>495</v>
      </c>
      <c r="H44" s="269" t="s">
        <v>496</v>
      </c>
      <c r="I44" s="271">
        <v>0.74</v>
      </c>
      <c r="J44" s="271">
        <v>100</v>
      </c>
      <c r="K44" s="272">
        <v>74</v>
      </c>
    </row>
    <row r="45" spans="1:11" ht="14.4" customHeight="1" x14ac:dyDescent="0.3">
      <c r="A45" s="267" t="s">
        <v>360</v>
      </c>
      <c r="B45" s="268" t="s">
        <v>362</v>
      </c>
      <c r="C45" s="269" t="s">
        <v>370</v>
      </c>
      <c r="D45" s="270" t="s">
        <v>371</v>
      </c>
      <c r="E45" s="269" t="s">
        <v>415</v>
      </c>
      <c r="F45" s="270" t="s">
        <v>416</v>
      </c>
      <c r="G45" s="269" t="s">
        <v>497</v>
      </c>
      <c r="H45" s="269" t="s">
        <v>498</v>
      </c>
      <c r="I45" s="271">
        <v>0.74</v>
      </c>
      <c r="J45" s="271">
        <v>600</v>
      </c>
      <c r="K45" s="272">
        <v>444</v>
      </c>
    </row>
    <row r="46" spans="1:11" ht="14.4" customHeight="1" x14ac:dyDescent="0.3">
      <c r="A46" s="267" t="s">
        <v>360</v>
      </c>
      <c r="B46" s="268" t="s">
        <v>362</v>
      </c>
      <c r="C46" s="269" t="s">
        <v>370</v>
      </c>
      <c r="D46" s="270" t="s">
        <v>371</v>
      </c>
      <c r="E46" s="269" t="s">
        <v>415</v>
      </c>
      <c r="F46" s="270" t="s">
        <v>416</v>
      </c>
      <c r="G46" s="269" t="s">
        <v>499</v>
      </c>
      <c r="H46" s="269" t="s">
        <v>500</v>
      </c>
      <c r="I46" s="271">
        <v>7.2219999999999995</v>
      </c>
      <c r="J46" s="271">
        <v>400</v>
      </c>
      <c r="K46" s="272">
        <v>2894</v>
      </c>
    </row>
    <row r="47" spans="1:11" ht="14.4" customHeight="1" x14ac:dyDescent="0.3">
      <c r="A47" s="267" t="s">
        <v>360</v>
      </c>
      <c r="B47" s="268" t="s">
        <v>362</v>
      </c>
      <c r="C47" s="269" t="s">
        <v>370</v>
      </c>
      <c r="D47" s="270" t="s">
        <v>371</v>
      </c>
      <c r="E47" s="269" t="s">
        <v>415</v>
      </c>
      <c r="F47" s="270" t="s">
        <v>416</v>
      </c>
      <c r="G47" s="269" t="s">
        <v>501</v>
      </c>
      <c r="H47" s="269" t="s">
        <v>502</v>
      </c>
      <c r="I47" s="271">
        <v>7.08</v>
      </c>
      <c r="J47" s="271">
        <v>50</v>
      </c>
      <c r="K47" s="272">
        <v>354</v>
      </c>
    </row>
    <row r="48" spans="1:11" ht="14.4" customHeight="1" x14ac:dyDescent="0.3">
      <c r="A48" s="267" t="s">
        <v>360</v>
      </c>
      <c r="B48" s="268" t="s">
        <v>362</v>
      </c>
      <c r="C48" s="269" t="s">
        <v>370</v>
      </c>
      <c r="D48" s="270" t="s">
        <v>371</v>
      </c>
      <c r="E48" s="269" t="s">
        <v>415</v>
      </c>
      <c r="F48" s="270" t="s">
        <v>416</v>
      </c>
      <c r="G48" s="269" t="s">
        <v>503</v>
      </c>
      <c r="H48" s="269" t="s">
        <v>504</v>
      </c>
      <c r="I48" s="271">
        <v>7.4350000000000005</v>
      </c>
      <c r="J48" s="271">
        <v>150</v>
      </c>
      <c r="K48" s="272">
        <v>1112</v>
      </c>
    </row>
    <row r="49" spans="1:11" ht="14.4" customHeight="1" x14ac:dyDescent="0.3">
      <c r="A49" s="267" t="s">
        <v>360</v>
      </c>
      <c r="B49" s="268" t="s">
        <v>362</v>
      </c>
      <c r="C49" s="269" t="s">
        <v>370</v>
      </c>
      <c r="D49" s="270" t="s">
        <v>371</v>
      </c>
      <c r="E49" s="269" t="s">
        <v>415</v>
      </c>
      <c r="F49" s="270" t="s">
        <v>416</v>
      </c>
      <c r="G49" s="269" t="s">
        <v>505</v>
      </c>
      <c r="H49" s="269" t="s">
        <v>506</v>
      </c>
      <c r="I49" s="271">
        <v>7.5</v>
      </c>
      <c r="J49" s="271">
        <v>600</v>
      </c>
      <c r="K49" s="272">
        <v>4500</v>
      </c>
    </row>
    <row r="50" spans="1:11" ht="14.4" customHeight="1" x14ac:dyDescent="0.3">
      <c r="A50" s="267" t="s">
        <v>360</v>
      </c>
      <c r="B50" s="268" t="s">
        <v>362</v>
      </c>
      <c r="C50" s="269" t="s">
        <v>370</v>
      </c>
      <c r="D50" s="270" t="s">
        <v>371</v>
      </c>
      <c r="E50" s="269" t="s">
        <v>415</v>
      </c>
      <c r="F50" s="270" t="s">
        <v>416</v>
      </c>
      <c r="G50" s="269" t="s">
        <v>507</v>
      </c>
      <c r="H50" s="269" t="s">
        <v>508</v>
      </c>
      <c r="I50" s="271">
        <v>0.7911111111111111</v>
      </c>
      <c r="J50" s="271">
        <v>7100</v>
      </c>
      <c r="K50" s="272">
        <v>5560</v>
      </c>
    </row>
    <row r="51" spans="1:11" ht="14.4" customHeight="1" thickBot="1" x14ac:dyDescent="0.35">
      <c r="A51" s="273" t="s">
        <v>360</v>
      </c>
      <c r="B51" s="274" t="s">
        <v>362</v>
      </c>
      <c r="C51" s="275" t="s">
        <v>370</v>
      </c>
      <c r="D51" s="276" t="s">
        <v>371</v>
      </c>
      <c r="E51" s="275" t="s">
        <v>415</v>
      </c>
      <c r="F51" s="276" t="s">
        <v>416</v>
      </c>
      <c r="G51" s="275" t="s">
        <v>509</v>
      </c>
      <c r="H51" s="275" t="s">
        <v>510</v>
      </c>
      <c r="I51" s="277">
        <v>0.77666666666666651</v>
      </c>
      <c r="J51" s="277">
        <v>5700</v>
      </c>
      <c r="K51" s="278">
        <v>4459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5.4414062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05" t="s">
        <v>132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14.4" customHeight="1" thickBot="1" x14ac:dyDescent="0.35">
      <c r="A2" s="221" t="s">
        <v>160</v>
      </c>
      <c r="B2" s="145"/>
      <c r="C2" s="94"/>
      <c r="D2" s="145"/>
      <c r="E2" s="94"/>
      <c r="F2" s="145"/>
      <c r="G2" s="147"/>
      <c r="H2" s="145"/>
      <c r="I2" s="94"/>
      <c r="J2" s="145"/>
      <c r="K2" s="94"/>
      <c r="L2" s="145"/>
      <c r="M2" s="147"/>
      <c r="N2" s="145"/>
      <c r="O2" s="94"/>
      <c r="P2" s="145"/>
      <c r="Q2" s="94"/>
      <c r="R2" s="145"/>
      <c r="S2" s="147"/>
    </row>
    <row r="3" spans="1:19" ht="14.4" customHeight="1" x14ac:dyDescent="0.3">
      <c r="A3" s="206" t="s">
        <v>108</v>
      </c>
      <c r="B3" s="207" t="s">
        <v>109</v>
      </c>
      <c r="C3" s="208"/>
      <c r="D3" s="208"/>
      <c r="E3" s="208"/>
      <c r="F3" s="208"/>
      <c r="G3" s="209"/>
      <c r="H3" s="207" t="s">
        <v>110</v>
      </c>
      <c r="I3" s="208"/>
      <c r="J3" s="208"/>
      <c r="K3" s="208"/>
      <c r="L3" s="208"/>
      <c r="M3" s="209"/>
      <c r="N3" s="207" t="s">
        <v>111</v>
      </c>
      <c r="O3" s="208"/>
      <c r="P3" s="208"/>
      <c r="Q3" s="208"/>
      <c r="R3" s="208"/>
      <c r="S3" s="209"/>
    </row>
    <row r="4" spans="1:19" ht="14.4" customHeight="1" thickBot="1" x14ac:dyDescent="0.35">
      <c r="A4" s="299"/>
      <c r="B4" s="300">
        <v>2011</v>
      </c>
      <c r="C4" s="301"/>
      <c r="D4" s="301">
        <v>2012</v>
      </c>
      <c r="E4" s="301"/>
      <c r="F4" s="301">
        <v>2013</v>
      </c>
      <c r="G4" s="302" t="s">
        <v>5</v>
      </c>
      <c r="H4" s="300">
        <v>2011</v>
      </c>
      <c r="I4" s="301"/>
      <c r="J4" s="301">
        <v>2012</v>
      </c>
      <c r="K4" s="301"/>
      <c r="L4" s="301">
        <v>2013</v>
      </c>
      <c r="M4" s="302" t="s">
        <v>5</v>
      </c>
      <c r="N4" s="300">
        <v>2011</v>
      </c>
      <c r="O4" s="301"/>
      <c r="P4" s="301">
        <v>2012</v>
      </c>
      <c r="Q4" s="301"/>
      <c r="R4" s="301">
        <v>2013</v>
      </c>
      <c r="S4" s="302" t="s">
        <v>5</v>
      </c>
    </row>
    <row r="5" spans="1:19" ht="14.4" customHeight="1" x14ac:dyDescent="0.3">
      <c r="A5" s="315" t="s">
        <v>511</v>
      </c>
      <c r="B5" s="303">
        <v>6859765</v>
      </c>
      <c r="C5" s="262">
        <v>1</v>
      </c>
      <c r="D5" s="303">
        <v>7276050</v>
      </c>
      <c r="E5" s="262">
        <v>1.0606850234665472</v>
      </c>
      <c r="F5" s="303">
        <v>8709090</v>
      </c>
      <c r="G5" s="284">
        <v>1.2695901390207973</v>
      </c>
      <c r="H5" s="303"/>
      <c r="I5" s="262"/>
      <c r="J5" s="303"/>
      <c r="K5" s="262"/>
      <c r="L5" s="303"/>
      <c r="M5" s="284"/>
      <c r="N5" s="303"/>
      <c r="O5" s="262"/>
      <c r="P5" s="303"/>
      <c r="Q5" s="262"/>
      <c r="R5" s="303"/>
      <c r="S5" s="304"/>
    </row>
    <row r="6" spans="1:19" ht="14.4" customHeight="1" thickBot="1" x14ac:dyDescent="0.35">
      <c r="A6" s="316" t="s">
        <v>512</v>
      </c>
      <c r="B6" s="308">
        <v>1684890</v>
      </c>
      <c r="C6" s="309">
        <v>1</v>
      </c>
      <c r="D6" s="308">
        <v>1736449</v>
      </c>
      <c r="E6" s="309">
        <v>1.030600810735419</v>
      </c>
      <c r="F6" s="308">
        <v>2962493</v>
      </c>
      <c r="G6" s="310">
        <v>1.7582708663473581</v>
      </c>
      <c r="H6" s="308"/>
      <c r="I6" s="309"/>
      <c r="J6" s="308"/>
      <c r="K6" s="309"/>
      <c r="L6" s="308"/>
      <c r="M6" s="310"/>
      <c r="N6" s="308"/>
      <c r="O6" s="309"/>
      <c r="P6" s="308"/>
      <c r="Q6" s="309"/>
      <c r="R6" s="308"/>
      <c r="S6" s="311"/>
    </row>
    <row r="7" spans="1:19" ht="14.4" customHeight="1" thickBot="1" x14ac:dyDescent="0.35">
      <c r="A7" s="290" t="s">
        <v>6</v>
      </c>
      <c r="B7" s="312">
        <v>8544655</v>
      </c>
      <c r="C7" s="313">
        <v>1</v>
      </c>
      <c r="D7" s="312">
        <v>9012499</v>
      </c>
      <c r="E7" s="313">
        <v>1.0547528250116593</v>
      </c>
      <c r="F7" s="312">
        <v>11671583</v>
      </c>
      <c r="G7" s="292">
        <v>1.3659513461924442</v>
      </c>
      <c r="H7" s="312"/>
      <c r="I7" s="313"/>
      <c r="J7" s="312"/>
      <c r="K7" s="313"/>
      <c r="L7" s="312"/>
      <c r="M7" s="292"/>
      <c r="N7" s="312"/>
      <c r="O7" s="313"/>
      <c r="P7" s="312"/>
      <c r="Q7" s="313"/>
      <c r="R7" s="312"/>
      <c r="S7" s="314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0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159" t="s">
        <v>133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14.4" customHeight="1" thickBot="1" x14ac:dyDescent="0.4">
      <c r="A2" s="221" t="s">
        <v>160</v>
      </c>
      <c r="B2" s="95"/>
      <c r="C2" s="95"/>
      <c r="D2" s="95"/>
      <c r="E2" s="148"/>
      <c r="F2" s="148"/>
      <c r="G2" s="95"/>
      <c r="H2" s="95"/>
      <c r="I2" s="148"/>
      <c r="J2" s="148"/>
      <c r="K2" s="95"/>
      <c r="L2" s="95"/>
      <c r="M2" s="148"/>
      <c r="N2" s="148"/>
      <c r="O2" s="152"/>
      <c r="P2" s="148"/>
    </row>
    <row r="3" spans="1:16" ht="14.4" customHeight="1" thickBot="1" x14ac:dyDescent="0.35">
      <c r="D3" s="110" t="s">
        <v>136</v>
      </c>
      <c r="E3" s="149">
        <f t="shared" ref="E3:N3" si="0">SUBTOTAL(9,E6:E1048576)</f>
        <v>2652</v>
      </c>
      <c r="F3" s="150">
        <f t="shared" si="0"/>
        <v>8544655</v>
      </c>
      <c r="G3" s="96"/>
      <c r="H3" s="96"/>
      <c r="I3" s="150">
        <f t="shared" si="0"/>
        <v>2620</v>
      </c>
      <c r="J3" s="150">
        <f t="shared" si="0"/>
        <v>9012499</v>
      </c>
      <c r="K3" s="96"/>
      <c r="L3" s="96"/>
      <c r="M3" s="150">
        <f t="shared" si="0"/>
        <v>5873</v>
      </c>
      <c r="N3" s="150">
        <f t="shared" si="0"/>
        <v>11671583</v>
      </c>
      <c r="O3" s="97">
        <f>IF(F3=0,0,N3/F3)</f>
        <v>1.3659513461924442</v>
      </c>
      <c r="P3" s="151">
        <f>IF(M3=0,0,N3/M3)</f>
        <v>1987.3289630512515</v>
      </c>
    </row>
    <row r="4" spans="1:16" ht="14.4" customHeight="1" x14ac:dyDescent="0.3">
      <c r="A4" s="211" t="s">
        <v>104</v>
      </c>
      <c r="B4" s="212" t="s">
        <v>105</v>
      </c>
      <c r="C4" s="213" t="s">
        <v>106</v>
      </c>
      <c r="D4" s="214" t="s">
        <v>79</v>
      </c>
      <c r="E4" s="215">
        <v>2011</v>
      </c>
      <c r="F4" s="216"/>
      <c r="G4" s="144"/>
      <c r="H4" s="144"/>
      <c r="I4" s="215">
        <v>2012</v>
      </c>
      <c r="J4" s="216"/>
      <c r="K4" s="144"/>
      <c r="L4" s="144"/>
      <c r="M4" s="215">
        <v>2013</v>
      </c>
      <c r="N4" s="216"/>
      <c r="O4" s="217" t="s">
        <v>5</v>
      </c>
      <c r="P4" s="210" t="s">
        <v>107</v>
      </c>
    </row>
    <row r="5" spans="1:16" ht="14.4" customHeight="1" thickBot="1" x14ac:dyDescent="0.35">
      <c r="A5" s="317"/>
      <c r="B5" s="318"/>
      <c r="C5" s="319"/>
      <c r="D5" s="320"/>
      <c r="E5" s="321" t="s">
        <v>81</v>
      </c>
      <c r="F5" s="322" t="s">
        <v>17</v>
      </c>
      <c r="G5" s="323"/>
      <c r="H5" s="323"/>
      <c r="I5" s="321" t="s">
        <v>81</v>
      </c>
      <c r="J5" s="322" t="s">
        <v>17</v>
      </c>
      <c r="K5" s="323"/>
      <c r="L5" s="323"/>
      <c r="M5" s="321" t="s">
        <v>81</v>
      </c>
      <c r="N5" s="322" t="s">
        <v>17</v>
      </c>
      <c r="O5" s="324"/>
      <c r="P5" s="325"/>
    </row>
    <row r="6" spans="1:16" ht="14.4" customHeight="1" x14ac:dyDescent="0.3">
      <c r="A6" s="261" t="s">
        <v>513</v>
      </c>
      <c r="B6" s="262" t="s">
        <v>514</v>
      </c>
      <c r="C6" s="262" t="s">
        <v>515</v>
      </c>
      <c r="D6" s="262" t="s">
        <v>516</v>
      </c>
      <c r="E6" s="265">
        <v>653</v>
      </c>
      <c r="F6" s="265">
        <v>6859765</v>
      </c>
      <c r="G6" s="262">
        <v>1</v>
      </c>
      <c r="H6" s="262">
        <v>10505</v>
      </c>
      <c r="I6" s="265">
        <v>690</v>
      </c>
      <c r="J6" s="265">
        <v>7276050</v>
      </c>
      <c r="K6" s="262">
        <v>1.0606850234665472</v>
      </c>
      <c r="L6" s="262">
        <v>10545</v>
      </c>
      <c r="M6" s="265">
        <v>822</v>
      </c>
      <c r="N6" s="265">
        <v>8709090</v>
      </c>
      <c r="O6" s="284">
        <v>1.2695901390207973</v>
      </c>
      <c r="P6" s="266">
        <v>10595</v>
      </c>
    </row>
    <row r="7" spans="1:16" ht="14.4" customHeight="1" x14ac:dyDescent="0.3">
      <c r="A7" s="267" t="s">
        <v>517</v>
      </c>
      <c r="B7" s="268" t="s">
        <v>514</v>
      </c>
      <c r="C7" s="268" t="s">
        <v>518</v>
      </c>
      <c r="D7" s="268" t="s">
        <v>519</v>
      </c>
      <c r="E7" s="271"/>
      <c r="F7" s="271"/>
      <c r="G7" s="268"/>
      <c r="H7" s="268"/>
      <c r="I7" s="271"/>
      <c r="J7" s="271"/>
      <c r="K7" s="268"/>
      <c r="L7" s="268"/>
      <c r="M7" s="271">
        <v>67</v>
      </c>
      <c r="N7" s="271">
        <v>2345</v>
      </c>
      <c r="O7" s="306"/>
      <c r="P7" s="272">
        <v>35</v>
      </c>
    </row>
    <row r="8" spans="1:16" ht="14.4" customHeight="1" x14ac:dyDescent="0.3">
      <c r="A8" s="267" t="s">
        <v>517</v>
      </c>
      <c r="B8" s="268" t="s">
        <v>514</v>
      </c>
      <c r="C8" s="268" t="s">
        <v>520</v>
      </c>
      <c r="D8" s="268" t="s">
        <v>521</v>
      </c>
      <c r="E8" s="271">
        <v>14</v>
      </c>
      <c r="F8" s="271">
        <v>1750</v>
      </c>
      <c r="G8" s="268">
        <v>1</v>
      </c>
      <c r="H8" s="268">
        <v>125</v>
      </c>
      <c r="I8" s="271">
        <v>18</v>
      </c>
      <c r="J8" s="271">
        <v>2250</v>
      </c>
      <c r="K8" s="268">
        <v>1.2857142857142858</v>
      </c>
      <c r="L8" s="268">
        <v>125</v>
      </c>
      <c r="M8" s="271">
        <v>33</v>
      </c>
      <c r="N8" s="271">
        <v>4158</v>
      </c>
      <c r="O8" s="306">
        <v>2.3759999999999999</v>
      </c>
      <c r="P8" s="272">
        <v>126</v>
      </c>
    </row>
    <row r="9" spans="1:16" ht="14.4" customHeight="1" x14ac:dyDescent="0.3">
      <c r="A9" s="267" t="s">
        <v>517</v>
      </c>
      <c r="B9" s="268" t="s">
        <v>514</v>
      </c>
      <c r="C9" s="268" t="s">
        <v>522</v>
      </c>
      <c r="D9" s="268" t="s">
        <v>523</v>
      </c>
      <c r="E9" s="271"/>
      <c r="F9" s="271"/>
      <c r="G9" s="268"/>
      <c r="H9" s="268"/>
      <c r="I9" s="271">
        <v>1</v>
      </c>
      <c r="J9" s="271">
        <v>225</v>
      </c>
      <c r="K9" s="268"/>
      <c r="L9" s="268">
        <v>225</v>
      </c>
      <c r="M9" s="271">
        <v>2</v>
      </c>
      <c r="N9" s="271">
        <v>452</v>
      </c>
      <c r="O9" s="306"/>
      <c r="P9" s="272">
        <v>226</v>
      </c>
    </row>
    <row r="10" spans="1:16" ht="14.4" customHeight="1" x14ac:dyDescent="0.3">
      <c r="A10" s="267" t="s">
        <v>517</v>
      </c>
      <c r="B10" s="268" t="s">
        <v>514</v>
      </c>
      <c r="C10" s="268" t="s">
        <v>524</v>
      </c>
      <c r="D10" s="268" t="s">
        <v>525</v>
      </c>
      <c r="E10" s="271">
        <v>22</v>
      </c>
      <c r="F10" s="271">
        <v>26730</v>
      </c>
      <c r="G10" s="268">
        <v>1</v>
      </c>
      <c r="H10" s="268">
        <v>1215</v>
      </c>
      <c r="I10" s="271">
        <v>21</v>
      </c>
      <c r="J10" s="271">
        <v>25557</v>
      </c>
      <c r="K10" s="268">
        <v>0.95611672278338944</v>
      </c>
      <c r="L10" s="268">
        <v>1217</v>
      </c>
      <c r="M10" s="271">
        <v>36</v>
      </c>
      <c r="N10" s="271">
        <v>43920</v>
      </c>
      <c r="O10" s="306">
        <v>1.6430976430976432</v>
      </c>
      <c r="P10" s="272">
        <v>1220</v>
      </c>
    </row>
    <row r="11" spans="1:16" ht="14.4" customHeight="1" x14ac:dyDescent="0.3">
      <c r="A11" s="267" t="s">
        <v>517</v>
      </c>
      <c r="B11" s="268" t="s">
        <v>514</v>
      </c>
      <c r="C11" s="268" t="s">
        <v>526</v>
      </c>
      <c r="D11" s="268" t="s">
        <v>527</v>
      </c>
      <c r="E11" s="271">
        <v>134</v>
      </c>
      <c r="F11" s="271">
        <v>183178</v>
      </c>
      <c r="G11" s="268">
        <v>1</v>
      </c>
      <c r="H11" s="268">
        <v>1367</v>
      </c>
      <c r="I11" s="271">
        <v>138</v>
      </c>
      <c r="J11" s="271">
        <v>189198</v>
      </c>
      <c r="K11" s="268">
        <v>1.0328642085840003</v>
      </c>
      <c r="L11" s="268">
        <v>1371</v>
      </c>
      <c r="M11" s="271">
        <v>117</v>
      </c>
      <c r="N11" s="271">
        <v>160875</v>
      </c>
      <c r="O11" s="306">
        <v>0.87824411228422627</v>
      </c>
      <c r="P11" s="272">
        <v>1375</v>
      </c>
    </row>
    <row r="12" spans="1:16" ht="14.4" customHeight="1" x14ac:dyDescent="0.3">
      <c r="A12" s="267" t="s">
        <v>517</v>
      </c>
      <c r="B12" s="268" t="s">
        <v>514</v>
      </c>
      <c r="C12" s="268" t="s">
        <v>528</v>
      </c>
      <c r="D12" s="268" t="s">
        <v>529</v>
      </c>
      <c r="E12" s="271">
        <v>77</v>
      </c>
      <c r="F12" s="271">
        <v>177408</v>
      </c>
      <c r="G12" s="268">
        <v>1</v>
      </c>
      <c r="H12" s="268">
        <v>2304</v>
      </c>
      <c r="I12" s="271">
        <v>76</v>
      </c>
      <c r="J12" s="271">
        <v>175560</v>
      </c>
      <c r="K12" s="268">
        <v>0.98958333333333337</v>
      </c>
      <c r="L12" s="268">
        <v>2310</v>
      </c>
      <c r="M12" s="271">
        <v>62</v>
      </c>
      <c r="N12" s="271">
        <v>143778</v>
      </c>
      <c r="O12" s="306">
        <v>0.81043695887445888</v>
      </c>
      <c r="P12" s="272">
        <v>2319</v>
      </c>
    </row>
    <row r="13" spans="1:16" ht="14.4" customHeight="1" x14ac:dyDescent="0.3">
      <c r="A13" s="267" t="s">
        <v>517</v>
      </c>
      <c r="B13" s="268" t="s">
        <v>514</v>
      </c>
      <c r="C13" s="268" t="s">
        <v>530</v>
      </c>
      <c r="D13" s="268" t="s">
        <v>531</v>
      </c>
      <c r="E13" s="271">
        <v>5</v>
      </c>
      <c r="F13" s="271">
        <v>10980</v>
      </c>
      <c r="G13" s="268">
        <v>1</v>
      </c>
      <c r="H13" s="268">
        <v>2196</v>
      </c>
      <c r="I13" s="271">
        <v>1</v>
      </c>
      <c r="J13" s="271">
        <v>2204</v>
      </c>
      <c r="K13" s="268">
        <v>0.20072859744990892</v>
      </c>
      <c r="L13" s="268">
        <v>2204</v>
      </c>
      <c r="M13" s="271">
        <v>128</v>
      </c>
      <c r="N13" s="271">
        <v>283264</v>
      </c>
      <c r="O13" s="306">
        <v>25.798178506375226</v>
      </c>
      <c r="P13" s="272">
        <v>2213</v>
      </c>
    </row>
    <row r="14" spans="1:16" ht="14.4" customHeight="1" x14ac:dyDescent="0.3">
      <c r="A14" s="267" t="s">
        <v>517</v>
      </c>
      <c r="B14" s="268" t="s">
        <v>514</v>
      </c>
      <c r="C14" s="268" t="s">
        <v>532</v>
      </c>
      <c r="D14" s="268" t="s">
        <v>533</v>
      </c>
      <c r="E14" s="271">
        <v>26</v>
      </c>
      <c r="F14" s="271">
        <v>17758</v>
      </c>
      <c r="G14" s="268">
        <v>1</v>
      </c>
      <c r="H14" s="268">
        <v>683</v>
      </c>
      <c r="I14" s="271">
        <v>96</v>
      </c>
      <c r="J14" s="271">
        <v>65760</v>
      </c>
      <c r="K14" s="268">
        <v>3.703119720689267</v>
      </c>
      <c r="L14" s="268">
        <v>685</v>
      </c>
      <c r="M14" s="271">
        <v>181</v>
      </c>
      <c r="N14" s="271">
        <v>124528</v>
      </c>
      <c r="O14" s="306">
        <v>7.0125014078161954</v>
      </c>
      <c r="P14" s="272">
        <v>688</v>
      </c>
    </row>
    <row r="15" spans="1:16" ht="14.4" customHeight="1" x14ac:dyDescent="0.3">
      <c r="A15" s="267" t="s">
        <v>517</v>
      </c>
      <c r="B15" s="268" t="s">
        <v>514</v>
      </c>
      <c r="C15" s="268" t="s">
        <v>534</v>
      </c>
      <c r="D15" s="268" t="s">
        <v>535</v>
      </c>
      <c r="E15" s="271">
        <v>21</v>
      </c>
      <c r="F15" s="271">
        <v>21630</v>
      </c>
      <c r="G15" s="268">
        <v>1</v>
      </c>
      <c r="H15" s="268">
        <v>1030</v>
      </c>
      <c r="I15" s="271">
        <v>18</v>
      </c>
      <c r="J15" s="271">
        <v>18576</v>
      </c>
      <c r="K15" s="268">
        <v>0.85880721220527045</v>
      </c>
      <c r="L15" s="268">
        <v>1032</v>
      </c>
      <c r="M15" s="271">
        <v>47</v>
      </c>
      <c r="N15" s="271">
        <v>48645</v>
      </c>
      <c r="O15" s="306">
        <v>2.2489597780859918</v>
      </c>
      <c r="P15" s="272">
        <v>1035</v>
      </c>
    </row>
    <row r="16" spans="1:16" ht="14.4" customHeight="1" x14ac:dyDescent="0.3">
      <c r="A16" s="267" t="s">
        <v>517</v>
      </c>
      <c r="B16" s="268" t="s">
        <v>514</v>
      </c>
      <c r="C16" s="268" t="s">
        <v>536</v>
      </c>
      <c r="D16" s="268" t="s">
        <v>537</v>
      </c>
      <c r="E16" s="271">
        <v>341</v>
      </c>
      <c r="F16" s="271">
        <v>187209</v>
      </c>
      <c r="G16" s="268">
        <v>1</v>
      </c>
      <c r="H16" s="268">
        <v>549</v>
      </c>
      <c r="I16" s="271">
        <v>278</v>
      </c>
      <c r="J16" s="271">
        <v>152622</v>
      </c>
      <c r="K16" s="268">
        <v>0.81524926686217014</v>
      </c>
      <c r="L16" s="268">
        <v>549</v>
      </c>
      <c r="M16" s="271">
        <v>346</v>
      </c>
      <c r="N16" s="271">
        <v>190300</v>
      </c>
      <c r="O16" s="306">
        <v>1.0165109583406782</v>
      </c>
      <c r="P16" s="272">
        <v>550</v>
      </c>
    </row>
    <row r="17" spans="1:16" ht="14.4" customHeight="1" x14ac:dyDescent="0.3">
      <c r="A17" s="267" t="s">
        <v>517</v>
      </c>
      <c r="B17" s="268" t="s">
        <v>514</v>
      </c>
      <c r="C17" s="268" t="s">
        <v>538</v>
      </c>
      <c r="D17" s="268" t="s">
        <v>539</v>
      </c>
      <c r="E17" s="271">
        <v>581</v>
      </c>
      <c r="F17" s="271">
        <v>246925</v>
      </c>
      <c r="G17" s="268">
        <v>1</v>
      </c>
      <c r="H17" s="268">
        <v>425</v>
      </c>
      <c r="I17" s="271">
        <v>489</v>
      </c>
      <c r="J17" s="271">
        <v>207825</v>
      </c>
      <c r="K17" s="268">
        <v>0.84165232358003439</v>
      </c>
      <c r="L17" s="268">
        <v>425</v>
      </c>
      <c r="M17" s="271">
        <v>776</v>
      </c>
      <c r="N17" s="271">
        <v>329800</v>
      </c>
      <c r="O17" s="306">
        <v>1.3356282271944921</v>
      </c>
      <c r="P17" s="272">
        <v>425</v>
      </c>
    </row>
    <row r="18" spans="1:16" ht="14.4" customHeight="1" x14ac:dyDescent="0.3">
      <c r="A18" s="267" t="s">
        <v>517</v>
      </c>
      <c r="B18" s="268" t="s">
        <v>514</v>
      </c>
      <c r="C18" s="268" t="s">
        <v>540</v>
      </c>
      <c r="D18" s="268" t="s">
        <v>541</v>
      </c>
      <c r="E18" s="271">
        <v>78</v>
      </c>
      <c r="F18" s="271">
        <v>287118</v>
      </c>
      <c r="G18" s="268">
        <v>1</v>
      </c>
      <c r="H18" s="268">
        <v>3681</v>
      </c>
      <c r="I18" s="271">
        <v>102</v>
      </c>
      <c r="J18" s="271">
        <v>376278</v>
      </c>
      <c r="K18" s="268">
        <v>1.3105343447641735</v>
      </c>
      <c r="L18" s="268">
        <v>3689</v>
      </c>
      <c r="M18" s="271">
        <v>99</v>
      </c>
      <c r="N18" s="271">
        <v>366102</v>
      </c>
      <c r="O18" s="306">
        <v>1.2750924706914928</v>
      </c>
      <c r="P18" s="272">
        <v>3698</v>
      </c>
    </row>
    <row r="19" spans="1:16" ht="14.4" customHeight="1" x14ac:dyDescent="0.3">
      <c r="A19" s="267" t="s">
        <v>517</v>
      </c>
      <c r="B19" s="268" t="s">
        <v>514</v>
      </c>
      <c r="C19" s="268" t="s">
        <v>542</v>
      </c>
      <c r="D19" s="268" t="s">
        <v>533</v>
      </c>
      <c r="E19" s="271">
        <v>102</v>
      </c>
      <c r="F19" s="271">
        <v>44574</v>
      </c>
      <c r="G19" s="268">
        <v>1</v>
      </c>
      <c r="H19" s="268">
        <v>437</v>
      </c>
      <c r="I19" s="271">
        <v>39</v>
      </c>
      <c r="J19" s="271">
        <v>17043</v>
      </c>
      <c r="K19" s="268">
        <v>0.38235294117647056</v>
      </c>
      <c r="L19" s="268">
        <v>437</v>
      </c>
      <c r="M19" s="271">
        <v>1070</v>
      </c>
      <c r="N19" s="271">
        <v>468660</v>
      </c>
      <c r="O19" s="306">
        <v>10.514201103782474</v>
      </c>
      <c r="P19" s="272">
        <v>438</v>
      </c>
    </row>
    <row r="20" spans="1:16" ht="14.4" customHeight="1" x14ac:dyDescent="0.3">
      <c r="A20" s="267" t="s">
        <v>517</v>
      </c>
      <c r="B20" s="268" t="s">
        <v>514</v>
      </c>
      <c r="C20" s="268" t="s">
        <v>543</v>
      </c>
      <c r="D20" s="268" t="s">
        <v>544</v>
      </c>
      <c r="E20" s="271">
        <v>1</v>
      </c>
      <c r="F20" s="271">
        <v>1602</v>
      </c>
      <c r="G20" s="268">
        <v>1</v>
      </c>
      <c r="H20" s="268">
        <v>1602</v>
      </c>
      <c r="I20" s="271">
        <v>1</v>
      </c>
      <c r="J20" s="271">
        <v>1604</v>
      </c>
      <c r="K20" s="268">
        <v>1.0012484394506866</v>
      </c>
      <c r="L20" s="268">
        <v>1604</v>
      </c>
      <c r="M20" s="271"/>
      <c r="N20" s="271"/>
      <c r="O20" s="306"/>
      <c r="P20" s="272"/>
    </row>
    <row r="21" spans="1:16" ht="14.4" customHeight="1" x14ac:dyDescent="0.3">
      <c r="A21" s="267" t="s">
        <v>517</v>
      </c>
      <c r="B21" s="268" t="s">
        <v>514</v>
      </c>
      <c r="C21" s="268" t="s">
        <v>545</v>
      </c>
      <c r="D21" s="268" t="s">
        <v>535</v>
      </c>
      <c r="E21" s="271">
        <v>13</v>
      </c>
      <c r="F21" s="271">
        <v>11830</v>
      </c>
      <c r="G21" s="268">
        <v>1</v>
      </c>
      <c r="H21" s="268">
        <v>910</v>
      </c>
      <c r="I21" s="271">
        <v>23</v>
      </c>
      <c r="J21" s="271">
        <v>20976</v>
      </c>
      <c r="K21" s="268">
        <v>1.7731191885038038</v>
      </c>
      <c r="L21" s="268">
        <v>912</v>
      </c>
      <c r="M21" s="271">
        <v>8</v>
      </c>
      <c r="N21" s="271">
        <v>7320</v>
      </c>
      <c r="O21" s="306">
        <v>0.61876584953508029</v>
      </c>
      <c r="P21" s="272">
        <v>915</v>
      </c>
    </row>
    <row r="22" spans="1:16" ht="14.4" customHeight="1" x14ac:dyDescent="0.3">
      <c r="A22" s="267" t="s">
        <v>517</v>
      </c>
      <c r="B22" s="268" t="s">
        <v>514</v>
      </c>
      <c r="C22" s="268" t="s">
        <v>546</v>
      </c>
      <c r="D22" s="268" t="s">
        <v>527</v>
      </c>
      <c r="E22" s="271">
        <v>110</v>
      </c>
      <c r="F22" s="271">
        <v>91190</v>
      </c>
      <c r="G22" s="268">
        <v>1</v>
      </c>
      <c r="H22" s="268">
        <v>829</v>
      </c>
      <c r="I22" s="271">
        <v>107</v>
      </c>
      <c r="J22" s="271">
        <v>88917</v>
      </c>
      <c r="K22" s="268">
        <v>0.97507402127426257</v>
      </c>
      <c r="L22" s="268">
        <v>831</v>
      </c>
      <c r="M22" s="271">
        <v>105</v>
      </c>
      <c r="N22" s="271">
        <v>87360</v>
      </c>
      <c r="O22" s="306">
        <v>0.95799978067770586</v>
      </c>
      <c r="P22" s="272">
        <v>832</v>
      </c>
    </row>
    <row r="23" spans="1:16" ht="14.4" customHeight="1" x14ac:dyDescent="0.3">
      <c r="A23" s="267" t="s">
        <v>517</v>
      </c>
      <c r="B23" s="268" t="s">
        <v>514</v>
      </c>
      <c r="C23" s="268" t="s">
        <v>547</v>
      </c>
      <c r="D23" s="268" t="s">
        <v>548</v>
      </c>
      <c r="E23" s="271">
        <v>32</v>
      </c>
      <c r="F23" s="271">
        <v>50976</v>
      </c>
      <c r="G23" s="268">
        <v>1</v>
      </c>
      <c r="H23" s="268">
        <v>1593</v>
      </c>
      <c r="I23" s="271">
        <v>42</v>
      </c>
      <c r="J23" s="271">
        <v>67074</v>
      </c>
      <c r="K23" s="268">
        <v>1.3157956685499059</v>
      </c>
      <c r="L23" s="268">
        <v>1597</v>
      </c>
      <c r="M23" s="271">
        <v>66</v>
      </c>
      <c r="N23" s="271">
        <v>105666</v>
      </c>
      <c r="O23" s="306">
        <v>2.0728578154425614</v>
      </c>
      <c r="P23" s="272">
        <v>1601</v>
      </c>
    </row>
    <row r="24" spans="1:16" ht="14.4" customHeight="1" x14ac:dyDescent="0.3">
      <c r="A24" s="267" t="s">
        <v>517</v>
      </c>
      <c r="B24" s="268" t="s">
        <v>514</v>
      </c>
      <c r="C24" s="268" t="s">
        <v>549</v>
      </c>
      <c r="D24" s="268" t="s">
        <v>550</v>
      </c>
      <c r="E24" s="271">
        <v>7</v>
      </c>
      <c r="F24" s="271">
        <v>8386</v>
      </c>
      <c r="G24" s="268">
        <v>1</v>
      </c>
      <c r="H24" s="268">
        <v>1198</v>
      </c>
      <c r="I24" s="271">
        <v>17</v>
      </c>
      <c r="J24" s="271">
        <v>20400</v>
      </c>
      <c r="K24" s="268">
        <v>2.4326258049129503</v>
      </c>
      <c r="L24" s="268">
        <v>1200</v>
      </c>
      <c r="M24" s="271">
        <v>8</v>
      </c>
      <c r="N24" s="271">
        <v>9624</v>
      </c>
      <c r="O24" s="306">
        <v>1.14762699737658</v>
      </c>
      <c r="P24" s="272">
        <v>1203</v>
      </c>
    </row>
    <row r="25" spans="1:16" ht="14.4" customHeight="1" x14ac:dyDescent="0.3">
      <c r="A25" s="267" t="s">
        <v>517</v>
      </c>
      <c r="B25" s="268" t="s">
        <v>514</v>
      </c>
      <c r="C25" s="268" t="s">
        <v>551</v>
      </c>
      <c r="D25" s="268" t="s">
        <v>552</v>
      </c>
      <c r="E25" s="271">
        <v>1</v>
      </c>
      <c r="F25" s="271">
        <v>1608</v>
      </c>
      <c r="G25" s="268">
        <v>1</v>
      </c>
      <c r="H25" s="268">
        <v>1608</v>
      </c>
      <c r="I25" s="271">
        <v>1</v>
      </c>
      <c r="J25" s="271">
        <v>1610</v>
      </c>
      <c r="K25" s="268">
        <v>1.0012437810945274</v>
      </c>
      <c r="L25" s="268">
        <v>1610</v>
      </c>
      <c r="M25" s="271">
        <v>1</v>
      </c>
      <c r="N25" s="271">
        <v>1613</v>
      </c>
      <c r="O25" s="306">
        <v>1.0031094527363185</v>
      </c>
      <c r="P25" s="272">
        <v>1613</v>
      </c>
    </row>
    <row r="26" spans="1:16" ht="14.4" customHeight="1" x14ac:dyDescent="0.3">
      <c r="A26" s="267" t="s">
        <v>517</v>
      </c>
      <c r="B26" s="268" t="s">
        <v>514</v>
      </c>
      <c r="C26" s="268" t="s">
        <v>553</v>
      </c>
      <c r="D26" s="268" t="s">
        <v>554</v>
      </c>
      <c r="E26" s="271">
        <v>2</v>
      </c>
      <c r="F26" s="271">
        <v>2552</v>
      </c>
      <c r="G26" s="268">
        <v>1</v>
      </c>
      <c r="H26" s="268">
        <v>1276</v>
      </c>
      <c r="I26" s="271"/>
      <c r="J26" s="271"/>
      <c r="K26" s="268"/>
      <c r="L26" s="268"/>
      <c r="M26" s="271"/>
      <c r="N26" s="271"/>
      <c r="O26" s="306"/>
      <c r="P26" s="272"/>
    </row>
    <row r="27" spans="1:16" ht="14.4" customHeight="1" x14ac:dyDescent="0.3">
      <c r="A27" s="267" t="s">
        <v>517</v>
      </c>
      <c r="B27" s="268" t="s">
        <v>514</v>
      </c>
      <c r="C27" s="268" t="s">
        <v>555</v>
      </c>
      <c r="D27" s="268" t="s">
        <v>523</v>
      </c>
      <c r="E27" s="271">
        <v>16</v>
      </c>
      <c r="F27" s="271">
        <v>1936</v>
      </c>
      <c r="G27" s="268">
        <v>1</v>
      </c>
      <c r="H27" s="268">
        <v>121</v>
      </c>
      <c r="I27" s="271">
        <v>4</v>
      </c>
      <c r="J27" s="271">
        <v>484</v>
      </c>
      <c r="K27" s="268">
        <v>0.25</v>
      </c>
      <c r="L27" s="268">
        <v>121</v>
      </c>
      <c r="M27" s="271">
        <v>4</v>
      </c>
      <c r="N27" s="271">
        <v>488</v>
      </c>
      <c r="O27" s="306">
        <v>0.25206611570247933</v>
      </c>
      <c r="P27" s="272">
        <v>122</v>
      </c>
    </row>
    <row r="28" spans="1:16" ht="14.4" customHeight="1" x14ac:dyDescent="0.3">
      <c r="A28" s="267" t="s">
        <v>517</v>
      </c>
      <c r="B28" s="268" t="s">
        <v>514</v>
      </c>
      <c r="C28" s="268" t="s">
        <v>556</v>
      </c>
      <c r="D28" s="268" t="s">
        <v>557</v>
      </c>
      <c r="E28" s="271">
        <v>19</v>
      </c>
      <c r="F28" s="271">
        <v>29013</v>
      </c>
      <c r="G28" s="268">
        <v>1</v>
      </c>
      <c r="H28" s="268">
        <v>1527</v>
      </c>
      <c r="I28" s="271">
        <v>1</v>
      </c>
      <c r="J28" s="271">
        <v>1531</v>
      </c>
      <c r="K28" s="268">
        <v>5.2769448178402782E-2</v>
      </c>
      <c r="L28" s="268">
        <v>1531</v>
      </c>
      <c r="M28" s="271">
        <v>9</v>
      </c>
      <c r="N28" s="271">
        <v>13833</v>
      </c>
      <c r="O28" s="306">
        <v>0.47678626822458897</v>
      </c>
      <c r="P28" s="272">
        <v>1537</v>
      </c>
    </row>
    <row r="29" spans="1:16" ht="14.4" customHeight="1" x14ac:dyDescent="0.3">
      <c r="A29" s="267" t="s">
        <v>517</v>
      </c>
      <c r="B29" s="268" t="s">
        <v>514</v>
      </c>
      <c r="C29" s="268" t="s">
        <v>558</v>
      </c>
      <c r="D29" s="268" t="s">
        <v>559</v>
      </c>
      <c r="E29" s="271"/>
      <c r="F29" s="271"/>
      <c r="G29" s="268"/>
      <c r="H29" s="268"/>
      <c r="I29" s="271"/>
      <c r="J29" s="271"/>
      <c r="K29" s="268"/>
      <c r="L29" s="268"/>
      <c r="M29" s="271">
        <v>61</v>
      </c>
      <c r="N29" s="271">
        <v>49959</v>
      </c>
      <c r="O29" s="306"/>
      <c r="P29" s="272">
        <v>819</v>
      </c>
    </row>
    <row r="30" spans="1:16" ht="14.4" customHeight="1" x14ac:dyDescent="0.3">
      <c r="A30" s="267" t="s">
        <v>517</v>
      </c>
      <c r="B30" s="268" t="s">
        <v>514</v>
      </c>
      <c r="C30" s="268" t="s">
        <v>560</v>
      </c>
      <c r="D30" s="268" t="s">
        <v>561</v>
      </c>
      <c r="E30" s="271">
        <v>48</v>
      </c>
      <c r="F30" s="271">
        <v>3120</v>
      </c>
      <c r="G30" s="268">
        <v>1</v>
      </c>
      <c r="H30" s="268">
        <v>65</v>
      </c>
      <c r="I30" s="271">
        <v>125</v>
      </c>
      <c r="J30" s="271">
        <v>8125</v>
      </c>
      <c r="K30" s="268">
        <v>2.6041666666666665</v>
      </c>
      <c r="L30" s="268">
        <v>65</v>
      </c>
      <c r="M30" s="271">
        <v>1260</v>
      </c>
      <c r="N30" s="271">
        <v>81900</v>
      </c>
      <c r="O30" s="306">
        <v>26.25</v>
      </c>
      <c r="P30" s="272">
        <v>65</v>
      </c>
    </row>
    <row r="31" spans="1:16" ht="14.4" customHeight="1" x14ac:dyDescent="0.3">
      <c r="A31" s="267" t="s">
        <v>517</v>
      </c>
      <c r="B31" s="268" t="s">
        <v>514</v>
      </c>
      <c r="C31" s="268" t="s">
        <v>562</v>
      </c>
      <c r="D31" s="268" t="s">
        <v>563</v>
      </c>
      <c r="E31" s="271">
        <v>130</v>
      </c>
      <c r="F31" s="271">
        <v>50960</v>
      </c>
      <c r="G31" s="268">
        <v>1</v>
      </c>
      <c r="H31" s="268">
        <v>392</v>
      </c>
      <c r="I31" s="271">
        <v>105</v>
      </c>
      <c r="J31" s="271">
        <v>41370</v>
      </c>
      <c r="K31" s="268">
        <v>0.81181318681318682</v>
      </c>
      <c r="L31" s="268">
        <v>394</v>
      </c>
      <c r="M31" s="271">
        <v>173</v>
      </c>
      <c r="N31" s="271">
        <v>68508</v>
      </c>
      <c r="O31" s="306">
        <v>1.3443485086342228</v>
      </c>
      <c r="P31" s="272">
        <v>396</v>
      </c>
    </row>
    <row r="32" spans="1:16" ht="14.4" customHeight="1" x14ac:dyDescent="0.3">
      <c r="A32" s="267" t="s">
        <v>517</v>
      </c>
      <c r="B32" s="268" t="s">
        <v>514</v>
      </c>
      <c r="C32" s="268" t="s">
        <v>564</v>
      </c>
      <c r="D32" s="268" t="s">
        <v>565</v>
      </c>
      <c r="E32" s="271">
        <v>130</v>
      </c>
      <c r="F32" s="271">
        <v>186810</v>
      </c>
      <c r="G32" s="268">
        <v>1</v>
      </c>
      <c r="H32" s="268">
        <v>1437</v>
      </c>
      <c r="I32" s="271">
        <v>105</v>
      </c>
      <c r="J32" s="271">
        <v>151305</v>
      </c>
      <c r="K32" s="268">
        <v>0.80994058133932878</v>
      </c>
      <c r="L32" s="268">
        <v>1441</v>
      </c>
      <c r="M32" s="271">
        <v>173</v>
      </c>
      <c r="N32" s="271">
        <v>250331</v>
      </c>
      <c r="O32" s="306">
        <v>1.3400299769819604</v>
      </c>
      <c r="P32" s="272">
        <v>1447</v>
      </c>
    </row>
    <row r="33" spans="1:16" ht="14.4" customHeight="1" x14ac:dyDescent="0.3">
      <c r="A33" s="267" t="s">
        <v>517</v>
      </c>
      <c r="B33" s="268" t="s">
        <v>514</v>
      </c>
      <c r="C33" s="268" t="s">
        <v>566</v>
      </c>
      <c r="D33" s="268" t="s">
        <v>567</v>
      </c>
      <c r="E33" s="271">
        <v>9</v>
      </c>
      <c r="F33" s="271">
        <v>11016</v>
      </c>
      <c r="G33" s="268">
        <v>1</v>
      </c>
      <c r="H33" s="268">
        <v>1224</v>
      </c>
      <c r="I33" s="271">
        <v>23</v>
      </c>
      <c r="J33" s="271">
        <v>28244</v>
      </c>
      <c r="K33" s="268">
        <v>2.5639070442992011</v>
      </c>
      <c r="L33" s="268">
        <v>1228</v>
      </c>
      <c r="M33" s="271">
        <v>27</v>
      </c>
      <c r="N33" s="271">
        <v>33318</v>
      </c>
      <c r="O33" s="306">
        <v>3.0245098039215685</v>
      </c>
      <c r="P33" s="272">
        <v>1234</v>
      </c>
    </row>
    <row r="34" spans="1:16" ht="14.4" customHeight="1" x14ac:dyDescent="0.3">
      <c r="A34" s="267" t="s">
        <v>517</v>
      </c>
      <c r="B34" s="268" t="s">
        <v>514</v>
      </c>
      <c r="C34" s="268" t="s">
        <v>568</v>
      </c>
      <c r="D34" s="268" t="s">
        <v>569</v>
      </c>
      <c r="E34" s="271">
        <v>9</v>
      </c>
      <c r="F34" s="271">
        <v>27495</v>
      </c>
      <c r="G34" s="268">
        <v>1</v>
      </c>
      <c r="H34" s="268">
        <v>3055</v>
      </c>
      <c r="I34" s="271">
        <v>23</v>
      </c>
      <c r="J34" s="271">
        <v>70495</v>
      </c>
      <c r="K34" s="268">
        <v>2.5639207128568833</v>
      </c>
      <c r="L34" s="268">
        <v>3065</v>
      </c>
      <c r="M34" s="271">
        <v>27</v>
      </c>
      <c r="N34" s="271">
        <v>83106</v>
      </c>
      <c r="O34" s="306">
        <v>3.0225859247135842</v>
      </c>
      <c r="P34" s="272">
        <v>3078</v>
      </c>
    </row>
    <row r="35" spans="1:16" ht="14.4" customHeight="1" thickBot="1" x14ac:dyDescent="0.35">
      <c r="A35" s="273" t="s">
        <v>517</v>
      </c>
      <c r="B35" s="274" t="s">
        <v>514</v>
      </c>
      <c r="C35" s="274" t="s">
        <v>570</v>
      </c>
      <c r="D35" s="274" t="s">
        <v>571</v>
      </c>
      <c r="E35" s="277">
        <v>71</v>
      </c>
      <c r="F35" s="277">
        <v>1136</v>
      </c>
      <c r="G35" s="274">
        <v>1</v>
      </c>
      <c r="H35" s="274">
        <v>16</v>
      </c>
      <c r="I35" s="277">
        <v>76</v>
      </c>
      <c r="J35" s="277">
        <v>1216</v>
      </c>
      <c r="K35" s="274">
        <v>1.0704225352112675</v>
      </c>
      <c r="L35" s="274">
        <v>16</v>
      </c>
      <c r="M35" s="277">
        <v>165</v>
      </c>
      <c r="N35" s="277">
        <v>2640</v>
      </c>
      <c r="O35" s="285">
        <v>2.323943661971831</v>
      </c>
      <c r="P35" s="278">
        <v>16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5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6" customWidth="1"/>
    <col min="3" max="3" width="0.109375" style="65" hidden="1" customWidth="1"/>
    <col min="4" max="4" width="7.77734375" style="146" customWidth="1"/>
    <col min="5" max="5" width="5.44140625" style="65" hidden="1" customWidth="1"/>
    <col min="6" max="6" width="7.77734375" style="146" customWidth="1"/>
    <col min="7" max="7" width="7.77734375" style="86" customWidth="1"/>
    <col min="8" max="8" width="7.77734375" style="146" customWidth="1"/>
    <col min="9" max="9" width="5.44140625" style="65" hidden="1" customWidth="1"/>
    <col min="10" max="10" width="7.77734375" style="146" customWidth="1"/>
    <col min="11" max="11" width="5.44140625" style="65" hidden="1" customWidth="1"/>
    <col min="12" max="12" width="7.77734375" style="146" customWidth="1"/>
    <col min="13" max="13" width="7.77734375" style="86" customWidth="1"/>
    <col min="14" max="14" width="7.77734375" style="146" customWidth="1"/>
    <col min="15" max="15" width="5" style="65" hidden="1" customWidth="1"/>
    <col min="16" max="16" width="7.77734375" style="146" customWidth="1"/>
    <col min="17" max="17" width="5" style="65" hidden="1" customWidth="1"/>
    <col min="18" max="18" width="7.77734375" style="146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171" t="s">
        <v>134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14.4" customHeight="1" thickBot="1" x14ac:dyDescent="0.35">
      <c r="A2" s="221" t="s">
        <v>160</v>
      </c>
      <c r="B2" s="134"/>
      <c r="C2" s="98"/>
      <c r="D2" s="134"/>
      <c r="E2" s="98"/>
      <c r="F2" s="134"/>
      <c r="G2" s="125"/>
      <c r="H2" s="134"/>
      <c r="I2" s="98"/>
      <c r="J2" s="134"/>
      <c r="K2" s="98"/>
      <c r="L2" s="134"/>
      <c r="M2" s="125"/>
      <c r="N2" s="134"/>
      <c r="O2" s="98"/>
      <c r="P2" s="134"/>
      <c r="Q2" s="98"/>
      <c r="R2" s="134"/>
      <c r="S2" s="125"/>
    </row>
    <row r="3" spans="1:19" ht="14.4" customHeight="1" x14ac:dyDescent="0.3">
      <c r="A3" s="206" t="s">
        <v>117</v>
      </c>
      <c r="B3" s="207" t="s">
        <v>109</v>
      </c>
      <c r="C3" s="208"/>
      <c r="D3" s="208"/>
      <c r="E3" s="208"/>
      <c r="F3" s="208"/>
      <c r="G3" s="209"/>
      <c r="H3" s="207" t="s">
        <v>110</v>
      </c>
      <c r="I3" s="208"/>
      <c r="J3" s="208"/>
      <c r="K3" s="208"/>
      <c r="L3" s="208"/>
      <c r="M3" s="209"/>
      <c r="N3" s="207" t="s">
        <v>111</v>
      </c>
      <c r="O3" s="208"/>
      <c r="P3" s="208"/>
      <c r="Q3" s="208"/>
      <c r="R3" s="208"/>
      <c r="S3" s="209"/>
    </row>
    <row r="4" spans="1:19" ht="14.4" customHeight="1" thickBot="1" x14ac:dyDescent="0.35">
      <c r="A4" s="299"/>
      <c r="B4" s="300">
        <v>2011</v>
      </c>
      <c r="C4" s="301"/>
      <c r="D4" s="301">
        <v>2012</v>
      </c>
      <c r="E4" s="301"/>
      <c r="F4" s="301">
        <v>2013</v>
      </c>
      <c r="G4" s="302" t="s">
        <v>5</v>
      </c>
      <c r="H4" s="300">
        <v>2011</v>
      </c>
      <c r="I4" s="301"/>
      <c r="J4" s="301">
        <v>2012</v>
      </c>
      <c r="K4" s="301"/>
      <c r="L4" s="301">
        <v>2013</v>
      </c>
      <c r="M4" s="302" t="s">
        <v>5</v>
      </c>
      <c r="N4" s="300">
        <v>2011</v>
      </c>
      <c r="O4" s="301"/>
      <c r="P4" s="301">
        <v>2012</v>
      </c>
      <c r="Q4" s="301"/>
      <c r="R4" s="301">
        <v>2013</v>
      </c>
      <c r="S4" s="302" t="s">
        <v>5</v>
      </c>
    </row>
    <row r="5" spans="1:19" ht="14.4" customHeight="1" x14ac:dyDescent="0.3">
      <c r="A5" s="315" t="s">
        <v>572</v>
      </c>
      <c r="B5" s="303">
        <v>21562</v>
      </c>
      <c r="C5" s="262">
        <v>1</v>
      </c>
      <c r="D5" s="303">
        <v>23520</v>
      </c>
      <c r="E5" s="262">
        <v>1.0908079027919488</v>
      </c>
      <c r="F5" s="303">
        <v>17864</v>
      </c>
      <c r="G5" s="284">
        <v>0.82849457378721825</v>
      </c>
      <c r="H5" s="303"/>
      <c r="I5" s="262"/>
      <c r="J5" s="303"/>
      <c r="K5" s="262"/>
      <c r="L5" s="303"/>
      <c r="M5" s="284"/>
      <c r="N5" s="303"/>
      <c r="O5" s="262"/>
      <c r="P5" s="303"/>
      <c r="Q5" s="262"/>
      <c r="R5" s="303"/>
      <c r="S5" s="304"/>
    </row>
    <row r="6" spans="1:19" ht="14.4" customHeight="1" x14ac:dyDescent="0.3">
      <c r="A6" s="326" t="s">
        <v>573</v>
      </c>
      <c r="B6" s="305">
        <v>309002</v>
      </c>
      <c r="C6" s="268">
        <v>1</v>
      </c>
      <c r="D6" s="305">
        <v>235763</v>
      </c>
      <c r="E6" s="268">
        <v>0.76298211662060444</v>
      </c>
      <c r="F6" s="305">
        <v>281763</v>
      </c>
      <c r="G6" s="306">
        <v>0.9118484670002136</v>
      </c>
      <c r="H6" s="305"/>
      <c r="I6" s="268"/>
      <c r="J6" s="305"/>
      <c r="K6" s="268"/>
      <c r="L6" s="305"/>
      <c r="M6" s="306"/>
      <c r="N6" s="305"/>
      <c r="O6" s="268"/>
      <c r="P6" s="305"/>
      <c r="Q6" s="268"/>
      <c r="R6" s="305"/>
      <c r="S6" s="307"/>
    </row>
    <row r="7" spans="1:19" ht="14.4" customHeight="1" x14ac:dyDescent="0.3">
      <c r="A7" s="326" t="s">
        <v>574</v>
      </c>
      <c r="B7" s="305">
        <v>249897</v>
      </c>
      <c r="C7" s="268">
        <v>1</v>
      </c>
      <c r="D7" s="305">
        <v>146987</v>
      </c>
      <c r="E7" s="268">
        <v>0.58819033441778013</v>
      </c>
      <c r="F7" s="305">
        <v>282523</v>
      </c>
      <c r="G7" s="306">
        <v>1.1305577898094015</v>
      </c>
      <c r="H7" s="305"/>
      <c r="I7" s="268"/>
      <c r="J7" s="305"/>
      <c r="K7" s="268"/>
      <c r="L7" s="305"/>
      <c r="M7" s="306"/>
      <c r="N7" s="305"/>
      <c r="O7" s="268"/>
      <c r="P7" s="305"/>
      <c r="Q7" s="268"/>
      <c r="R7" s="305"/>
      <c r="S7" s="307"/>
    </row>
    <row r="8" spans="1:19" ht="14.4" customHeight="1" x14ac:dyDescent="0.3">
      <c r="A8" s="326" t="s">
        <v>575</v>
      </c>
      <c r="B8" s="305">
        <v>9440</v>
      </c>
      <c r="C8" s="268">
        <v>1</v>
      </c>
      <c r="D8" s="305"/>
      <c r="E8" s="268"/>
      <c r="F8" s="305"/>
      <c r="G8" s="306"/>
      <c r="H8" s="305"/>
      <c r="I8" s="268"/>
      <c r="J8" s="305"/>
      <c r="K8" s="268"/>
      <c r="L8" s="305"/>
      <c r="M8" s="306"/>
      <c r="N8" s="305"/>
      <c r="O8" s="268"/>
      <c r="P8" s="305"/>
      <c r="Q8" s="268"/>
      <c r="R8" s="305"/>
      <c r="S8" s="307"/>
    </row>
    <row r="9" spans="1:19" ht="14.4" customHeight="1" x14ac:dyDescent="0.3">
      <c r="A9" s="326" t="s">
        <v>576</v>
      </c>
      <c r="B9" s="305">
        <v>518</v>
      </c>
      <c r="C9" s="268">
        <v>1</v>
      </c>
      <c r="D9" s="305"/>
      <c r="E9" s="268"/>
      <c r="F9" s="305"/>
      <c r="G9" s="306"/>
      <c r="H9" s="305"/>
      <c r="I9" s="268"/>
      <c r="J9" s="305"/>
      <c r="K9" s="268"/>
      <c r="L9" s="305"/>
      <c r="M9" s="306"/>
      <c r="N9" s="305"/>
      <c r="O9" s="268"/>
      <c r="P9" s="305"/>
      <c r="Q9" s="268"/>
      <c r="R9" s="305"/>
      <c r="S9" s="307"/>
    </row>
    <row r="10" spans="1:19" ht="14.4" customHeight="1" x14ac:dyDescent="0.3">
      <c r="A10" s="326" t="s">
        <v>577</v>
      </c>
      <c r="B10" s="305">
        <v>131216</v>
      </c>
      <c r="C10" s="268">
        <v>1</v>
      </c>
      <c r="D10" s="305">
        <v>39676</v>
      </c>
      <c r="E10" s="268">
        <v>0.30237166199243992</v>
      </c>
      <c r="F10" s="305">
        <v>61806</v>
      </c>
      <c r="G10" s="306">
        <v>0.47102487501524204</v>
      </c>
      <c r="H10" s="305"/>
      <c r="I10" s="268"/>
      <c r="J10" s="305"/>
      <c r="K10" s="268"/>
      <c r="L10" s="305"/>
      <c r="M10" s="306"/>
      <c r="N10" s="305"/>
      <c r="O10" s="268"/>
      <c r="P10" s="305"/>
      <c r="Q10" s="268"/>
      <c r="R10" s="305"/>
      <c r="S10" s="307"/>
    </row>
    <row r="11" spans="1:19" ht="14.4" customHeight="1" x14ac:dyDescent="0.3">
      <c r="A11" s="326" t="s">
        <v>578</v>
      </c>
      <c r="B11" s="305">
        <v>141128</v>
      </c>
      <c r="C11" s="268">
        <v>1</v>
      </c>
      <c r="D11" s="305">
        <v>218019</v>
      </c>
      <c r="E11" s="268">
        <v>1.5448316421971544</v>
      </c>
      <c r="F11" s="305">
        <v>383216</v>
      </c>
      <c r="G11" s="306">
        <v>2.7153789467717249</v>
      </c>
      <c r="H11" s="305"/>
      <c r="I11" s="268"/>
      <c r="J11" s="305"/>
      <c r="K11" s="268"/>
      <c r="L11" s="305"/>
      <c r="M11" s="306"/>
      <c r="N11" s="305"/>
      <c r="O11" s="268"/>
      <c r="P11" s="305"/>
      <c r="Q11" s="268"/>
      <c r="R11" s="305"/>
      <c r="S11" s="307"/>
    </row>
    <row r="12" spans="1:19" ht="14.4" customHeight="1" x14ac:dyDescent="0.3">
      <c r="A12" s="326" t="s">
        <v>579</v>
      </c>
      <c r="B12" s="305"/>
      <c r="C12" s="268"/>
      <c r="D12" s="305">
        <v>2125</v>
      </c>
      <c r="E12" s="268"/>
      <c r="F12" s="305">
        <v>12604</v>
      </c>
      <c r="G12" s="306"/>
      <c r="H12" s="305"/>
      <c r="I12" s="268"/>
      <c r="J12" s="305"/>
      <c r="K12" s="268"/>
      <c r="L12" s="305"/>
      <c r="M12" s="306"/>
      <c r="N12" s="305"/>
      <c r="O12" s="268"/>
      <c r="P12" s="305"/>
      <c r="Q12" s="268"/>
      <c r="R12" s="305"/>
      <c r="S12" s="307"/>
    </row>
    <row r="13" spans="1:19" ht="14.4" customHeight="1" x14ac:dyDescent="0.3">
      <c r="A13" s="326" t="s">
        <v>580</v>
      </c>
      <c r="B13" s="305">
        <v>9126</v>
      </c>
      <c r="C13" s="268">
        <v>1</v>
      </c>
      <c r="D13" s="305">
        <v>12202</v>
      </c>
      <c r="E13" s="268">
        <v>1.3370589524435679</v>
      </c>
      <c r="F13" s="305">
        <v>27578</v>
      </c>
      <c r="G13" s="306">
        <v>3.0219154065307912</v>
      </c>
      <c r="H13" s="305"/>
      <c r="I13" s="268"/>
      <c r="J13" s="305"/>
      <c r="K13" s="268"/>
      <c r="L13" s="305"/>
      <c r="M13" s="306"/>
      <c r="N13" s="305"/>
      <c r="O13" s="268"/>
      <c r="P13" s="305"/>
      <c r="Q13" s="268"/>
      <c r="R13" s="305"/>
      <c r="S13" s="307"/>
    </row>
    <row r="14" spans="1:19" ht="14.4" customHeight="1" x14ac:dyDescent="0.3">
      <c r="A14" s="326" t="s">
        <v>581</v>
      </c>
      <c r="B14" s="305">
        <v>208526</v>
      </c>
      <c r="C14" s="268">
        <v>1</v>
      </c>
      <c r="D14" s="305">
        <v>297615</v>
      </c>
      <c r="E14" s="268">
        <v>1.427232095757843</v>
      </c>
      <c r="F14" s="305">
        <v>403771</v>
      </c>
      <c r="G14" s="306">
        <v>1.9363101004191323</v>
      </c>
      <c r="H14" s="305"/>
      <c r="I14" s="268"/>
      <c r="J14" s="305"/>
      <c r="K14" s="268"/>
      <c r="L14" s="305"/>
      <c r="M14" s="306"/>
      <c r="N14" s="305"/>
      <c r="O14" s="268"/>
      <c r="P14" s="305"/>
      <c r="Q14" s="268"/>
      <c r="R14" s="305"/>
      <c r="S14" s="307"/>
    </row>
    <row r="15" spans="1:19" ht="14.4" customHeight="1" x14ac:dyDescent="0.3">
      <c r="A15" s="326" t="s">
        <v>582</v>
      </c>
      <c r="B15" s="305"/>
      <c r="C15" s="268"/>
      <c r="D15" s="305"/>
      <c r="E15" s="268"/>
      <c r="F15" s="305">
        <v>5811</v>
      </c>
      <c r="G15" s="306"/>
      <c r="H15" s="305"/>
      <c r="I15" s="268"/>
      <c r="J15" s="305"/>
      <c r="K15" s="268"/>
      <c r="L15" s="305"/>
      <c r="M15" s="306"/>
      <c r="N15" s="305"/>
      <c r="O15" s="268"/>
      <c r="P15" s="305"/>
      <c r="Q15" s="268"/>
      <c r="R15" s="305"/>
      <c r="S15" s="307"/>
    </row>
    <row r="16" spans="1:19" ht="14.4" customHeight="1" x14ac:dyDescent="0.3">
      <c r="A16" s="326" t="s">
        <v>583</v>
      </c>
      <c r="B16" s="305">
        <v>2022</v>
      </c>
      <c r="C16" s="268">
        <v>1</v>
      </c>
      <c r="D16" s="305">
        <v>31664</v>
      </c>
      <c r="E16" s="268">
        <v>15.659742828882294</v>
      </c>
      <c r="F16" s="305"/>
      <c r="G16" s="306"/>
      <c r="H16" s="305"/>
      <c r="I16" s="268"/>
      <c r="J16" s="305"/>
      <c r="K16" s="268"/>
      <c r="L16" s="305"/>
      <c r="M16" s="306"/>
      <c r="N16" s="305"/>
      <c r="O16" s="268"/>
      <c r="P16" s="305"/>
      <c r="Q16" s="268"/>
      <c r="R16" s="305"/>
      <c r="S16" s="307"/>
    </row>
    <row r="17" spans="1:19" ht="14.4" customHeight="1" x14ac:dyDescent="0.3">
      <c r="A17" s="326" t="s">
        <v>584</v>
      </c>
      <c r="B17" s="305">
        <v>119493</v>
      </c>
      <c r="C17" s="268">
        <v>1</v>
      </c>
      <c r="D17" s="305">
        <v>46906</v>
      </c>
      <c r="E17" s="268">
        <v>0.39254182253353753</v>
      </c>
      <c r="F17" s="305">
        <v>45621</v>
      </c>
      <c r="G17" s="306">
        <v>0.38178805453039089</v>
      </c>
      <c r="H17" s="305"/>
      <c r="I17" s="268"/>
      <c r="J17" s="305"/>
      <c r="K17" s="268"/>
      <c r="L17" s="305"/>
      <c r="M17" s="306"/>
      <c r="N17" s="305"/>
      <c r="O17" s="268"/>
      <c r="P17" s="305"/>
      <c r="Q17" s="268"/>
      <c r="R17" s="305"/>
      <c r="S17" s="307"/>
    </row>
    <row r="18" spans="1:19" ht="14.4" customHeight="1" x14ac:dyDescent="0.3">
      <c r="A18" s="326" t="s">
        <v>585</v>
      </c>
      <c r="B18" s="305">
        <v>192688</v>
      </c>
      <c r="C18" s="268">
        <v>1</v>
      </c>
      <c r="D18" s="305">
        <v>146739</v>
      </c>
      <c r="E18" s="268">
        <v>0.76153678485427223</v>
      </c>
      <c r="F18" s="305">
        <v>185543</v>
      </c>
      <c r="G18" s="306">
        <v>0.96291933073154534</v>
      </c>
      <c r="H18" s="305"/>
      <c r="I18" s="268"/>
      <c r="J18" s="305"/>
      <c r="K18" s="268"/>
      <c r="L18" s="305"/>
      <c r="M18" s="306"/>
      <c r="N18" s="305"/>
      <c r="O18" s="268"/>
      <c r="P18" s="305"/>
      <c r="Q18" s="268"/>
      <c r="R18" s="305"/>
      <c r="S18" s="307"/>
    </row>
    <row r="19" spans="1:19" ht="14.4" customHeight="1" x14ac:dyDescent="0.3">
      <c r="A19" s="326" t="s">
        <v>586</v>
      </c>
      <c r="B19" s="305"/>
      <c r="C19" s="268"/>
      <c r="D19" s="305"/>
      <c r="E19" s="268"/>
      <c r="F19" s="305">
        <v>19776</v>
      </c>
      <c r="G19" s="306"/>
      <c r="H19" s="305"/>
      <c r="I19" s="268"/>
      <c r="J19" s="305"/>
      <c r="K19" s="268"/>
      <c r="L19" s="305"/>
      <c r="M19" s="306"/>
      <c r="N19" s="305"/>
      <c r="O19" s="268"/>
      <c r="P19" s="305"/>
      <c r="Q19" s="268"/>
      <c r="R19" s="305"/>
      <c r="S19" s="307"/>
    </row>
    <row r="20" spans="1:19" ht="14.4" customHeight="1" x14ac:dyDescent="0.3">
      <c r="A20" s="326" t="s">
        <v>587</v>
      </c>
      <c r="B20" s="305"/>
      <c r="C20" s="268"/>
      <c r="D20" s="305">
        <v>518</v>
      </c>
      <c r="E20" s="268"/>
      <c r="F20" s="305"/>
      <c r="G20" s="306"/>
      <c r="H20" s="305"/>
      <c r="I20" s="268"/>
      <c r="J20" s="305"/>
      <c r="K20" s="268"/>
      <c r="L20" s="305"/>
      <c r="M20" s="306"/>
      <c r="N20" s="305"/>
      <c r="O20" s="268"/>
      <c r="P20" s="305"/>
      <c r="Q20" s="268"/>
      <c r="R20" s="305"/>
      <c r="S20" s="307"/>
    </row>
    <row r="21" spans="1:19" ht="14.4" customHeight="1" x14ac:dyDescent="0.3">
      <c r="A21" s="326" t="s">
        <v>588</v>
      </c>
      <c r="B21" s="305">
        <v>27438</v>
      </c>
      <c r="C21" s="268">
        <v>1</v>
      </c>
      <c r="D21" s="305">
        <v>6645</v>
      </c>
      <c r="E21" s="268">
        <v>0.24218237480865953</v>
      </c>
      <c r="F21" s="305">
        <v>48368</v>
      </c>
      <c r="G21" s="306">
        <v>1.7628107004883737</v>
      </c>
      <c r="H21" s="305"/>
      <c r="I21" s="268"/>
      <c r="J21" s="305"/>
      <c r="K21" s="268"/>
      <c r="L21" s="305"/>
      <c r="M21" s="306"/>
      <c r="N21" s="305"/>
      <c r="O21" s="268"/>
      <c r="P21" s="305"/>
      <c r="Q21" s="268"/>
      <c r="R21" s="305"/>
      <c r="S21" s="307"/>
    </row>
    <row r="22" spans="1:19" ht="14.4" customHeight="1" x14ac:dyDescent="0.3">
      <c r="A22" s="326" t="s">
        <v>589</v>
      </c>
      <c r="B22" s="305">
        <v>1275</v>
      </c>
      <c r="C22" s="268">
        <v>1</v>
      </c>
      <c r="D22" s="305">
        <v>3960</v>
      </c>
      <c r="E22" s="268">
        <v>3.1058823529411765</v>
      </c>
      <c r="F22" s="305"/>
      <c r="G22" s="306"/>
      <c r="H22" s="305"/>
      <c r="I22" s="268"/>
      <c r="J22" s="305"/>
      <c r="K22" s="268"/>
      <c r="L22" s="305"/>
      <c r="M22" s="306"/>
      <c r="N22" s="305"/>
      <c r="O22" s="268"/>
      <c r="P22" s="305"/>
      <c r="Q22" s="268"/>
      <c r="R22" s="305"/>
      <c r="S22" s="307"/>
    </row>
    <row r="23" spans="1:19" ht="14.4" customHeight="1" x14ac:dyDescent="0.3">
      <c r="A23" s="326" t="s">
        <v>590</v>
      </c>
      <c r="B23" s="305"/>
      <c r="C23" s="268"/>
      <c r="D23" s="305">
        <v>518</v>
      </c>
      <c r="E23" s="268"/>
      <c r="F23" s="305"/>
      <c r="G23" s="306"/>
      <c r="H23" s="305"/>
      <c r="I23" s="268"/>
      <c r="J23" s="305"/>
      <c r="K23" s="268"/>
      <c r="L23" s="305"/>
      <c r="M23" s="306"/>
      <c r="N23" s="305"/>
      <c r="O23" s="268"/>
      <c r="P23" s="305"/>
      <c r="Q23" s="268"/>
      <c r="R23" s="305"/>
      <c r="S23" s="307"/>
    </row>
    <row r="24" spans="1:19" ht="14.4" customHeight="1" thickBot="1" x14ac:dyDescent="0.35">
      <c r="A24" s="316" t="s">
        <v>591</v>
      </c>
      <c r="B24" s="308">
        <v>22354</v>
      </c>
      <c r="C24" s="309">
        <v>1</v>
      </c>
      <c r="D24" s="308">
        <v>3032</v>
      </c>
      <c r="E24" s="309">
        <v>0.13563568041513824</v>
      </c>
      <c r="F24" s="308">
        <v>52658</v>
      </c>
      <c r="G24" s="310">
        <v>2.3556410485819095</v>
      </c>
      <c r="H24" s="308"/>
      <c r="I24" s="309"/>
      <c r="J24" s="308"/>
      <c r="K24" s="309"/>
      <c r="L24" s="308"/>
      <c r="M24" s="310"/>
      <c r="N24" s="308"/>
      <c r="O24" s="309"/>
      <c r="P24" s="308"/>
      <c r="Q24" s="309"/>
      <c r="R24" s="308"/>
      <c r="S24" s="311"/>
    </row>
    <row r="25" spans="1:19" ht="14.4" customHeight="1" thickBot="1" x14ac:dyDescent="0.35">
      <c r="A25" s="290" t="s">
        <v>6</v>
      </c>
      <c r="B25" s="312">
        <v>1445685</v>
      </c>
      <c r="C25" s="313">
        <v>1</v>
      </c>
      <c r="D25" s="312">
        <v>1215889</v>
      </c>
      <c r="E25" s="313">
        <v>0.84104697773028014</v>
      </c>
      <c r="F25" s="312">
        <v>1828902</v>
      </c>
      <c r="G25" s="292">
        <v>1.2650764170618081</v>
      </c>
      <c r="H25" s="312"/>
      <c r="I25" s="313"/>
      <c r="J25" s="312"/>
      <c r="K25" s="313"/>
      <c r="L25" s="312"/>
      <c r="M25" s="292"/>
      <c r="N25" s="312"/>
      <c r="O25" s="313"/>
      <c r="P25" s="312"/>
      <c r="Q25" s="313"/>
      <c r="R25" s="312"/>
      <c r="S25" s="314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3" customWidth="1"/>
    <col min="8" max="9" width="9.33203125" style="93" hidden="1" customWidth="1"/>
    <col min="10" max="11" width="11.109375" style="93" customWidth="1"/>
    <col min="12" max="13" width="9.33203125" style="93" hidden="1" customWidth="1"/>
    <col min="14" max="15" width="11.109375" style="93" customWidth="1"/>
    <col min="16" max="16" width="11.109375" style="86" customWidth="1"/>
    <col min="17" max="17" width="11.109375" style="93" customWidth="1"/>
    <col min="18" max="16384" width="8.88671875" style="65"/>
  </cols>
  <sheetData>
    <row r="1" spans="1:17" ht="18.600000000000001" customHeight="1" thickBot="1" x14ac:dyDescent="0.4">
      <c r="A1" s="159" t="s">
        <v>135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ht="14.4" customHeight="1" thickBot="1" x14ac:dyDescent="0.4">
      <c r="A2" s="221" t="s">
        <v>160</v>
      </c>
      <c r="B2" s="95"/>
      <c r="C2" s="95"/>
      <c r="D2" s="95"/>
      <c r="E2" s="95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52"/>
      <c r="Q2" s="148"/>
    </row>
    <row r="3" spans="1:17" ht="14.4" customHeight="1" thickBot="1" x14ac:dyDescent="0.35">
      <c r="E3" s="110" t="s">
        <v>136</v>
      </c>
      <c r="F3" s="149">
        <f t="shared" ref="F3:O3" si="0">SUBTOTAL(9,F6:F1048576)</f>
        <v>1297</v>
      </c>
      <c r="G3" s="150">
        <f t="shared" si="0"/>
        <v>1445685</v>
      </c>
      <c r="H3" s="150"/>
      <c r="I3" s="150"/>
      <c r="J3" s="150">
        <f t="shared" si="0"/>
        <v>1115</v>
      </c>
      <c r="K3" s="150">
        <f t="shared" si="0"/>
        <v>1215889</v>
      </c>
      <c r="L3" s="150"/>
      <c r="M3" s="150"/>
      <c r="N3" s="150">
        <f t="shared" si="0"/>
        <v>1948</v>
      </c>
      <c r="O3" s="150">
        <f t="shared" si="0"/>
        <v>1828902</v>
      </c>
      <c r="P3" s="97">
        <f>IF(G3=0,0,O3/G3)</f>
        <v>1.2650764170618081</v>
      </c>
      <c r="Q3" s="151">
        <f>IF(N3=0,0,O3/N3)</f>
        <v>938.86139630390142</v>
      </c>
    </row>
    <row r="4" spans="1:17" ht="14.4" customHeight="1" x14ac:dyDescent="0.3">
      <c r="A4" s="212" t="s">
        <v>78</v>
      </c>
      <c r="B4" s="211" t="s">
        <v>104</v>
      </c>
      <c r="C4" s="212" t="s">
        <v>105</v>
      </c>
      <c r="D4" s="213" t="s">
        <v>106</v>
      </c>
      <c r="E4" s="214" t="s">
        <v>79</v>
      </c>
      <c r="F4" s="218">
        <v>2011</v>
      </c>
      <c r="G4" s="219"/>
      <c r="H4" s="153"/>
      <c r="I4" s="153"/>
      <c r="J4" s="218">
        <v>2012</v>
      </c>
      <c r="K4" s="219"/>
      <c r="L4" s="153"/>
      <c r="M4" s="153"/>
      <c r="N4" s="218">
        <v>2013</v>
      </c>
      <c r="O4" s="219"/>
      <c r="P4" s="220" t="s">
        <v>5</v>
      </c>
      <c r="Q4" s="210" t="s">
        <v>107</v>
      </c>
    </row>
    <row r="5" spans="1:17" ht="14.4" customHeight="1" thickBot="1" x14ac:dyDescent="0.35">
      <c r="A5" s="318"/>
      <c r="B5" s="317"/>
      <c r="C5" s="318"/>
      <c r="D5" s="319"/>
      <c r="E5" s="320"/>
      <c r="F5" s="327" t="s">
        <v>81</v>
      </c>
      <c r="G5" s="328" t="s">
        <v>17</v>
      </c>
      <c r="H5" s="329"/>
      <c r="I5" s="329"/>
      <c r="J5" s="327" t="s">
        <v>81</v>
      </c>
      <c r="K5" s="328" t="s">
        <v>17</v>
      </c>
      <c r="L5" s="329"/>
      <c r="M5" s="329"/>
      <c r="N5" s="327" t="s">
        <v>81</v>
      </c>
      <c r="O5" s="328" t="s">
        <v>17</v>
      </c>
      <c r="P5" s="330"/>
      <c r="Q5" s="325"/>
    </row>
    <row r="6" spans="1:17" ht="14.4" customHeight="1" x14ac:dyDescent="0.3">
      <c r="A6" s="261" t="s">
        <v>592</v>
      </c>
      <c r="B6" s="262" t="s">
        <v>517</v>
      </c>
      <c r="C6" s="262" t="s">
        <v>514</v>
      </c>
      <c r="D6" s="262" t="s">
        <v>520</v>
      </c>
      <c r="E6" s="262" t="s">
        <v>521</v>
      </c>
      <c r="F6" s="265"/>
      <c r="G6" s="265"/>
      <c r="H6" s="265"/>
      <c r="I6" s="265"/>
      <c r="J6" s="265"/>
      <c r="K6" s="265"/>
      <c r="L6" s="265"/>
      <c r="M6" s="265"/>
      <c r="N6" s="265">
        <v>2</v>
      </c>
      <c r="O6" s="265">
        <v>252</v>
      </c>
      <c r="P6" s="284"/>
      <c r="Q6" s="266">
        <v>126</v>
      </c>
    </row>
    <row r="7" spans="1:17" ht="14.4" customHeight="1" x14ac:dyDescent="0.3">
      <c r="A7" s="267" t="s">
        <v>592</v>
      </c>
      <c r="B7" s="268" t="s">
        <v>517</v>
      </c>
      <c r="C7" s="268" t="s">
        <v>514</v>
      </c>
      <c r="D7" s="268" t="s">
        <v>526</v>
      </c>
      <c r="E7" s="268" t="s">
        <v>527</v>
      </c>
      <c r="F7" s="271">
        <v>3</v>
      </c>
      <c r="G7" s="271">
        <v>4101</v>
      </c>
      <c r="H7" s="271">
        <v>1</v>
      </c>
      <c r="I7" s="271">
        <v>1367</v>
      </c>
      <c r="J7" s="271"/>
      <c r="K7" s="271"/>
      <c r="L7" s="271"/>
      <c r="M7" s="271"/>
      <c r="N7" s="271">
        <v>1</v>
      </c>
      <c r="O7" s="271">
        <v>1375</v>
      </c>
      <c r="P7" s="306">
        <v>0.33528407705437696</v>
      </c>
      <c r="Q7" s="272">
        <v>1375</v>
      </c>
    </row>
    <row r="8" spans="1:17" ht="14.4" customHeight="1" x14ac:dyDescent="0.3">
      <c r="A8" s="267" t="s">
        <v>592</v>
      </c>
      <c r="B8" s="268" t="s">
        <v>517</v>
      </c>
      <c r="C8" s="268" t="s">
        <v>514</v>
      </c>
      <c r="D8" s="268" t="s">
        <v>528</v>
      </c>
      <c r="E8" s="268" t="s">
        <v>529</v>
      </c>
      <c r="F8" s="271">
        <v>1</v>
      </c>
      <c r="G8" s="271">
        <v>2304</v>
      </c>
      <c r="H8" s="271">
        <v>1</v>
      </c>
      <c r="I8" s="271">
        <v>2304</v>
      </c>
      <c r="J8" s="271"/>
      <c r="K8" s="271"/>
      <c r="L8" s="271"/>
      <c r="M8" s="271"/>
      <c r="N8" s="271">
        <v>1</v>
      </c>
      <c r="O8" s="271">
        <v>2319</v>
      </c>
      <c r="P8" s="306">
        <v>1.0065104166666667</v>
      </c>
      <c r="Q8" s="272">
        <v>2319</v>
      </c>
    </row>
    <row r="9" spans="1:17" ht="14.4" customHeight="1" x14ac:dyDescent="0.3">
      <c r="A9" s="267" t="s">
        <v>592</v>
      </c>
      <c r="B9" s="268" t="s">
        <v>517</v>
      </c>
      <c r="C9" s="268" t="s">
        <v>514</v>
      </c>
      <c r="D9" s="268" t="s">
        <v>530</v>
      </c>
      <c r="E9" s="268" t="s">
        <v>531</v>
      </c>
      <c r="F9" s="271"/>
      <c r="G9" s="271"/>
      <c r="H9" s="271"/>
      <c r="I9" s="271"/>
      <c r="J9" s="271"/>
      <c r="K9" s="271"/>
      <c r="L9" s="271"/>
      <c r="M9" s="271"/>
      <c r="N9" s="271">
        <v>1</v>
      </c>
      <c r="O9" s="271">
        <v>2213</v>
      </c>
      <c r="P9" s="306"/>
      <c r="Q9" s="272">
        <v>2213</v>
      </c>
    </row>
    <row r="10" spans="1:17" ht="14.4" customHeight="1" x14ac:dyDescent="0.3">
      <c r="A10" s="267" t="s">
        <v>592</v>
      </c>
      <c r="B10" s="268" t="s">
        <v>517</v>
      </c>
      <c r="C10" s="268" t="s">
        <v>514</v>
      </c>
      <c r="D10" s="268" t="s">
        <v>532</v>
      </c>
      <c r="E10" s="268" t="s">
        <v>533</v>
      </c>
      <c r="F10" s="271"/>
      <c r="G10" s="271"/>
      <c r="H10" s="271"/>
      <c r="I10" s="271"/>
      <c r="J10" s="271"/>
      <c r="K10" s="271"/>
      <c r="L10" s="271"/>
      <c r="M10" s="271"/>
      <c r="N10" s="271">
        <v>2</v>
      </c>
      <c r="O10" s="271">
        <v>1376</v>
      </c>
      <c r="P10" s="306"/>
      <c r="Q10" s="272">
        <v>688</v>
      </c>
    </row>
    <row r="11" spans="1:17" ht="14.4" customHeight="1" x14ac:dyDescent="0.3">
      <c r="A11" s="267" t="s">
        <v>592</v>
      </c>
      <c r="B11" s="268" t="s">
        <v>517</v>
      </c>
      <c r="C11" s="268" t="s">
        <v>514</v>
      </c>
      <c r="D11" s="268" t="s">
        <v>534</v>
      </c>
      <c r="E11" s="268" t="s">
        <v>535</v>
      </c>
      <c r="F11" s="271"/>
      <c r="G11" s="271"/>
      <c r="H11" s="271"/>
      <c r="I11" s="271"/>
      <c r="J11" s="271"/>
      <c r="K11" s="271"/>
      <c r="L11" s="271"/>
      <c r="M11" s="271"/>
      <c r="N11" s="271">
        <v>3</v>
      </c>
      <c r="O11" s="271">
        <v>3105</v>
      </c>
      <c r="P11" s="306"/>
      <c r="Q11" s="272">
        <v>1035</v>
      </c>
    </row>
    <row r="12" spans="1:17" ht="14.4" customHeight="1" x14ac:dyDescent="0.3">
      <c r="A12" s="267" t="s">
        <v>592</v>
      </c>
      <c r="B12" s="268" t="s">
        <v>517</v>
      </c>
      <c r="C12" s="268" t="s">
        <v>514</v>
      </c>
      <c r="D12" s="268" t="s">
        <v>536</v>
      </c>
      <c r="E12" s="268" t="s">
        <v>537</v>
      </c>
      <c r="F12" s="271">
        <v>2</v>
      </c>
      <c r="G12" s="271">
        <v>1098</v>
      </c>
      <c r="H12" s="271">
        <v>1</v>
      </c>
      <c r="I12" s="271">
        <v>549</v>
      </c>
      <c r="J12" s="271"/>
      <c r="K12" s="271"/>
      <c r="L12" s="271"/>
      <c r="M12" s="271"/>
      <c r="N12" s="271">
        <v>5</v>
      </c>
      <c r="O12" s="271">
        <v>2750</v>
      </c>
      <c r="P12" s="306">
        <v>2.5045537340619308</v>
      </c>
      <c r="Q12" s="272">
        <v>550</v>
      </c>
    </row>
    <row r="13" spans="1:17" ht="14.4" customHeight="1" x14ac:dyDescent="0.3">
      <c r="A13" s="267" t="s">
        <v>592</v>
      </c>
      <c r="B13" s="268" t="s">
        <v>517</v>
      </c>
      <c r="C13" s="268" t="s">
        <v>514</v>
      </c>
      <c r="D13" s="268" t="s">
        <v>540</v>
      </c>
      <c r="E13" s="268" t="s">
        <v>541</v>
      </c>
      <c r="F13" s="271">
        <v>1</v>
      </c>
      <c r="G13" s="271">
        <v>3681</v>
      </c>
      <c r="H13" s="271">
        <v>1</v>
      </c>
      <c r="I13" s="271">
        <v>3681</v>
      </c>
      <c r="J13" s="271"/>
      <c r="K13" s="271"/>
      <c r="L13" s="271"/>
      <c r="M13" s="271"/>
      <c r="N13" s="271"/>
      <c r="O13" s="271"/>
      <c r="P13" s="306"/>
      <c r="Q13" s="272"/>
    </row>
    <row r="14" spans="1:17" ht="14.4" customHeight="1" x14ac:dyDescent="0.3">
      <c r="A14" s="267" t="s">
        <v>592</v>
      </c>
      <c r="B14" s="268" t="s">
        <v>517</v>
      </c>
      <c r="C14" s="268" t="s">
        <v>514</v>
      </c>
      <c r="D14" s="268" t="s">
        <v>545</v>
      </c>
      <c r="E14" s="268" t="s">
        <v>535</v>
      </c>
      <c r="F14" s="271">
        <v>2</v>
      </c>
      <c r="G14" s="271">
        <v>1820</v>
      </c>
      <c r="H14" s="271">
        <v>1</v>
      </c>
      <c r="I14" s="271">
        <v>910</v>
      </c>
      <c r="J14" s="271">
        <v>3</v>
      </c>
      <c r="K14" s="271">
        <v>2736</v>
      </c>
      <c r="L14" s="271">
        <v>1.5032967032967033</v>
      </c>
      <c r="M14" s="271">
        <v>912</v>
      </c>
      <c r="N14" s="271"/>
      <c r="O14" s="271"/>
      <c r="P14" s="306"/>
      <c r="Q14" s="272"/>
    </row>
    <row r="15" spans="1:17" ht="14.4" customHeight="1" x14ac:dyDescent="0.3">
      <c r="A15" s="267" t="s">
        <v>592</v>
      </c>
      <c r="B15" s="268" t="s">
        <v>517</v>
      </c>
      <c r="C15" s="268" t="s">
        <v>514</v>
      </c>
      <c r="D15" s="268" t="s">
        <v>549</v>
      </c>
      <c r="E15" s="268" t="s">
        <v>550</v>
      </c>
      <c r="F15" s="271"/>
      <c r="G15" s="271"/>
      <c r="H15" s="271"/>
      <c r="I15" s="271"/>
      <c r="J15" s="271">
        <v>2</v>
      </c>
      <c r="K15" s="271">
        <v>2400</v>
      </c>
      <c r="L15" s="271"/>
      <c r="M15" s="271">
        <v>1200</v>
      </c>
      <c r="N15" s="271"/>
      <c r="O15" s="271"/>
      <c r="P15" s="306"/>
      <c r="Q15" s="272"/>
    </row>
    <row r="16" spans="1:17" ht="14.4" customHeight="1" x14ac:dyDescent="0.3">
      <c r="A16" s="267" t="s">
        <v>592</v>
      </c>
      <c r="B16" s="268" t="s">
        <v>517</v>
      </c>
      <c r="C16" s="268" t="s">
        <v>514</v>
      </c>
      <c r="D16" s="268" t="s">
        <v>560</v>
      </c>
      <c r="E16" s="268" t="s">
        <v>561</v>
      </c>
      <c r="F16" s="271"/>
      <c r="G16" s="271"/>
      <c r="H16" s="271"/>
      <c r="I16" s="271"/>
      <c r="J16" s="271"/>
      <c r="K16" s="271"/>
      <c r="L16" s="271"/>
      <c r="M16" s="271"/>
      <c r="N16" s="271">
        <v>2</v>
      </c>
      <c r="O16" s="271">
        <v>130</v>
      </c>
      <c r="P16" s="306"/>
      <c r="Q16" s="272">
        <v>65</v>
      </c>
    </row>
    <row r="17" spans="1:17" ht="14.4" customHeight="1" x14ac:dyDescent="0.3">
      <c r="A17" s="267" t="s">
        <v>592</v>
      </c>
      <c r="B17" s="268" t="s">
        <v>517</v>
      </c>
      <c r="C17" s="268" t="s">
        <v>514</v>
      </c>
      <c r="D17" s="268" t="s">
        <v>562</v>
      </c>
      <c r="E17" s="268" t="s">
        <v>563</v>
      </c>
      <c r="F17" s="271"/>
      <c r="G17" s="271"/>
      <c r="H17" s="271"/>
      <c r="I17" s="271"/>
      <c r="J17" s="271">
        <v>3</v>
      </c>
      <c r="K17" s="271">
        <v>1182</v>
      </c>
      <c r="L17" s="271"/>
      <c r="M17" s="271">
        <v>394</v>
      </c>
      <c r="N17" s="271"/>
      <c r="O17" s="271"/>
      <c r="P17" s="306"/>
      <c r="Q17" s="272"/>
    </row>
    <row r="18" spans="1:17" ht="14.4" customHeight="1" x14ac:dyDescent="0.3">
      <c r="A18" s="267" t="s">
        <v>592</v>
      </c>
      <c r="B18" s="268" t="s">
        <v>517</v>
      </c>
      <c r="C18" s="268" t="s">
        <v>514</v>
      </c>
      <c r="D18" s="268" t="s">
        <v>564</v>
      </c>
      <c r="E18" s="268" t="s">
        <v>565</v>
      </c>
      <c r="F18" s="271"/>
      <c r="G18" s="271"/>
      <c r="H18" s="271"/>
      <c r="I18" s="271"/>
      <c r="J18" s="271">
        <v>3</v>
      </c>
      <c r="K18" s="271">
        <v>4323</v>
      </c>
      <c r="L18" s="271"/>
      <c r="M18" s="271">
        <v>1441</v>
      </c>
      <c r="N18" s="271"/>
      <c r="O18" s="271"/>
      <c r="P18" s="306"/>
      <c r="Q18" s="272"/>
    </row>
    <row r="19" spans="1:17" ht="14.4" customHeight="1" x14ac:dyDescent="0.3">
      <c r="A19" s="267" t="s">
        <v>592</v>
      </c>
      <c r="B19" s="268" t="s">
        <v>517</v>
      </c>
      <c r="C19" s="268" t="s">
        <v>514</v>
      </c>
      <c r="D19" s="268" t="s">
        <v>566</v>
      </c>
      <c r="E19" s="268" t="s">
        <v>567</v>
      </c>
      <c r="F19" s="271">
        <v>2</v>
      </c>
      <c r="G19" s="271">
        <v>2448</v>
      </c>
      <c r="H19" s="271">
        <v>1</v>
      </c>
      <c r="I19" s="271">
        <v>1224</v>
      </c>
      <c r="J19" s="271">
        <v>3</v>
      </c>
      <c r="K19" s="271">
        <v>3684</v>
      </c>
      <c r="L19" s="271">
        <v>1.5049019607843137</v>
      </c>
      <c r="M19" s="271">
        <v>1228</v>
      </c>
      <c r="N19" s="271">
        <v>1</v>
      </c>
      <c r="O19" s="271">
        <v>1234</v>
      </c>
      <c r="P19" s="306">
        <v>0.50408496732026142</v>
      </c>
      <c r="Q19" s="272">
        <v>1234</v>
      </c>
    </row>
    <row r="20" spans="1:17" ht="14.4" customHeight="1" x14ac:dyDescent="0.3">
      <c r="A20" s="267" t="s">
        <v>592</v>
      </c>
      <c r="B20" s="268" t="s">
        <v>517</v>
      </c>
      <c r="C20" s="268" t="s">
        <v>514</v>
      </c>
      <c r="D20" s="268" t="s">
        <v>568</v>
      </c>
      <c r="E20" s="268" t="s">
        <v>569</v>
      </c>
      <c r="F20" s="271">
        <v>2</v>
      </c>
      <c r="G20" s="271">
        <v>6110</v>
      </c>
      <c r="H20" s="271">
        <v>1</v>
      </c>
      <c r="I20" s="271">
        <v>3055</v>
      </c>
      <c r="J20" s="271">
        <v>3</v>
      </c>
      <c r="K20" s="271">
        <v>9195</v>
      </c>
      <c r="L20" s="271">
        <v>1.5049099836333879</v>
      </c>
      <c r="M20" s="271">
        <v>3065</v>
      </c>
      <c r="N20" s="271">
        <v>1</v>
      </c>
      <c r="O20" s="271">
        <v>3078</v>
      </c>
      <c r="P20" s="306">
        <v>0.50376432078559741</v>
      </c>
      <c r="Q20" s="272">
        <v>3078</v>
      </c>
    </row>
    <row r="21" spans="1:17" ht="14.4" customHeight="1" x14ac:dyDescent="0.3">
      <c r="A21" s="267" t="s">
        <v>592</v>
      </c>
      <c r="B21" s="268" t="s">
        <v>517</v>
      </c>
      <c r="C21" s="268" t="s">
        <v>514</v>
      </c>
      <c r="D21" s="268" t="s">
        <v>570</v>
      </c>
      <c r="E21" s="268" t="s">
        <v>571</v>
      </c>
      <c r="F21" s="271"/>
      <c r="G21" s="271"/>
      <c r="H21" s="271"/>
      <c r="I21" s="271"/>
      <c r="J21" s="271"/>
      <c r="K21" s="271"/>
      <c r="L21" s="271"/>
      <c r="M21" s="271"/>
      <c r="N21" s="271">
        <v>2</v>
      </c>
      <c r="O21" s="271">
        <v>32</v>
      </c>
      <c r="P21" s="306"/>
      <c r="Q21" s="272">
        <v>16</v>
      </c>
    </row>
    <row r="22" spans="1:17" ht="14.4" customHeight="1" x14ac:dyDescent="0.3">
      <c r="A22" s="267" t="s">
        <v>593</v>
      </c>
      <c r="B22" s="268" t="s">
        <v>513</v>
      </c>
      <c r="C22" s="268" t="s">
        <v>514</v>
      </c>
      <c r="D22" s="268" t="s">
        <v>515</v>
      </c>
      <c r="E22" s="268" t="s">
        <v>516</v>
      </c>
      <c r="F22" s="271">
        <v>1</v>
      </c>
      <c r="G22" s="271">
        <v>10505</v>
      </c>
      <c r="H22" s="271">
        <v>1</v>
      </c>
      <c r="I22" s="271">
        <v>10505</v>
      </c>
      <c r="J22" s="271">
        <v>1</v>
      </c>
      <c r="K22" s="271">
        <v>10545</v>
      </c>
      <c r="L22" s="271">
        <v>1.0038077106139933</v>
      </c>
      <c r="M22" s="271">
        <v>10545</v>
      </c>
      <c r="N22" s="271"/>
      <c r="O22" s="271"/>
      <c r="P22" s="306"/>
      <c r="Q22" s="272"/>
    </row>
    <row r="23" spans="1:17" ht="14.4" customHeight="1" x14ac:dyDescent="0.3">
      <c r="A23" s="267" t="s">
        <v>593</v>
      </c>
      <c r="B23" s="268" t="s">
        <v>517</v>
      </c>
      <c r="C23" s="268" t="s">
        <v>514</v>
      </c>
      <c r="D23" s="268" t="s">
        <v>520</v>
      </c>
      <c r="E23" s="268" t="s">
        <v>521</v>
      </c>
      <c r="F23" s="271">
        <v>3</v>
      </c>
      <c r="G23" s="271">
        <v>375</v>
      </c>
      <c r="H23" s="271">
        <v>1</v>
      </c>
      <c r="I23" s="271">
        <v>125</v>
      </c>
      <c r="J23" s="271">
        <v>3</v>
      </c>
      <c r="K23" s="271">
        <v>375</v>
      </c>
      <c r="L23" s="271">
        <v>1</v>
      </c>
      <c r="M23" s="271">
        <v>125</v>
      </c>
      <c r="N23" s="271">
        <v>4</v>
      </c>
      <c r="O23" s="271">
        <v>504</v>
      </c>
      <c r="P23" s="306">
        <v>1.3440000000000001</v>
      </c>
      <c r="Q23" s="272">
        <v>126</v>
      </c>
    </row>
    <row r="24" spans="1:17" ht="14.4" customHeight="1" x14ac:dyDescent="0.3">
      <c r="A24" s="267" t="s">
        <v>593</v>
      </c>
      <c r="B24" s="268" t="s">
        <v>517</v>
      </c>
      <c r="C24" s="268" t="s">
        <v>514</v>
      </c>
      <c r="D24" s="268" t="s">
        <v>524</v>
      </c>
      <c r="E24" s="268" t="s">
        <v>525</v>
      </c>
      <c r="F24" s="271">
        <v>2</v>
      </c>
      <c r="G24" s="271">
        <v>2430</v>
      </c>
      <c r="H24" s="271">
        <v>1</v>
      </c>
      <c r="I24" s="271">
        <v>1215</v>
      </c>
      <c r="J24" s="271"/>
      <c r="K24" s="271"/>
      <c r="L24" s="271"/>
      <c r="M24" s="271"/>
      <c r="N24" s="271">
        <v>2</v>
      </c>
      <c r="O24" s="271">
        <v>2440</v>
      </c>
      <c r="P24" s="306">
        <v>1.0041152263374487</v>
      </c>
      <c r="Q24" s="272">
        <v>1220</v>
      </c>
    </row>
    <row r="25" spans="1:17" ht="14.4" customHeight="1" x14ac:dyDescent="0.3">
      <c r="A25" s="267" t="s">
        <v>593</v>
      </c>
      <c r="B25" s="268" t="s">
        <v>517</v>
      </c>
      <c r="C25" s="268" t="s">
        <v>514</v>
      </c>
      <c r="D25" s="268" t="s">
        <v>526</v>
      </c>
      <c r="E25" s="268" t="s">
        <v>527</v>
      </c>
      <c r="F25" s="271">
        <v>56</v>
      </c>
      <c r="G25" s="271">
        <v>76552</v>
      </c>
      <c r="H25" s="271">
        <v>1</v>
      </c>
      <c r="I25" s="271">
        <v>1367</v>
      </c>
      <c r="J25" s="271">
        <v>38</v>
      </c>
      <c r="K25" s="271">
        <v>52098</v>
      </c>
      <c r="L25" s="271">
        <v>0.68055700700177657</v>
      </c>
      <c r="M25" s="271">
        <v>1371</v>
      </c>
      <c r="N25" s="271">
        <v>52</v>
      </c>
      <c r="O25" s="271">
        <v>71500</v>
      </c>
      <c r="P25" s="306">
        <v>0.93400564322290736</v>
      </c>
      <c r="Q25" s="272">
        <v>1375</v>
      </c>
    </row>
    <row r="26" spans="1:17" ht="14.4" customHeight="1" x14ac:dyDescent="0.3">
      <c r="A26" s="267" t="s">
        <v>593</v>
      </c>
      <c r="B26" s="268" t="s">
        <v>517</v>
      </c>
      <c r="C26" s="268" t="s">
        <v>514</v>
      </c>
      <c r="D26" s="268" t="s">
        <v>528</v>
      </c>
      <c r="E26" s="268" t="s">
        <v>529</v>
      </c>
      <c r="F26" s="271">
        <v>26</v>
      </c>
      <c r="G26" s="271">
        <v>59904</v>
      </c>
      <c r="H26" s="271">
        <v>1</v>
      </c>
      <c r="I26" s="271">
        <v>2304</v>
      </c>
      <c r="J26" s="271">
        <v>15</v>
      </c>
      <c r="K26" s="271">
        <v>34650</v>
      </c>
      <c r="L26" s="271">
        <v>0.57842548076923073</v>
      </c>
      <c r="M26" s="271">
        <v>2310</v>
      </c>
      <c r="N26" s="271">
        <v>21</v>
      </c>
      <c r="O26" s="271">
        <v>48699</v>
      </c>
      <c r="P26" s="306">
        <v>0.81295072115384615</v>
      </c>
      <c r="Q26" s="272">
        <v>2319</v>
      </c>
    </row>
    <row r="27" spans="1:17" ht="14.4" customHeight="1" x14ac:dyDescent="0.3">
      <c r="A27" s="267" t="s">
        <v>593</v>
      </c>
      <c r="B27" s="268" t="s">
        <v>517</v>
      </c>
      <c r="C27" s="268" t="s">
        <v>514</v>
      </c>
      <c r="D27" s="268" t="s">
        <v>530</v>
      </c>
      <c r="E27" s="268" t="s">
        <v>531</v>
      </c>
      <c r="F27" s="271">
        <v>4</v>
      </c>
      <c r="G27" s="271">
        <v>8784</v>
      </c>
      <c r="H27" s="271">
        <v>1</v>
      </c>
      <c r="I27" s="271">
        <v>2196</v>
      </c>
      <c r="J27" s="271"/>
      <c r="K27" s="271"/>
      <c r="L27" s="271"/>
      <c r="M27" s="271"/>
      <c r="N27" s="271">
        <v>6</v>
      </c>
      <c r="O27" s="271">
        <v>13278</v>
      </c>
      <c r="P27" s="306">
        <v>1.5116120218579234</v>
      </c>
      <c r="Q27" s="272">
        <v>2213</v>
      </c>
    </row>
    <row r="28" spans="1:17" ht="14.4" customHeight="1" x14ac:dyDescent="0.3">
      <c r="A28" s="267" t="s">
        <v>593</v>
      </c>
      <c r="B28" s="268" t="s">
        <v>517</v>
      </c>
      <c r="C28" s="268" t="s">
        <v>514</v>
      </c>
      <c r="D28" s="268" t="s">
        <v>532</v>
      </c>
      <c r="E28" s="268" t="s">
        <v>533</v>
      </c>
      <c r="F28" s="271"/>
      <c r="G28" s="271"/>
      <c r="H28" s="271"/>
      <c r="I28" s="271"/>
      <c r="J28" s="271">
        <v>24</v>
      </c>
      <c r="K28" s="271">
        <v>16440</v>
      </c>
      <c r="L28" s="271"/>
      <c r="M28" s="271">
        <v>685</v>
      </c>
      <c r="N28" s="271">
        <v>32</v>
      </c>
      <c r="O28" s="271">
        <v>22016</v>
      </c>
      <c r="P28" s="306"/>
      <c r="Q28" s="272">
        <v>688</v>
      </c>
    </row>
    <row r="29" spans="1:17" ht="14.4" customHeight="1" x14ac:dyDescent="0.3">
      <c r="A29" s="267" t="s">
        <v>593</v>
      </c>
      <c r="B29" s="268" t="s">
        <v>517</v>
      </c>
      <c r="C29" s="268" t="s">
        <v>514</v>
      </c>
      <c r="D29" s="268" t="s">
        <v>534</v>
      </c>
      <c r="E29" s="268" t="s">
        <v>535</v>
      </c>
      <c r="F29" s="271">
        <v>2</v>
      </c>
      <c r="G29" s="271">
        <v>2060</v>
      </c>
      <c r="H29" s="271">
        <v>1</v>
      </c>
      <c r="I29" s="271">
        <v>1030</v>
      </c>
      <c r="J29" s="271">
        <v>3</v>
      </c>
      <c r="K29" s="271">
        <v>3096</v>
      </c>
      <c r="L29" s="271">
        <v>1.5029126213592232</v>
      </c>
      <c r="M29" s="271">
        <v>1032</v>
      </c>
      <c r="N29" s="271">
        <v>1</v>
      </c>
      <c r="O29" s="271">
        <v>1035</v>
      </c>
      <c r="P29" s="306">
        <v>0.50242718446601942</v>
      </c>
      <c r="Q29" s="272">
        <v>1035</v>
      </c>
    </row>
    <row r="30" spans="1:17" ht="14.4" customHeight="1" x14ac:dyDescent="0.3">
      <c r="A30" s="267" t="s">
        <v>593</v>
      </c>
      <c r="B30" s="268" t="s">
        <v>517</v>
      </c>
      <c r="C30" s="268" t="s">
        <v>514</v>
      </c>
      <c r="D30" s="268" t="s">
        <v>536</v>
      </c>
      <c r="E30" s="268" t="s">
        <v>537</v>
      </c>
      <c r="F30" s="271">
        <v>95</v>
      </c>
      <c r="G30" s="271">
        <v>52155</v>
      </c>
      <c r="H30" s="271">
        <v>1</v>
      </c>
      <c r="I30" s="271">
        <v>549</v>
      </c>
      <c r="J30" s="271">
        <v>40</v>
      </c>
      <c r="K30" s="271">
        <v>21960</v>
      </c>
      <c r="L30" s="271">
        <v>0.42105263157894735</v>
      </c>
      <c r="M30" s="271">
        <v>549</v>
      </c>
      <c r="N30" s="271">
        <v>57</v>
      </c>
      <c r="O30" s="271">
        <v>31350</v>
      </c>
      <c r="P30" s="306">
        <v>0.60109289617486339</v>
      </c>
      <c r="Q30" s="272">
        <v>550</v>
      </c>
    </row>
    <row r="31" spans="1:17" ht="14.4" customHeight="1" x14ac:dyDescent="0.3">
      <c r="A31" s="267" t="s">
        <v>593</v>
      </c>
      <c r="B31" s="268" t="s">
        <v>517</v>
      </c>
      <c r="C31" s="268" t="s">
        <v>514</v>
      </c>
      <c r="D31" s="268" t="s">
        <v>538</v>
      </c>
      <c r="E31" s="268" t="s">
        <v>539</v>
      </c>
      <c r="F31" s="271">
        <v>2</v>
      </c>
      <c r="G31" s="271">
        <v>850</v>
      </c>
      <c r="H31" s="271">
        <v>1</v>
      </c>
      <c r="I31" s="271">
        <v>425</v>
      </c>
      <c r="J31" s="271">
        <v>2</v>
      </c>
      <c r="K31" s="271">
        <v>850</v>
      </c>
      <c r="L31" s="271">
        <v>1</v>
      </c>
      <c r="M31" s="271">
        <v>425</v>
      </c>
      <c r="N31" s="271"/>
      <c r="O31" s="271"/>
      <c r="P31" s="306"/>
      <c r="Q31" s="272"/>
    </row>
    <row r="32" spans="1:17" ht="14.4" customHeight="1" x14ac:dyDescent="0.3">
      <c r="A32" s="267" t="s">
        <v>593</v>
      </c>
      <c r="B32" s="268" t="s">
        <v>517</v>
      </c>
      <c r="C32" s="268" t="s">
        <v>514</v>
      </c>
      <c r="D32" s="268" t="s">
        <v>540</v>
      </c>
      <c r="E32" s="268" t="s">
        <v>541</v>
      </c>
      <c r="F32" s="271">
        <v>20</v>
      </c>
      <c r="G32" s="271">
        <v>73620</v>
      </c>
      <c r="H32" s="271">
        <v>1</v>
      </c>
      <c r="I32" s="271">
        <v>3681</v>
      </c>
      <c r="J32" s="271">
        <v>20</v>
      </c>
      <c r="K32" s="271">
        <v>73780</v>
      </c>
      <c r="L32" s="271">
        <v>1.0021733224667211</v>
      </c>
      <c r="M32" s="271">
        <v>3689</v>
      </c>
      <c r="N32" s="271">
        <v>21</v>
      </c>
      <c r="O32" s="271">
        <v>77658</v>
      </c>
      <c r="P32" s="306">
        <v>1.0548492257538713</v>
      </c>
      <c r="Q32" s="272">
        <v>3698</v>
      </c>
    </row>
    <row r="33" spans="1:17" ht="14.4" customHeight="1" x14ac:dyDescent="0.3">
      <c r="A33" s="267" t="s">
        <v>593</v>
      </c>
      <c r="B33" s="268" t="s">
        <v>517</v>
      </c>
      <c r="C33" s="268" t="s">
        <v>514</v>
      </c>
      <c r="D33" s="268" t="s">
        <v>542</v>
      </c>
      <c r="E33" s="268" t="s">
        <v>533</v>
      </c>
      <c r="F33" s="271">
        <v>32</v>
      </c>
      <c r="G33" s="271">
        <v>13984</v>
      </c>
      <c r="H33" s="271">
        <v>1</v>
      </c>
      <c r="I33" s="271">
        <v>437</v>
      </c>
      <c r="J33" s="271">
        <v>3</v>
      </c>
      <c r="K33" s="271">
        <v>1311</v>
      </c>
      <c r="L33" s="271">
        <v>9.375E-2</v>
      </c>
      <c r="M33" s="271">
        <v>437</v>
      </c>
      <c r="N33" s="271">
        <v>1</v>
      </c>
      <c r="O33" s="271">
        <v>438</v>
      </c>
      <c r="P33" s="306">
        <v>3.1321510297482841E-2</v>
      </c>
      <c r="Q33" s="272">
        <v>438</v>
      </c>
    </row>
    <row r="34" spans="1:17" ht="14.4" customHeight="1" x14ac:dyDescent="0.3">
      <c r="A34" s="267" t="s">
        <v>593</v>
      </c>
      <c r="B34" s="268" t="s">
        <v>517</v>
      </c>
      <c r="C34" s="268" t="s">
        <v>514</v>
      </c>
      <c r="D34" s="268" t="s">
        <v>543</v>
      </c>
      <c r="E34" s="268" t="s">
        <v>544</v>
      </c>
      <c r="F34" s="271"/>
      <c r="G34" s="271"/>
      <c r="H34" s="271"/>
      <c r="I34" s="271"/>
      <c r="J34" s="271"/>
      <c r="K34" s="271"/>
      <c r="L34" s="271"/>
      <c r="M34" s="271"/>
      <c r="N34" s="271">
        <v>1</v>
      </c>
      <c r="O34" s="271">
        <v>1607</v>
      </c>
      <c r="P34" s="306"/>
      <c r="Q34" s="272">
        <v>1607</v>
      </c>
    </row>
    <row r="35" spans="1:17" ht="14.4" customHeight="1" x14ac:dyDescent="0.3">
      <c r="A35" s="267" t="s">
        <v>593</v>
      </c>
      <c r="B35" s="268" t="s">
        <v>517</v>
      </c>
      <c r="C35" s="268" t="s">
        <v>514</v>
      </c>
      <c r="D35" s="268" t="s">
        <v>546</v>
      </c>
      <c r="E35" s="268" t="s">
        <v>527</v>
      </c>
      <c r="F35" s="271"/>
      <c r="G35" s="271"/>
      <c r="H35" s="271"/>
      <c r="I35" s="271"/>
      <c r="J35" s="271">
        <v>9</v>
      </c>
      <c r="K35" s="271">
        <v>7479</v>
      </c>
      <c r="L35" s="271"/>
      <c r="M35" s="271">
        <v>831</v>
      </c>
      <c r="N35" s="271"/>
      <c r="O35" s="271"/>
      <c r="P35" s="306"/>
      <c r="Q35" s="272"/>
    </row>
    <row r="36" spans="1:17" ht="14.4" customHeight="1" x14ac:dyDescent="0.3">
      <c r="A36" s="267" t="s">
        <v>593</v>
      </c>
      <c r="B36" s="268" t="s">
        <v>517</v>
      </c>
      <c r="C36" s="268" t="s">
        <v>514</v>
      </c>
      <c r="D36" s="268" t="s">
        <v>547</v>
      </c>
      <c r="E36" s="268" t="s">
        <v>548</v>
      </c>
      <c r="F36" s="271"/>
      <c r="G36" s="271"/>
      <c r="H36" s="271"/>
      <c r="I36" s="271"/>
      <c r="J36" s="271">
        <v>1</v>
      </c>
      <c r="K36" s="271">
        <v>1597</v>
      </c>
      <c r="L36" s="271"/>
      <c r="M36" s="271">
        <v>1597</v>
      </c>
      <c r="N36" s="271"/>
      <c r="O36" s="271"/>
      <c r="P36" s="306"/>
      <c r="Q36" s="272"/>
    </row>
    <row r="37" spans="1:17" ht="14.4" customHeight="1" x14ac:dyDescent="0.3">
      <c r="A37" s="267" t="s">
        <v>593</v>
      </c>
      <c r="B37" s="268" t="s">
        <v>517</v>
      </c>
      <c r="C37" s="268" t="s">
        <v>514</v>
      </c>
      <c r="D37" s="268" t="s">
        <v>558</v>
      </c>
      <c r="E37" s="268" t="s">
        <v>559</v>
      </c>
      <c r="F37" s="271"/>
      <c r="G37" s="271"/>
      <c r="H37" s="271"/>
      <c r="I37" s="271"/>
      <c r="J37" s="271"/>
      <c r="K37" s="271"/>
      <c r="L37" s="271"/>
      <c r="M37" s="271"/>
      <c r="N37" s="271">
        <v>4</v>
      </c>
      <c r="O37" s="271">
        <v>3276</v>
      </c>
      <c r="P37" s="306"/>
      <c r="Q37" s="272">
        <v>819</v>
      </c>
    </row>
    <row r="38" spans="1:17" ht="14.4" customHeight="1" x14ac:dyDescent="0.3">
      <c r="A38" s="267" t="s">
        <v>593</v>
      </c>
      <c r="B38" s="268" t="s">
        <v>517</v>
      </c>
      <c r="C38" s="268" t="s">
        <v>514</v>
      </c>
      <c r="D38" s="268" t="s">
        <v>560</v>
      </c>
      <c r="E38" s="268" t="s">
        <v>561</v>
      </c>
      <c r="F38" s="271">
        <v>3</v>
      </c>
      <c r="G38" s="271">
        <v>195</v>
      </c>
      <c r="H38" s="271">
        <v>1</v>
      </c>
      <c r="I38" s="271">
        <v>65</v>
      </c>
      <c r="J38" s="271">
        <v>24</v>
      </c>
      <c r="K38" s="271">
        <v>1560</v>
      </c>
      <c r="L38" s="271">
        <v>8</v>
      </c>
      <c r="M38" s="271">
        <v>65</v>
      </c>
      <c r="N38" s="271">
        <v>33</v>
      </c>
      <c r="O38" s="271">
        <v>2145</v>
      </c>
      <c r="P38" s="306">
        <v>11</v>
      </c>
      <c r="Q38" s="272">
        <v>65</v>
      </c>
    </row>
    <row r="39" spans="1:17" ht="14.4" customHeight="1" x14ac:dyDescent="0.3">
      <c r="A39" s="267" t="s">
        <v>593</v>
      </c>
      <c r="B39" s="268" t="s">
        <v>517</v>
      </c>
      <c r="C39" s="268" t="s">
        <v>514</v>
      </c>
      <c r="D39" s="268" t="s">
        <v>562</v>
      </c>
      <c r="E39" s="268" t="s">
        <v>563</v>
      </c>
      <c r="F39" s="271">
        <v>4</v>
      </c>
      <c r="G39" s="271">
        <v>1568</v>
      </c>
      <c r="H39" s="271">
        <v>1</v>
      </c>
      <c r="I39" s="271">
        <v>392</v>
      </c>
      <c r="J39" s="271">
        <v>3</v>
      </c>
      <c r="K39" s="271">
        <v>1182</v>
      </c>
      <c r="L39" s="271">
        <v>0.75382653061224492</v>
      </c>
      <c r="M39" s="271">
        <v>394</v>
      </c>
      <c r="N39" s="271">
        <v>3</v>
      </c>
      <c r="O39" s="271">
        <v>1188</v>
      </c>
      <c r="P39" s="306">
        <v>0.75765306122448983</v>
      </c>
      <c r="Q39" s="272">
        <v>396</v>
      </c>
    </row>
    <row r="40" spans="1:17" ht="14.4" customHeight="1" x14ac:dyDescent="0.3">
      <c r="A40" s="267" t="s">
        <v>593</v>
      </c>
      <c r="B40" s="268" t="s">
        <v>517</v>
      </c>
      <c r="C40" s="268" t="s">
        <v>514</v>
      </c>
      <c r="D40" s="268" t="s">
        <v>564</v>
      </c>
      <c r="E40" s="268" t="s">
        <v>565</v>
      </c>
      <c r="F40" s="271">
        <v>4</v>
      </c>
      <c r="G40" s="271">
        <v>5748</v>
      </c>
      <c r="H40" s="271">
        <v>1</v>
      </c>
      <c r="I40" s="271">
        <v>1437</v>
      </c>
      <c r="J40" s="271">
        <v>3</v>
      </c>
      <c r="K40" s="271">
        <v>4323</v>
      </c>
      <c r="L40" s="271">
        <v>0.7520876826722338</v>
      </c>
      <c r="M40" s="271">
        <v>1441</v>
      </c>
      <c r="N40" s="271">
        <v>3</v>
      </c>
      <c r="O40" s="271">
        <v>4341</v>
      </c>
      <c r="P40" s="306">
        <v>0.75521920668058451</v>
      </c>
      <c r="Q40" s="272">
        <v>1447</v>
      </c>
    </row>
    <row r="41" spans="1:17" ht="14.4" customHeight="1" x14ac:dyDescent="0.3">
      <c r="A41" s="267" t="s">
        <v>593</v>
      </c>
      <c r="B41" s="268" t="s">
        <v>517</v>
      </c>
      <c r="C41" s="268" t="s">
        <v>514</v>
      </c>
      <c r="D41" s="268" t="s">
        <v>566</v>
      </c>
      <c r="E41" s="268" t="s">
        <v>567</v>
      </c>
      <c r="F41" s="271"/>
      <c r="G41" s="271"/>
      <c r="H41" s="271"/>
      <c r="I41" s="271"/>
      <c r="J41" s="271">
        <v>1</v>
      </c>
      <c r="K41" s="271">
        <v>1228</v>
      </c>
      <c r="L41" s="271"/>
      <c r="M41" s="271">
        <v>1228</v>
      </c>
      <c r="N41" s="271"/>
      <c r="O41" s="271"/>
      <c r="P41" s="306"/>
      <c r="Q41" s="272"/>
    </row>
    <row r="42" spans="1:17" ht="14.4" customHeight="1" x14ac:dyDescent="0.3">
      <c r="A42" s="267" t="s">
        <v>593</v>
      </c>
      <c r="B42" s="268" t="s">
        <v>517</v>
      </c>
      <c r="C42" s="268" t="s">
        <v>514</v>
      </c>
      <c r="D42" s="268" t="s">
        <v>568</v>
      </c>
      <c r="E42" s="268" t="s">
        <v>569</v>
      </c>
      <c r="F42" s="271"/>
      <c r="G42" s="271"/>
      <c r="H42" s="271"/>
      <c r="I42" s="271"/>
      <c r="J42" s="271">
        <v>1</v>
      </c>
      <c r="K42" s="271">
        <v>3065</v>
      </c>
      <c r="L42" s="271"/>
      <c r="M42" s="271">
        <v>3065</v>
      </c>
      <c r="N42" s="271"/>
      <c r="O42" s="271"/>
      <c r="P42" s="306"/>
      <c r="Q42" s="272"/>
    </row>
    <row r="43" spans="1:17" ht="14.4" customHeight="1" x14ac:dyDescent="0.3">
      <c r="A43" s="267" t="s">
        <v>593</v>
      </c>
      <c r="B43" s="268" t="s">
        <v>517</v>
      </c>
      <c r="C43" s="268" t="s">
        <v>514</v>
      </c>
      <c r="D43" s="268" t="s">
        <v>570</v>
      </c>
      <c r="E43" s="268" t="s">
        <v>571</v>
      </c>
      <c r="F43" s="271">
        <v>17</v>
      </c>
      <c r="G43" s="271">
        <v>272</v>
      </c>
      <c r="H43" s="271">
        <v>1</v>
      </c>
      <c r="I43" s="271">
        <v>16</v>
      </c>
      <c r="J43" s="271">
        <v>14</v>
      </c>
      <c r="K43" s="271">
        <v>224</v>
      </c>
      <c r="L43" s="271">
        <v>0.82352941176470584</v>
      </c>
      <c r="M43" s="271">
        <v>16</v>
      </c>
      <c r="N43" s="271">
        <v>18</v>
      </c>
      <c r="O43" s="271">
        <v>288</v>
      </c>
      <c r="P43" s="306">
        <v>1.0588235294117647</v>
      </c>
      <c r="Q43" s="272">
        <v>16</v>
      </c>
    </row>
    <row r="44" spans="1:17" ht="14.4" customHeight="1" x14ac:dyDescent="0.3">
      <c r="A44" s="267" t="s">
        <v>594</v>
      </c>
      <c r="B44" s="268" t="s">
        <v>517</v>
      </c>
      <c r="C44" s="268" t="s">
        <v>514</v>
      </c>
      <c r="D44" s="268" t="s">
        <v>520</v>
      </c>
      <c r="E44" s="268" t="s">
        <v>521</v>
      </c>
      <c r="F44" s="271">
        <v>1</v>
      </c>
      <c r="G44" s="271">
        <v>125</v>
      </c>
      <c r="H44" s="271">
        <v>1</v>
      </c>
      <c r="I44" s="271">
        <v>125</v>
      </c>
      <c r="J44" s="271">
        <v>5</v>
      </c>
      <c r="K44" s="271">
        <v>625</v>
      </c>
      <c r="L44" s="271">
        <v>5</v>
      </c>
      <c r="M44" s="271">
        <v>125</v>
      </c>
      <c r="N44" s="271">
        <v>6</v>
      </c>
      <c r="O44" s="271">
        <v>756</v>
      </c>
      <c r="P44" s="306">
        <v>6.048</v>
      </c>
      <c r="Q44" s="272">
        <v>126</v>
      </c>
    </row>
    <row r="45" spans="1:17" ht="14.4" customHeight="1" x14ac:dyDescent="0.3">
      <c r="A45" s="267" t="s">
        <v>594</v>
      </c>
      <c r="B45" s="268" t="s">
        <v>517</v>
      </c>
      <c r="C45" s="268" t="s">
        <v>514</v>
      </c>
      <c r="D45" s="268" t="s">
        <v>522</v>
      </c>
      <c r="E45" s="268" t="s">
        <v>523</v>
      </c>
      <c r="F45" s="271"/>
      <c r="G45" s="271"/>
      <c r="H45" s="271"/>
      <c r="I45" s="271"/>
      <c r="J45" s="271"/>
      <c r="K45" s="271"/>
      <c r="L45" s="271"/>
      <c r="M45" s="271"/>
      <c r="N45" s="271">
        <v>2</v>
      </c>
      <c r="O45" s="271">
        <v>452</v>
      </c>
      <c r="P45" s="306"/>
      <c r="Q45" s="272">
        <v>226</v>
      </c>
    </row>
    <row r="46" spans="1:17" ht="14.4" customHeight="1" x14ac:dyDescent="0.3">
      <c r="A46" s="267" t="s">
        <v>594</v>
      </c>
      <c r="B46" s="268" t="s">
        <v>517</v>
      </c>
      <c r="C46" s="268" t="s">
        <v>514</v>
      </c>
      <c r="D46" s="268" t="s">
        <v>524</v>
      </c>
      <c r="E46" s="268" t="s">
        <v>525</v>
      </c>
      <c r="F46" s="271">
        <v>5</v>
      </c>
      <c r="G46" s="271">
        <v>6075</v>
      </c>
      <c r="H46" s="271">
        <v>1</v>
      </c>
      <c r="I46" s="271">
        <v>1215</v>
      </c>
      <c r="J46" s="271">
        <v>1</v>
      </c>
      <c r="K46" s="271">
        <v>1217</v>
      </c>
      <c r="L46" s="271">
        <v>0.20032921810699589</v>
      </c>
      <c r="M46" s="271">
        <v>1217</v>
      </c>
      <c r="N46" s="271"/>
      <c r="O46" s="271"/>
      <c r="P46" s="306"/>
      <c r="Q46" s="272"/>
    </row>
    <row r="47" spans="1:17" ht="14.4" customHeight="1" x14ac:dyDescent="0.3">
      <c r="A47" s="267" t="s">
        <v>594</v>
      </c>
      <c r="B47" s="268" t="s">
        <v>517</v>
      </c>
      <c r="C47" s="268" t="s">
        <v>514</v>
      </c>
      <c r="D47" s="268" t="s">
        <v>526</v>
      </c>
      <c r="E47" s="268" t="s">
        <v>527</v>
      </c>
      <c r="F47" s="271">
        <v>51</v>
      </c>
      <c r="G47" s="271">
        <v>69717</v>
      </c>
      <c r="H47" s="271">
        <v>1</v>
      </c>
      <c r="I47" s="271">
        <v>1367</v>
      </c>
      <c r="J47" s="271">
        <v>26</v>
      </c>
      <c r="K47" s="271">
        <v>35646</v>
      </c>
      <c r="L47" s="271">
        <v>0.51129566676707261</v>
      </c>
      <c r="M47" s="271">
        <v>1371</v>
      </c>
      <c r="N47" s="271">
        <v>43</v>
      </c>
      <c r="O47" s="271">
        <v>59125</v>
      </c>
      <c r="P47" s="306">
        <v>0.84807148901989471</v>
      </c>
      <c r="Q47" s="272">
        <v>1375</v>
      </c>
    </row>
    <row r="48" spans="1:17" ht="14.4" customHeight="1" x14ac:dyDescent="0.3">
      <c r="A48" s="267" t="s">
        <v>594</v>
      </c>
      <c r="B48" s="268" t="s">
        <v>517</v>
      </c>
      <c r="C48" s="268" t="s">
        <v>514</v>
      </c>
      <c r="D48" s="268" t="s">
        <v>528</v>
      </c>
      <c r="E48" s="268" t="s">
        <v>529</v>
      </c>
      <c r="F48" s="271">
        <v>16</v>
      </c>
      <c r="G48" s="271">
        <v>36864</v>
      </c>
      <c r="H48" s="271">
        <v>1</v>
      </c>
      <c r="I48" s="271">
        <v>2304</v>
      </c>
      <c r="J48" s="271">
        <v>12</v>
      </c>
      <c r="K48" s="271">
        <v>27720</v>
      </c>
      <c r="L48" s="271">
        <v>0.751953125</v>
      </c>
      <c r="M48" s="271">
        <v>2310</v>
      </c>
      <c r="N48" s="271">
        <v>20</v>
      </c>
      <c r="O48" s="271">
        <v>46380</v>
      </c>
      <c r="P48" s="306">
        <v>1.2581380208333333</v>
      </c>
      <c r="Q48" s="272">
        <v>2319</v>
      </c>
    </row>
    <row r="49" spans="1:17" ht="14.4" customHeight="1" x14ac:dyDescent="0.3">
      <c r="A49" s="267" t="s">
        <v>594</v>
      </c>
      <c r="B49" s="268" t="s">
        <v>517</v>
      </c>
      <c r="C49" s="268" t="s">
        <v>514</v>
      </c>
      <c r="D49" s="268" t="s">
        <v>530</v>
      </c>
      <c r="E49" s="268" t="s">
        <v>531</v>
      </c>
      <c r="F49" s="271"/>
      <c r="G49" s="271"/>
      <c r="H49" s="271"/>
      <c r="I49" s="271"/>
      <c r="J49" s="271"/>
      <c r="K49" s="271"/>
      <c r="L49" s="271"/>
      <c r="M49" s="271"/>
      <c r="N49" s="271">
        <v>17</v>
      </c>
      <c r="O49" s="271">
        <v>37621</v>
      </c>
      <c r="P49" s="306"/>
      <c r="Q49" s="272">
        <v>2213</v>
      </c>
    </row>
    <row r="50" spans="1:17" ht="14.4" customHeight="1" x14ac:dyDescent="0.3">
      <c r="A50" s="267" t="s">
        <v>594</v>
      </c>
      <c r="B50" s="268" t="s">
        <v>517</v>
      </c>
      <c r="C50" s="268" t="s">
        <v>514</v>
      </c>
      <c r="D50" s="268" t="s">
        <v>532</v>
      </c>
      <c r="E50" s="268" t="s">
        <v>533</v>
      </c>
      <c r="F50" s="271">
        <v>9</v>
      </c>
      <c r="G50" s="271">
        <v>6147</v>
      </c>
      <c r="H50" s="271">
        <v>1</v>
      </c>
      <c r="I50" s="271">
        <v>683</v>
      </c>
      <c r="J50" s="271">
        <v>18</v>
      </c>
      <c r="K50" s="271">
        <v>12330</v>
      </c>
      <c r="L50" s="271">
        <v>2.005856515373353</v>
      </c>
      <c r="M50" s="271">
        <v>685</v>
      </c>
      <c r="N50" s="271">
        <v>45</v>
      </c>
      <c r="O50" s="271">
        <v>30960</v>
      </c>
      <c r="P50" s="306">
        <v>5.036603221083455</v>
      </c>
      <c r="Q50" s="272">
        <v>688</v>
      </c>
    </row>
    <row r="51" spans="1:17" ht="14.4" customHeight="1" x14ac:dyDescent="0.3">
      <c r="A51" s="267" t="s">
        <v>594</v>
      </c>
      <c r="B51" s="268" t="s">
        <v>517</v>
      </c>
      <c r="C51" s="268" t="s">
        <v>514</v>
      </c>
      <c r="D51" s="268" t="s">
        <v>534</v>
      </c>
      <c r="E51" s="268" t="s">
        <v>535</v>
      </c>
      <c r="F51" s="271">
        <v>3</v>
      </c>
      <c r="G51" s="271">
        <v>3090</v>
      </c>
      <c r="H51" s="271">
        <v>1</v>
      </c>
      <c r="I51" s="271">
        <v>1030</v>
      </c>
      <c r="J51" s="271">
        <v>2</v>
      </c>
      <c r="K51" s="271">
        <v>2064</v>
      </c>
      <c r="L51" s="271">
        <v>0.66796116504854364</v>
      </c>
      <c r="M51" s="271">
        <v>1032</v>
      </c>
      <c r="N51" s="271">
        <v>1</v>
      </c>
      <c r="O51" s="271">
        <v>1035</v>
      </c>
      <c r="P51" s="306">
        <v>0.33495145631067963</v>
      </c>
      <c r="Q51" s="272">
        <v>1035</v>
      </c>
    </row>
    <row r="52" spans="1:17" ht="14.4" customHeight="1" x14ac:dyDescent="0.3">
      <c r="A52" s="267" t="s">
        <v>594</v>
      </c>
      <c r="B52" s="268" t="s">
        <v>517</v>
      </c>
      <c r="C52" s="268" t="s">
        <v>514</v>
      </c>
      <c r="D52" s="268" t="s">
        <v>536</v>
      </c>
      <c r="E52" s="268" t="s">
        <v>537</v>
      </c>
      <c r="F52" s="271">
        <v>59</v>
      </c>
      <c r="G52" s="271">
        <v>32391</v>
      </c>
      <c r="H52" s="271">
        <v>1</v>
      </c>
      <c r="I52" s="271">
        <v>549</v>
      </c>
      <c r="J52" s="271">
        <v>42</v>
      </c>
      <c r="K52" s="271">
        <v>23058</v>
      </c>
      <c r="L52" s="271">
        <v>0.71186440677966101</v>
      </c>
      <c r="M52" s="271">
        <v>549</v>
      </c>
      <c r="N52" s="271">
        <v>59</v>
      </c>
      <c r="O52" s="271">
        <v>32450</v>
      </c>
      <c r="P52" s="306">
        <v>1.0018214936247722</v>
      </c>
      <c r="Q52" s="272">
        <v>550</v>
      </c>
    </row>
    <row r="53" spans="1:17" ht="14.4" customHeight="1" x14ac:dyDescent="0.3">
      <c r="A53" s="267" t="s">
        <v>594</v>
      </c>
      <c r="B53" s="268" t="s">
        <v>517</v>
      </c>
      <c r="C53" s="268" t="s">
        <v>514</v>
      </c>
      <c r="D53" s="268" t="s">
        <v>540</v>
      </c>
      <c r="E53" s="268" t="s">
        <v>541</v>
      </c>
      <c r="F53" s="271">
        <v>20</v>
      </c>
      <c r="G53" s="271">
        <v>73620</v>
      </c>
      <c r="H53" s="271">
        <v>1</v>
      </c>
      <c r="I53" s="271">
        <v>3681</v>
      </c>
      <c r="J53" s="271">
        <v>10</v>
      </c>
      <c r="K53" s="271">
        <v>36890</v>
      </c>
      <c r="L53" s="271">
        <v>0.50108666123336054</v>
      </c>
      <c r="M53" s="271">
        <v>3689</v>
      </c>
      <c r="N53" s="271">
        <v>14</v>
      </c>
      <c r="O53" s="271">
        <v>51772</v>
      </c>
      <c r="P53" s="306">
        <v>0.70323281716924746</v>
      </c>
      <c r="Q53" s="272">
        <v>3698</v>
      </c>
    </row>
    <row r="54" spans="1:17" ht="14.4" customHeight="1" x14ac:dyDescent="0.3">
      <c r="A54" s="267" t="s">
        <v>594</v>
      </c>
      <c r="B54" s="268" t="s">
        <v>517</v>
      </c>
      <c r="C54" s="268" t="s">
        <v>514</v>
      </c>
      <c r="D54" s="268" t="s">
        <v>542</v>
      </c>
      <c r="E54" s="268" t="s">
        <v>533</v>
      </c>
      <c r="F54" s="271">
        <v>16</v>
      </c>
      <c r="G54" s="271">
        <v>6992</v>
      </c>
      <c r="H54" s="271">
        <v>1</v>
      </c>
      <c r="I54" s="271">
        <v>437</v>
      </c>
      <c r="J54" s="271">
        <v>2</v>
      </c>
      <c r="K54" s="271">
        <v>874</v>
      </c>
      <c r="L54" s="271">
        <v>0.125</v>
      </c>
      <c r="M54" s="271">
        <v>437</v>
      </c>
      <c r="N54" s="271"/>
      <c r="O54" s="271"/>
      <c r="P54" s="306"/>
      <c r="Q54" s="272"/>
    </row>
    <row r="55" spans="1:17" ht="14.4" customHeight="1" x14ac:dyDescent="0.3">
      <c r="A55" s="267" t="s">
        <v>594</v>
      </c>
      <c r="B55" s="268" t="s">
        <v>517</v>
      </c>
      <c r="C55" s="268" t="s">
        <v>514</v>
      </c>
      <c r="D55" s="268" t="s">
        <v>551</v>
      </c>
      <c r="E55" s="268" t="s">
        <v>552</v>
      </c>
      <c r="F55" s="271">
        <v>4</v>
      </c>
      <c r="G55" s="271">
        <v>6432</v>
      </c>
      <c r="H55" s="271">
        <v>1</v>
      </c>
      <c r="I55" s="271">
        <v>1608</v>
      </c>
      <c r="J55" s="271"/>
      <c r="K55" s="271"/>
      <c r="L55" s="271"/>
      <c r="M55" s="271"/>
      <c r="N55" s="271"/>
      <c r="O55" s="271"/>
      <c r="P55" s="306"/>
      <c r="Q55" s="272"/>
    </row>
    <row r="56" spans="1:17" ht="14.4" customHeight="1" x14ac:dyDescent="0.3">
      <c r="A56" s="267" t="s">
        <v>594</v>
      </c>
      <c r="B56" s="268" t="s">
        <v>517</v>
      </c>
      <c r="C56" s="268" t="s">
        <v>514</v>
      </c>
      <c r="D56" s="268" t="s">
        <v>555</v>
      </c>
      <c r="E56" s="268" t="s">
        <v>523</v>
      </c>
      <c r="F56" s="271"/>
      <c r="G56" s="271"/>
      <c r="H56" s="271"/>
      <c r="I56" s="271"/>
      <c r="J56" s="271"/>
      <c r="K56" s="271"/>
      <c r="L56" s="271"/>
      <c r="M56" s="271"/>
      <c r="N56" s="271">
        <v>1</v>
      </c>
      <c r="O56" s="271">
        <v>122</v>
      </c>
      <c r="P56" s="306"/>
      <c r="Q56" s="272">
        <v>122</v>
      </c>
    </row>
    <row r="57" spans="1:17" ht="14.4" customHeight="1" x14ac:dyDescent="0.3">
      <c r="A57" s="267" t="s">
        <v>594</v>
      </c>
      <c r="B57" s="268" t="s">
        <v>517</v>
      </c>
      <c r="C57" s="268" t="s">
        <v>514</v>
      </c>
      <c r="D57" s="268" t="s">
        <v>556</v>
      </c>
      <c r="E57" s="268" t="s">
        <v>557</v>
      </c>
      <c r="F57" s="271">
        <v>1</v>
      </c>
      <c r="G57" s="271">
        <v>1527</v>
      </c>
      <c r="H57" s="271">
        <v>1</v>
      </c>
      <c r="I57" s="271">
        <v>1527</v>
      </c>
      <c r="J57" s="271">
        <v>1</v>
      </c>
      <c r="K57" s="271">
        <v>1531</v>
      </c>
      <c r="L57" s="271">
        <v>1.0026195153896529</v>
      </c>
      <c r="M57" s="271">
        <v>1531</v>
      </c>
      <c r="N57" s="271"/>
      <c r="O57" s="271"/>
      <c r="P57" s="306"/>
      <c r="Q57" s="272"/>
    </row>
    <row r="58" spans="1:17" ht="14.4" customHeight="1" x14ac:dyDescent="0.3">
      <c r="A58" s="267" t="s">
        <v>594</v>
      </c>
      <c r="B58" s="268" t="s">
        <v>517</v>
      </c>
      <c r="C58" s="268" t="s">
        <v>514</v>
      </c>
      <c r="D58" s="268" t="s">
        <v>558</v>
      </c>
      <c r="E58" s="268" t="s">
        <v>559</v>
      </c>
      <c r="F58" s="271"/>
      <c r="G58" s="271"/>
      <c r="H58" s="271"/>
      <c r="I58" s="271"/>
      <c r="J58" s="271"/>
      <c r="K58" s="271"/>
      <c r="L58" s="271"/>
      <c r="M58" s="271"/>
      <c r="N58" s="271">
        <v>9</v>
      </c>
      <c r="O58" s="271">
        <v>7371</v>
      </c>
      <c r="P58" s="306"/>
      <c r="Q58" s="272">
        <v>819</v>
      </c>
    </row>
    <row r="59" spans="1:17" ht="14.4" customHeight="1" x14ac:dyDescent="0.3">
      <c r="A59" s="267" t="s">
        <v>594</v>
      </c>
      <c r="B59" s="268" t="s">
        <v>517</v>
      </c>
      <c r="C59" s="268" t="s">
        <v>514</v>
      </c>
      <c r="D59" s="268" t="s">
        <v>560</v>
      </c>
      <c r="E59" s="268" t="s">
        <v>561</v>
      </c>
      <c r="F59" s="271">
        <v>9</v>
      </c>
      <c r="G59" s="271">
        <v>585</v>
      </c>
      <c r="H59" s="271">
        <v>1</v>
      </c>
      <c r="I59" s="271">
        <v>65</v>
      </c>
      <c r="J59" s="271">
        <v>18</v>
      </c>
      <c r="K59" s="271">
        <v>1170</v>
      </c>
      <c r="L59" s="271">
        <v>2</v>
      </c>
      <c r="M59" s="271">
        <v>65</v>
      </c>
      <c r="N59" s="271">
        <v>45</v>
      </c>
      <c r="O59" s="271">
        <v>2925</v>
      </c>
      <c r="P59" s="306">
        <v>5</v>
      </c>
      <c r="Q59" s="272">
        <v>65</v>
      </c>
    </row>
    <row r="60" spans="1:17" ht="14.4" customHeight="1" x14ac:dyDescent="0.3">
      <c r="A60" s="267" t="s">
        <v>594</v>
      </c>
      <c r="B60" s="268" t="s">
        <v>517</v>
      </c>
      <c r="C60" s="268" t="s">
        <v>514</v>
      </c>
      <c r="D60" s="268" t="s">
        <v>562</v>
      </c>
      <c r="E60" s="268" t="s">
        <v>563</v>
      </c>
      <c r="F60" s="271">
        <v>1</v>
      </c>
      <c r="G60" s="271">
        <v>392</v>
      </c>
      <c r="H60" s="271">
        <v>1</v>
      </c>
      <c r="I60" s="271">
        <v>392</v>
      </c>
      <c r="J60" s="271">
        <v>2</v>
      </c>
      <c r="K60" s="271">
        <v>788</v>
      </c>
      <c r="L60" s="271">
        <v>2.010204081632653</v>
      </c>
      <c r="M60" s="271">
        <v>394</v>
      </c>
      <c r="N60" s="271">
        <v>6</v>
      </c>
      <c r="O60" s="271">
        <v>2376</v>
      </c>
      <c r="P60" s="306">
        <v>6.0612244897959187</v>
      </c>
      <c r="Q60" s="272">
        <v>396</v>
      </c>
    </row>
    <row r="61" spans="1:17" ht="14.4" customHeight="1" x14ac:dyDescent="0.3">
      <c r="A61" s="267" t="s">
        <v>594</v>
      </c>
      <c r="B61" s="268" t="s">
        <v>517</v>
      </c>
      <c r="C61" s="268" t="s">
        <v>514</v>
      </c>
      <c r="D61" s="268" t="s">
        <v>564</v>
      </c>
      <c r="E61" s="268" t="s">
        <v>565</v>
      </c>
      <c r="F61" s="271">
        <v>1</v>
      </c>
      <c r="G61" s="271">
        <v>1437</v>
      </c>
      <c r="H61" s="271">
        <v>1</v>
      </c>
      <c r="I61" s="271">
        <v>1437</v>
      </c>
      <c r="J61" s="271">
        <v>2</v>
      </c>
      <c r="K61" s="271">
        <v>2882</v>
      </c>
      <c r="L61" s="271">
        <v>2.0055671537926236</v>
      </c>
      <c r="M61" s="271">
        <v>1441</v>
      </c>
      <c r="N61" s="271">
        <v>6</v>
      </c>
      <c r="O61" s="271">
        <v>8682</v>
      </c>
      <c r="P61" s="306">
        <v>6.0417536534446761</v>
      </c>
      <c r="Q61" s="272">
        <v>1447</v>
      </c>
    </row>
    <row r="62" spans="1:17" ht="14.4" customHeight="1" x14ac:dyDescent="0.3">
      <c r="A62" s="267" t="s">
        <v>594</v>
      </c>
      <c r="B62" s="268" t="s">
        <v>517</v>
      </c>
      <c r="C62" s="268" t="s">
        <v>514</v>
      </c>
      <c r="D62" s="268" t="s">
        <v>566</v>
      </c>
      <c r="E62" s="268" t="s">
        <v>567</v>
      </c>
      <c r="F62" s="271">
        <v>1</v>
      </c>
      <c r="G62" s="271">
        <v>1224</v>
      </c>
      <c r="H62" s="271">
        <v>1</v>
      </c>
      <c r="I62" s="271">
        <v>1224</v>
      </c>
      <c r="J62" s="271"/>
      <c r="K62" s="271"/>
      <c r="L62" s="271"/>
      <c r="M62" s="271"/>
      <c r="N62" s="271"/>
      <c r="O62" s="271"/>
      <c r="P62" s="306"/>
      <c r="Q62" s="272"/>
    </row>
    <row r="63" spans="1:17" ht="14.4" customHeight="1" x14ac:dyDescent="0.3">
      <c r="A63" s="267" t="s">
        <v>594</v>
      </c>
      <c r="B63" s="268" t="s">
        <v>517</v>
      </c>
      <c r="C63" s="268" t="s">
        <v>514</v>
      </c>
      <c r="D63" s="268" t="s">
        <v>568</v>
      </c>
      <c r="E63" s="268" t="s">
        <v>569</v>
      </c>
      <c r="F63" s="271">
        <v>1</v>
      </c>
      <c r="G63" s="271">
        <v>3055</v>
      </c>
      <c r="H63" s="271">
        <v>1</v>
      </c>
      <c r="I63" s="271">
        <v>3055</v>
      </c>
      <c r="J63" s="271"/>
      <c r="K63" s="271"/>
      <c r="L63" s="271"/>
      <c r="M63" s="271"/>
      <c r="N63" s="271"/>
      <c r="O63" s="271"/>
      <c r="P63" s="306"/>
      <c r="Q63" s="272"/>
    </row>
    <row r="64" spans="1:17" ht="14.4" customHeight="1" x14ac:dyDescent="0.3">
      <c r="A64" s="267" t="s">
        <v>594</v>
      </c>
      <c r="B64" s="268" t="s">
        <v>517</v>
      </c>
      <c r="C64" s="268" t="s">
        <v>514</v>
      </c>
      <c r="D64" s="268" t="s">
        <v>570</v>
      </c>
      <c r="E64" s="268" t="s">
        <v>571</v>
      </c>
      <c r="F64" s="271">
        <v>14</v>
      </c>
      <c r="G64" s="271">
        <v>224</v>
      </c>
      <c r="H64" s="271">
        <v>1</v>
      </c>
      <c r="I64" s="271">
        <v>16</v>
      </c>
      <c r="J64" s="271">
        <v>12</v>
      </c>
      <c r="K64" s="271">
        <v>192</v>
      </c>
      <c r="L64" s="271">
        <v>0.8571428571428571</v>
      </c>
      <c r="M64" s="271">
        <v>16</v>
      </c>
      <c r="N64" s="271">
        <v>31</v>
      </c>
      <c r="O64" s="271">
        <v>496</v>
      </c>
      <c r="P64" s="306">
        <v>2.2142857142857144</v>
      </c>
      <c r="Q64" s="272">
        <v>16</v>
      </c>
    </row>
    <row r="65" spans="1:17" ht="14.4" customHeight="1" x14ac:dyDescent="0.3">
      <c r="A65" s="267" t="s">
        <v>595</v>
      </c>
      <c r="B65" s="268" t="s">
        <v>517</v>
      </c>
      <c r="C65" s="268" t="s">
        <v>514</v>
      </c>
      <c r="D65" s="268" t="s">
        <v>538</v>
      </c>
      <c r="E65" s="268" t="s">
        <v>539</v>
      </c>
      <c r="F65" s="271">
        <v>2</v>
      </c>
      <c r="G65" s="271">
        <v>850</v>
      </c>
      <c r="H65" s="271">
        <v>1</v>
      </c>
      <c r="I65" s="271">
        <v>425</v>
      </c>
      <c r="J65" s="271"/>
      <c r="K65" s="271"/>
      <c r="L65" s="271"/>
      <c r="M65" s="271"/>
      <c r="N65" s="271"/>
      <c r="O65" s="271"/>
      <c r="P65" s="306"/>
      <c r="Q65" s="272"/>
    </row>
    <row r="66" spans="1:17" ht="14.4" customHeight="1" x14ac:dyDescent="0.3">
      <c r="A66" s="267" t="s">
        <v>595</v>
      </c>
      <c r="B66" s="268" t="s">
        <v>517</v>
      </c>
      <c r="C66" s="268" t="s">
        <v>514</v>
      </c>
      <c r="D66" s="268" t="s">
        <v>540</v>
      </c>
      <c r="E66" s="268" t="s">
        <v>541</v>
      </c>
      <c r="F66" s="271">
        <v>1</v>
      </c>
      <c r="G66" s="271">
        <v>3681</v>
      </c>
      <c r="H66" s="271">
        <v>1</v>
      </c>
      <c r="I66" s="271">
        <v>3681</v>
      </c>
      <c r="J66" s="271"/>
      <c r="K66" s="271"/>
      <c r="L66" s="271"/>
      <c r="M66" s="271"/>
      <c r="N66" s="271"/>
      <c r="O66" s="271"/>
      <c r="P66" s="306"/>
      <c r="Q66" s="272"/>
    </row>
    <row r="67" spans="1:17" ht="14.4" customHeight="1" x14ac:dyDescent="0.3">
      <c r="A67" s="267" t="s">
        <v>595</v>
      </c>
      <c r="B67" s="268" t="s">
        <v>517</v>
      </c>
      <c r="C67" s="268" t="s">
        <v>514</v>
      </c>
      <c r="D67" s="268" t="s">
        <v>546</v>
      </c>
      <c r="E67" s="268" t="s">
        <v>527</v>
      </c>
      <c r="F67" s="271">
        <v>4</v>
      </c>
      <c r="G67" s="271">
        <v>3316</v>
      </c>
      <c r="H67" s="271">
        <v>1</v>
      </c>
      <c r="I67" s="271">
        <v>829</v>
      </c>
      <c r="J67" s="271"/>
      <c r="K67" s="271"/>
      <c r="L67" s="271"/>
      <c r="M67" s="271"/>
      <c r="N67" s="271"/>
      <c r="O67" s="271"/>
      <c r="P67" s="306"/>
      <c r="Q67" s="272"/>
    </row>
    <row r="68" spans="1:17" ht="14.4" customHeight="1" x14ac:dyDescent="0.3">
      <c r="A68" s="267" t="s">
        <v>595</v>
      </c>
      <c r="B68" s="268" t="s">
        <v>517</v>
      </c>
      <c r="C68" s="268" t="s">
        <v>514</v>
      </c>
      <c r="D68" s="268" t="s">
        <v>547</v>
      </c>
      <c r="E68" s="268" t="s">
        <v>548</v>
      </c>
      <c r="F68" s="271">
        <v>1</v>
      </c>
      <c r="G68" s="271">
        <v>1593</v>
      </c>
      <c r="H68" s="271">
        <v>1</v>
      </c>
      <c r="I68" s="271">
        <v>1593</v>
      </c>
      <c r="J68" s="271"/>
      <c r="K68" s="271"/>
      <c r="L68" s="271"/>
      <c r="M68" s="271"/>
      <c r="N68" s="271"/>
      <c r="O68" s="271"/>
      <c r="P68" s="306"/>
      <c r="Q68" s="272"/>
    </row>
    <row r="69" spans="1:17" ht="14.4" customHeight="1" x14ac:dyDescent="0.3">
      <c r="A69" s="267" t="s">
        <v>596</v>
      </c>
      <c r="B69" s="268" t="s">
        <v>517</v>
      </c>
      <c r="C69" s="268" t="s">
        <v>514</v>
      </c>
      <c r="D69" s="268" t="s">
        <v>542</v>
      </c>
      <c r="E69" s="268" t="s">
        <v>533</v>
      </c>
      <c r="F69" s="271">
        <v>1</v>
      </c>
      <c r="G69" s="271">
        <v>437</v>
      </c>
      <c r="H69" s="271">
        <v>1</v>
      </c>
      <c r="I69" s="271">
        <v>437</v>
      </c>
      <c r="J69" s="271"/>
      <c r="K69" s="271"/>
      <c r="L69" s="271"/>
      <c r="M69" s="271"/>
      <c r="N69" s="271"/>
      <c r="O69" s="271"/>
      <c r="P69" s="306"/>
      <c r="Q69" s="272"/>
    </row>
    <row r="70" spans="1:17" ht="14.4" customHeight="1" x14ac:dyDescent="0.3">
      <c r="A70" s="267" t="s">
        <v>596</v>
      </c>
      <c r="B70" s="268" t="s">
        <v>517</v>
      </c>
      <c r="C70" s="268" t="s">
        <v>514</v>
      </c>
      <c r="D70" s="268" t="s">
        <v>560</v>
      </c>
      <c r="E70" s="268" t="s">
        <v>561</v>
      </c>
      <c r="F70" s="271">
        <v>1</v>
      </c>
      <c r="G70" s="271">
        <v>65</v>
      </c>
      <c r="H70" s="271">
        <v>1</v>
      </c>
      <c r="I70" s="271">
        <v>65</v>
      </c>
      <c r="J70" s="271"/>
      <c r="K70" s="271"/>
      <c r="L70" s="271"/>
      <c r="M70" s="271"/>
      <c r="N70" s="271"/>
      <c r="O70" s="271"/>
      <c r="P70" s="306"/>
      <c r="Q70" s="272"/>
    </row>
    <row r="71" spans="1:17" ht="14.4" customHeight="1" x14ac:dyDescent="0.3">
      <c r="A71" s="267" t="s">
        <v>596</v>
      </c>
      <c r="B71" s="268" t="s">
        <v>517</v>
      </c>
      <c r="C71" s="268" t="s">
        <v>514</v>
      </c>
      <c r="D71" s="268" t="s">
        <v>570</v>
      </c>
      <c r="E71" s="268" t="s">
        <v>571</v>
      </c>
      <c r="F71" s="271">
        <v>1</v>
      </c>
      <c r="G71" s="271">
        <v>16</v>
      </c>
      <c r="H71" s="271">
        <v>1</v>
      </c>
      <c r="I71" s="271">
        <v>16</v>
      </c>
      <c r="J71" s="271"/>
      <c r="K71" s="271"/>
      <c r="L71" s="271"/>
      <c r="M71" s="271"/>
      <c r="N71" s="271"/>
      <c r="O71" s="271"/>
      <c r="P71" s="306"/>
      <c r="Q71" s="272"/>
    </row>
    <row r="72" spans="1:17" ht="14.4" customHeight="1" x14ac:dyDescent="0.3">
      <c r="A72" s="267" t="s">
        <v>597</v>
      </c>
      <c r="B72" s="268" t="s">
        <v>513</v>
      </c>
      <c r="C72" s="268" t="s">
        <v>514</v>
      </c>
      <c r="D72" s="268" t="s">
        <v>515</v>
      </c>
      <c r="E72" s="268" t="s">
        <v>516</v>
      </c>
      <c r="F72" s="271">
        <v>6</v>
      </c>
      <c r="G72" s="271">
        <v>63030</v>
      </c>
      <c r="H72" s="271">
        <v>1</v>
      </c>
      <c r="I72" s="271">
        <v>10505</v>
      </c>
      <c r="J72" s="271">
        <v>1</v>
      </c>
      <c r="K72" s="271">
        <v>10545</v>
      </c>
      <c r="L72" s="271">
        <v>0.16730128510233222</v>
      </c>
      <c r="M72" s="271">
        <v>10545</v>
      </c>
      <c r="N72" s="271">
        <v>2</v>
      </c>
      <c r="O72" s="271">
        <v>21190</v>
      </c>
      <c r="P72" s="306">
        <v>0.33618911629382836</v>
      </c>
      <c r="Q72" s="272">
        <v>10595</v>
      </c>
    </row>
    <row r="73" spans="1:17" ht="14.4" customHeight="1" x14ac:dyDescent="0.3">
      <c r="A73" s="267" t="s">
        <v>597</v>
      </c>
      <c r="B73" s="268" t="s">
        <v>517</v>
      </c>
      <c r="C73" s="268" t="s">
        <v>514</v>
      </c>
      <c r="D73" s="268" t="s">
        <v>520</v>
      </c>
      <c r="E73" s="268" t="s">
        <v>521</v>
      </c>
      <c r="F73" s="271">
        <v>2</v>
      </c>
      <c r="G73" s="271">
        <v>250</v>
      </c>
      <c r="H73" s="271">
        <v>1</v>
      </c>
      <c r="I73" s="271">
        <v>125</v>
      </c>
      <c r="J73" s="271"/>
      <c r="K73" s="271"/>
      <c r="L73" s="271"/>
      <c r="M73" s="271"/>
      <c r="N73" s="271">
        <v>1</v>
      </c>
      <c r="O73" s="271">
        <v>126</v>
      </c>
      <c r="P73" s="306">
        <v>0.504</v>
      </c>
      <c r="Q73" s="272">
        <v>126</v>
      </c>
    </row>
    <row r="74" spans="1:17" ht="14.4" customHeight="1" x14ac:dyDescent="0.3">
      <c r="A74" s="267" t="s">
        <v>597</v>
      </c>
      <c r="B74" s="268" t="s">
        <v>517</v>
      </c>
      <c r="C74" s="268" t="s">
        <v>514</v>
      </c>
      <c r="D74" s="268" t="s">
        <v>526</v>
      </c>
      <c r="E74" s="268" t="s">
        <v>527</v>
      </c>
      <c r="F74" s="271">
        <v>10</v>
      </c>
      <c r="G74" s="271">
        <v>13670</v>
      </c>
      <c r="H74" s="271">
        <v>1</v>
      </c>
      <c r="I74" s="271">
        <v>1367</v>
      </c>
      <c r="J74" s="271"/>
      <c r="K74" s="271"/>
      <c r="L74" s="271"/>
      <c r="M74" s="271"/>
      <c r="N74" s="271">
        <v>3</v>
      </c>
      <c r="O74" s="271">
        <v>4125</v>
      </c>
      <c r="P74" s="306">
        <v>0.30175566934893927</v>
      </c>
      <c r="Q74" s="272">
        <v>1375</v>
      </c>
    </row>
    <row r="75" spans="1:17" ht="14.4" customHeight="1" x14ac:dyDescent="0.3">
      <c r="A75" s="267" t="s">
        <v>597</v>
      </c>
      <c r="B75" s="268" t="s">
        <v>517</v>
      </c>
      <c r="C75" s="268" t="s">
        <v>514</v>
      </c>
      <c r="D75" s="268" t="s">
        <v>528</v>
      </c>
      <c r="E75" s="268" t="s">
        <v>529</v>
      </c>
      <c r="F75" s="271">
        <v>7</v>
      </c>
      <c r="G75" s="271">
        <v>16128</v>
      </c>
      <c r="H75" s="271">
        <v>1</v>
      </c>
      <c r="I75" s="271">
        <v>2304</v>
      </c>
      <c r="J75" s="271"/>
      <c r="K75" s="271"/>
      <c r="L75" s="271"/>
      <c r="M75" s="271"/>
      <c r="N75" s="271">
        <v>1</v>
      </c>
      <c r="O75" s="271">
        <v>2319</v>
      </c>
      <c r="P75" s="306">
        <v>0.14378720238095238</v>
      </c>
      <c r="Q75" s="272">
        <v>2319</v>
      </c>
    </row>
    <row r="76" spans="1:17" ht="14.4" customHeight="1" x14ac:dyDescent="0.3">
      <c r="A76" s="267" t="s">
        <v>597</v>
      </c>
      <c r="B76" s="268" t="s">
        <v>517</v>
      </c>
      <c r="C76" s="268" t="s">
        <v>514</v>
      </c>
      <c r="D76" s="268" t="s">
        <v>530</v>
      </c>
      <c r="E76" s="268" t="s">
        <v>531</v>
      </c>
      <c r="F76" s="271"/>
      <c r="G76" s="271"/>
      <c r="H76" s="271"/>
      <c r="I76" s="271"/>
      <c r="J76" s="271"/>
      <c r="K76" s="271"/>
      <c r="L76" s="271"/>
      <c r="M76" s="271"/>
      <c r="N76" s="271">
        <v>2</v>
      </c>
      <c r="O76" s="271">
        <v>4426</v>
      </c>
      <c r="P76" s="306"/>
      <c r="Q76" s="272">
        <v>2213</v>
      </c>
    </row>
    <row r="77" spans="1:17" ht="14.4" customHeight="1" x14ac:dyDescent="0.3">
      <c r="A77" s="267" t="s">
        <v>597</v>
      </c>
      <c r="B77" s="268" t="s">
        <v>517</v>
      </c>
      <c r="C77" s="268" t="s">
        <v>514</v>
      </c>
      <c r="D77" s="268" t="s">
        <v>532</v>
      </c>
      <c r="E77" s="268" t="s">
        <v>533</v>
      </c>
      <c r="F77" s="271"/>
      <c r="G77" s="271"/>
      <c r="H77" s="271"/>
      <c r="I77" s="271"/>
      <c r="J77" s="271">
        <v>8</v>
      </c>
      <c r="K77" s="271">
        <v>5480</v>
      </c>
      <c r="L77" s="271"/>
      <c r="M77" s="271">
        <v>685</v>
      </c>
      <c r="N77" s="271">
        <v>10</v>
      </c>
      <c r="O77" s="271">
        <v>6880</v>
      </c>
      <c r="P77" s="306"/>
      <c r="Q77" s="272">
        <v>688</v>
      </c>
    </row>
    <row r="78" spans="1:17" ht="14.4" customHeight="1" x14ac:dyDescent="0.3">
      <c r="A78" s="267" t="s">
        <v>597</v>
      </c>
      <c r="B78" s="268" t="s">
        <v>517</v>
      </c>
      <c r="C78" s="268" t="s">
        <v>514</v>
      </c>
      <c r="D78" s="268" t="s">
        <v>534</v>
      </c>
      <c r="E78" s="268" t="s">
        <v>535</v>
      </c>
      <c r="F78" s="271">
        <v>1</v>
      </c>
      <c r="G78" s="271">
        <v>1030</v>
      </c>
      <c r="H78" s="271">
        <v>1</v>
      </c>
      <c r="I78" s="271">
        <v>1030</v>
      </c>
      <c r="J78" s="271"/>
      <c r="K78" s="271"/>
      <c r="L78" s="271"/>
      <c r="M78" s="271"/>
      <c r="N78" s="271"/>
      <c r="O78" s="271"/>
      <c r="P78" s="306"/>
      <c r="Q78" s="272"/>
    </row>
    <row r="79" spans="1:17" ht="14.4" customHeight="1" x14ac:dyDescent="0.3">
      <c r="A79" s="267" t="s">
        <v>597</v>
      </c>
      <c r="B79" s="268" t="s">
        <v>517</v>
      </c>
      <c r="C79" s="268" t="s">
        <v>514</v>
      </c>
      <c r="D79" s="268" t="s">
        <v>536</v>
      </c>
      <c r="E79" s="268" t="s">
        <v>537</v>
      </c>
      <c r="F79" s="271">
        <v>9</v>
      </c>
      <c r="G79" s="271">
        <v>4941</v>
      </c>
      <c r="H79" s="271">
        <v>1</v>
      </c>
      <c r="I79" s="271">
        <v>549</v>
      </c>
      <c r="J79" s="271">
        <v>15</v>
      </c>
      <c r="K79" s="271">
        <v>8235</v>
      </c>
      <c r="L79" s="271">
        <v>1.6666666666666667</v>
      </c>
      <c r="M79" s="271">
        <v>549</v>
      </c>
      <c r="N79" s="271">
        <v>25</v>
      </c>
      <c r="O79" s="271">
        <v>13750</v>
      </c>
      <c r="P79" s="306">
        <v>2.782837482291034</v>
      </c>
      <c r="Q79" s="272">
        <v>550</v>
      </c>
    </row>
    <row r="80" spans="1:17" ht="14.4" customHeight="1" x14ac:dyDescent="0.3">
      <c r="A80" s="267" t="s">
        <v>597</v>
      </c>
      <c r="B80" s="268" t="s">
        <v>517</v>
      </c>
      <c r="C80" s="268" t="s">
        <v>514</v>
      </c>
      <c r="D80" s="268" t="s">
        <v>538</v>
      </c>
      <c r="E80" s="268" t="s">
        <v>539</v>
      </c>
      <c r="F80" s="271"/>
      <c r="G80" s="271"/>
      <c r="H80" s="271"/>
      <c r="I80" s="271"/>
      <c r="J80" s="271">
        <v>10</v>
      </c>
      <c r="K80" s="271">
        <v>4250</v>
      </c>
      <c r="L80" s="271"/>
      <c r="M80" s="271">
        <v>425</v>
      </c>
      <c r="N80" s="271"/>
      <c r="O80" s="271"/>
      <c r="P80" s="306"/>
      <c r="Q80" s="272"/>
    </row>
    <row r="81" spans="1:17" ht="14.4" customHeight="1" x14ac:dyDescent="0.3">
      <c r="A81" s="267" t="s">
        <v>597</v>
      </c>
      <c r="B81" s="268" t="s">
        <v>517</v>
      </c>
      <c r="C81" s="268" t="s">
        <v>514</v>
      </c>
      <c r="D81" s="268" t="s">
        <v>540</v>
      </c>
      <c r="E81" s="268" t="s">
        <v>541</v>
      </c>
      <c r="F81" s="271">
        <v>8</v>
      </c>
      <c r="G81" s="271">
        <v>29448</v>
      </c>
      <c r="H81" s="271">
        <v>1</v>
      </c>
      <c r="I81" s="271">
        <v>3681</v>
      </c>
      <c r="J81" s="271">
        <v>1</v>
      </c>
      <c r="K81" s="271">
        <v>3689</v>
      </c>
      <c r="L81" s="271">
        <v>0.12527166530834014</v>
      </c>
      <c r="M81" s="271">
        <v>3689</v>
      </c>
      <c r="N81" s="271">
        <v>1</v>
      </c>
      <c r="O81" s="271">
        <v>3698</v>
      </c>
      <c r="P81" s="306">
        <v>0.12557728878022276</v>
      </c>
      <c r="Q81" s="272">
        <v>3698</v>
      </c>
    </row>
    <row r="82" spans="1:17" ht="14.4" customHeight="1" x14ac:dyDescent="0.3">
      <c r="A82" s="267" t="s">
        <v>597</v>
      </c>
      <c r="B82" s="268" t="s">
        <v>517</v>
      </c>
      <c r="C82" s="268" t="s">
        <v>514</v>
      </c>
      <c r="D82" s="268" t="s">
        <v>542</v>
      </c>
      <c r="E82" s="268" t="s">
        <v>533</v>
      </c>
      <c r="F82" s="271">
        <v>2</v>
      </c>
      <c r="G82" s="271">
        <v>874</v>
      </c>
      <c r="H82" s="271">
        <v>1</v>
      </c>
      <c r="I82" s="271">
        <v>437</v>
      </c>
      <c r="J82" s="271">
        <v>1</v>
      </c>
      <c r="K82" s="271">
        <v>437</v>
      </c>
      <c r="L82" s="271">
        <v>0.5</v>
      </c>
      <c r="M82" s="271">
        <v>437</v>
      </c>
      <c r="N82" s="271">
        <v>2</v>
      </c>
      <c r="O82" s="271">
        <v>876</v>
      </c>
      <c r="P82" s="306">
        <v>1.0022883295194509</v>
      </c>
      <c r="Q82" s="272">
        <v>438</v>
      </c>
    </row>
    <row r="83" spans="1:17" ht="14.4" customHeight="1" x14ac:dyDescent="0.3">
      <c r="A83" s="267" t="s">
        <v>597</v>
      </c>
      <c r="B83" s="268" t="s">
        <v>517</v>
      </c>
      <c r="C83" s="268" t="s">
        <v>514</v>
      </c>
      <c r="D83" s="268" t="s">
        <v>545</v>
      </c>
      <c r="E83" s="268" t="s">
        <v>535</v>
      </c>
      <c r="F83" s="271"/>
      <c r="G83" s="271"/>
      <c r="H83" s="271"/>
      <c r="I83" s="271"/>
      <c r="J83" s="271">
        <v>1</v>
      </c>
      <c r="K83" s="271">
        <v>912</v>
      </c>
      <c r="L83" s="271"/>
      <c r="M83" s="271">
        <v>912</v>
      </c>
      <c r="N83" s="271"/>
      <c r="O83" s="271"/>
      <c r="P83" s="306"/>
      <c r="Q83" s="272"/>
    </row>
    <row r="84" spans="1:17" ht="14.4" customHeight="1" x14ac:dyDescent="0.3">
      <c r="A84" s="267" t="s">
        <v>597</v>
      </c>
      <c r="B84" s="268" t="s">
        <v>517</v>
      </c>
      <c r="C84" s="268" t="s">
        <v>514</v>
      </c>
      <c r="D84" s="268" t="s">
        <v>546</v>
      </c>
      <c r="E84" s="268" t="s">
        <v>527</v>
      </c>
      <c r="F84" s="271"/>
      <c r="G84" s="271"/>
      <c r="H84" s="271"/>
      <c r="I84" s="271"/>
      <c r="J84" s="271">
        <v>1</v>
      </c>
      <c r="K84" s="271">
        <v>831</v>
      </c>
      <c r="L84" s="271"/>
      <c r="M84" s="271">
        <v>831</v>
      </c>
      <c r="N84" s="271"/>
      <c r="O84" s="271"/>
      <c r="P84" s="306"/>
      <c r="Q84" s="272"/>
    </row>
    <row r="85" spans="1:17" ht="14.4" customHeight="1" x14ac:dyDescent="0.3">
      <c r="A85" s="267" t="s">
        <v>597</v>
      </c>
      <c r="B85" s="268" t="s">
        <v>517</v>
      </c>
      <c r="C85" s="268" t="s">
        <v>514</v>
      </c>
      <c r="D85" s="268" t="s">
        <v>547</v>
      </c>
      <c r="E85" s="268" t="s">
        <v>548</v>
      </c>
      <c r="F85" s="271"/>
      <c r="G85" s="271"/>
      <c r="H85" s="271"/>
      <c r="I85" s="271"/>
      <c r="J85" s="271">
        <v>1</v>
      </c>
      <c r="K85" s="271">
        <v>1597</v>
      </c>
      <c r="L85" s="271"/>
      <c r="M85" s="271">
        <v>1597</v>
      </c>
      <c r="N85" s="271"/>
      <c r="O85" s="271"/>
      <c r="P85" s="306"/>
      <c r="Q85" s="272"/>
    </row>
    <row r="86" spans="1:17" ht="14.4" customHeight="1" x14ac:dyDescent="0.3">
      <c r="A86" s="267" t="s">
        <v>597</v>
      </c>
      <c r="B86" s="268" t="s">
        <v>517</v>
      </c>
      <c r="C86" s="268" t="s">
        <v>514</v>
      </c>
      <c r="D86" s="268" t="s">
        <v>549</v>
      </c>
      <c r="E86" s="268" t="s">
        <v>550</v>
      </c>
      <c r="F86" s="271"/>
      <c r="G86" s="271"/>
      <c r="H86" s="271"/>
      <c r="I86" s="271"/>
      <c r="J86" s="271">
        <v>1</v>
      </c>
      <c r="K86" s="271">
        <v>1200</v>
      </c>
      <c r="L86" s="271"/>
      <c r="M86" s="271">
        <v>1200</v>
      </c>
      <c r="N86" s="271"/>
      <c r="O86" s="271"/>
      <c r="P86" s="306"/>
      <c r="Q86" s="272"/>
    </row>
    <row r="87" spans="1:17" ht="14.4" customHeight="1" x14ac:dyDescent="0.3">
      <c r="A87" s="267" t="s">
        <v>597</v>
      </c>
      <c r="B87" s="268" t="s">
        <v>517</v>
      </c>
      <c r="C87" s="268" t="s">
        <v>514</v>
      </c>
      <c r="D87" s="268" t="s">
        <v>560</v>
      </c>
      <c r="E87" s="268" t="s">
        <v>561</v>
      </c>
      <c r="F87" s="271"/>
      <c r="G87" s="271"/>
      <c r="H87" s="271"/>
      <c r="I87" s="271"/>
      <c r="J87" s="271">
        <v>9</v>
      </c>
      <c r="K87" s="271">
        <v>585</v>
      </c>
      <c r="L87" s="271"/>
      <c r="M87" s="271">
        <v>65</v>
      </c>
      <c r="N87" s="271">
        <v>10</v>
      </c>
      <c r="O87" s="271">
        <v>650</v>
      </c>
      <c r="P87" s="306"/>
      <c r="Q87" s="272">
        <v>65</v>
      </c>
    </row>
    <row r="88" spans="1:17" ht="14.4" customHeight="1" x14ac:dyDescent="0.3">
      <c r="A88" s="267" t="s">
        <v>597</v>
      </c>
      <c r="B88" s="268" t="s">
        <v>517</v>
      </c>
      <c r="C88" s="268" t="s">
        <v>514</v>
      </c>
      <c r="D88" s="268" t="s">
        <v>562</v>
      </c>
      <c r="E88" s="268" t="s">
        <v>563</v>
      </c>
      <c r="F88" s="271">
        <v>1</v>
      </c>
      <c r="G88" s="271">
        <v>392</v>
      </c>
      <c r="H88" s="271">
        <v>1</v>
      </c>
      <c r="I88" s="271">
        <v>392</v>
      </c>
      <c r="J88" s="271">
        <v>1</v>
      </c>
      <c r="K88" s="271">
        <v>394</v>
      </c>
      <c r="L88" s="271">
        <v>1.0051020408163265</v>
      </c>
      <c r="M88" s="271">
        <v>394</v>
      </c>
      <c r="N88" s="271">
        <v>2</v>
      </c>
      <c r="O88" s="271">
        <v>792</v>
      </c>
      <c r="P88" s="306">
        <v>2.0204081632653059</v>
      </c>
      <c r="Q88" s="272">
        <v>396</v>
      </c>
    </row>
    <row r="89" spans="1:17" ht="14.4" customHeight="1" x14ac:dyDescent="0.3">
      <c r="A89" s="267" t="s">
        <v>597</v>
      </c>
      <c r="B89" s="268" t="s">
        <v>517</v>
      </c>
      <c r="C89" s="268" t="s">
        <v>514</v>
      </c>
      <c r="D89" s="268" t="s">
        <v>564</v>
      </c>
      <c r="E89" s="268" t="s">
        <v>565</v>
      </c>
      <c r="F89" s="271">
        <v>1</v>
      </c>
      <c r="G89" s="271">
        <v>1437</v>
      </c>
      <c r="H89" s="271">
        <v>1</v>
      </c>
      <c r="I89" s="271">
        <v>1437</v>
      </c>
      <c r="J89" s="271">
        <v>1</v>
      </c>
      <c r="K89" s="271">
        <v>1441</v>
      </c>
      <c r="L89" s="271">
        <v>1.0027835768963118</v>
      </c>
      <c r="M89" s="271">
        <v>1441</v>
      </c>
      <c r="N89" s="271">
        <v>2</v>
      </c>
      <c r="O89" s="271">
        <v>2894</v>
      </c>
      <c r="P89" s="306">
        <v>2.0139178844815588</v>
      </c>
      <c r="Q89" s="272">
        <v>1447</v>
      </c>
    </row>
    <row r="90" spans="1:17" ht="14.4" customHeight="1" x14ac:dyDescent="0.3">
      <c r="A90" s="267" t="s">
        <v>597</v>
      </c>
      <c r="B90" s="268" t="s">
        <v>517</v>
      </c>
      <c r="C90" s="268" t="s">
        <v>514</v>
      </c>
      <c r="D90" s="268" t="s">
        <v>570</v>
      </c>
      <c r="E90" s="268" t="s">
        <v>571</v>
      </c>
      <c r="F90" s="271">
        <v>1</v>
      </c>
      <c r="G90" s="271">
        <v>16</v>
      </c>
      <c r="H90" s="271">
        <v>1</v>
      </c>
      <c r="I90" s="271">
        <v>16</v>
      </c>
      <c r="J90" s="271">
        <v>5</v>
      </c>
      <c r="K90" s="271">
        <v>80</v>
      </c>
      <c r="L90" s="271">
        <v>5</v>
      </c>
      <c r="M90" s="271">
        <v>16</v>
      </c>
      <c r="N90" s="271">
        <v>5</v>
      </c>
      <c r="O90" s="271">
        <v>80</v>
      </c>
      <c r="P90" s="306">
        <v>5</v>
      </c>
      <c r="Q90" s="272">
        <v>16</v>
      </c>
    </row>
    <row r="91" spans="1:17" ht="14.4" customHeight="1" x14ac:dyDescent="0.3">
      <c r="A91" s="267" t="s">
        <v>598</v>
      </c>
      <c r="B91" s="268" t="s">
        <v>513</v>
      </c>
      <c r="C91" s="268" t="s">
        <v>514</v>
      </c>
      <c r="D91" s="268" t="s">
        <v>515</v>
      </c>
      <c r="E91" s="268" t="s">
        <v>516</v>
      </c>
      <c r="F91" s="271">
        <v>5</v>
      </c>
      <c r="G91" s="271">
        <v>52525</v>
      </c>
      <c r="H91" s="271">
        <v>1</v>
      </c>
      <c r="I91" s="271">
        <v>10505</v>
      </c>
      <c r="J91" s="271">
        <v>9</v>
      </c>
      <c r="K91" s="271">
        <v>94905</v>
      </c>
      <c r="L91" s="271">
        <v>1.806853879105188</v>
      </c>
      <c r="M91" s="271">
        <v>10545</v>
      </c>
      <c r="N91" s="271">
        <v>3</v>
      </c>
      <c r="O91" s="271">
        <v>31785</v>
      </c>
      <c r="P91" s="306">
        <v>0.60514040932889102</v>
      </c>
      <c r="Q91" s="272">
        <v>10595</v>
      </c>
    </row>
    <row r="92" spans="1:17" ht="14.4" customHeight="1" x14ac:dyDescent="0.3">
      <c r="A92" s="267" t="s">
        <v>598</v>
      </c>
      <c r="B92" s="268" t="s">
        <v>517</v>
      </c>
      <c r="C92" s="268" t="s">
        <v>514</v>
      </c>
      <c r="D92" s="268" t="s">
        <v>520</v>
      </c>
      <c r="E92" s="268" t="s">
        <v>521</v>
      </c>
      <c r="F92" s="271">
        <v>1</v>
      </c>
      <c r="G92" s="271">
        <v>125</v>
      </c>
      <c r="H92" s="271">
        <v>1</v>
      </c>
      <c r="I92" s="271">
        <v>125</v>
      </c>
      <c r="J92" s="271"/>
      <c r="K92" s="271"/>
      <c r="L92" s="271"/>
      <c r="M92" s="271"/>
      <c r="N92" s="271">
        <v>5</v>
      </c>
      <c r="O92" s="271">
        <v>630</v>
      </c>
      <c r="P92" s="306">
        <v>5.04</v>
      </c>
      <c r="Q92" s="272">
        <v>126</v>
      </c>
    </row>
    <row r="93" spans="1:17" ht="14.4" customHeight="1" x14ac:dyDescent="0.3">
      <c r="A93" s="267" t="s">
        <v>598</v>
      </c>
      <c r="B93" s="268" t="s">
        <v>517</v>
      </c>
      <c r="C93" s="268" t="s">
        <v>514</v>
      </c>
      <c r="D93" s="268" t="s">
        <v>524</v>
      </c>
      <c r="E93" s="268" t="s">
        <v>525</v>
      </c>
      <c r="F93" s="271"/>
      <c r="G93" s="271"/>
      <c r="H93" s="271"/>
      <c r="I93" s="271"/>
      <c r="J93" s="271">
        <v>2</v>
      </c>
      <c r="K93" s="271">
        <v>2434</v>
      </c>
      <c r="L93" s="271"/>
      <c r="M93" s="271">
        <v>1217</v>
      </c>
      <c r="N93" s="271">
        <v>3</v>
      </c>
      <c r="O93" s="271">
        <v>3660</v>
      </c>
      <c r="P93" s="306"/>
      <c r="Q93" s="272">
        <v>1220</v>
      </c>
    </row>
    <row r="94" spans="1:17" ht="14.4" customHeight="1" x14ac:dyDescent="0.3">
      <c r="A94" s="267" t="s">
        <v>598</v>
      </c>
      <c r="B94" s="268" t="s">
        <v>517</v>
      </c>
      <c r="C94" s="268" t="s">
        <v>514</v>
      </c>
      <c r="D94" s="268" t="s">
        <v>526</v>
      </c>
      <c r="E94" s="268" t="s">
        <v>527</v>
      </c>
      <c r="F94" s="271">
        <v>16</v>
      </c>
      <c r="G94" s="271">
        <v>21872</v>
      </c>
      <c r="H94" s="271">
        <v>1</v>
      </c>
      <c r="I94" s="271">
        <v>1367</v>
      </c>
      <c r="J94" s="271">
        <v>20</v>
      </c>
      <c r="K94" s="271">
        <v>27420</v>
      </c>
      <c r="L94" s="271">
        <v>1.2536576444769569</v>
      </c>
      <c r="M94" s="271">
        <v>1371</v>
      </c>
      <c r="N94" s="271">
        <v>57</v>
      </c>
      <c r="O94" s="271">
        <v>78375</v>
      </c>
      <c r="P94" s="306">
        <v>3.5833485735186539</v>
      </c>
      <c r="Q94" s="272">
        <v>1375</v>
      </c>
    </row>
    <row r="95" spans="1:17" ht="14.4" customHeight="1" x14ac:dyDescent="0.3">
      <c r="A95" s="267" t="s">
        <v>598</v>
      </c>
      <c r="B95" s="268" t="s">
        <v>517</v>
      </c>
      <c r="C95" s="268" t="s">
        <v>514</v>
      </c>
      <c r="D95" s="268" t="s">
        <v>528</v>
      </c>
      <c r="E95" s="268" t="s">
        <v>529</v>
      </c>
      <c r="F95" s="271">
        <v>5</v>
      </c>
      <c r="G95" s="271">
        <v>11520</v>
      </c>
      <c r="H95" s="271">
        <v>1</v>
      </c>
      <c r="I95" s="271">
        <v>2304</v>
      </c>
      <c r="J95" s="271">
        <v>10</v>
      </c>
      <c r="K95" s="271">
        <v>23100</v>
      </c>
      <c r="L95" s="271">
        <v>2.0052083333333335</v>
      </c>
      <c r="M95" s="271">
        <v>2310</v>
      </c>
      <c r="N95" s="271">
        <v>19</v>
      </c>
      <c r="O95" s="271">
        <v>44061</v>
      </c>
      <c r="P95" s="306">
        <v>3.8247395833333333</v>
      </c>
      <c r="Q95" s="272">
        <v>2319</v>
      </c>
    </row>
    <row r="96" spans="1:17" ht="14.4" customHeight="1" x14ac:dyDescent="0.3">
      <c r="A96" s="267" t="s">
        <v>598</v>
      </c>
      <c r="B96" s="268" t="s">
        <v>517</v>
      </c>
      <c r="C96" s="268" t="s">
        <v>514</v>
      </c>
      <c r="D96" s="268" t="s">
        <v>530</v>
      </c>
      <c r="E96" s="268" t="s">
        <v>531</v>
      </c>
      <c r="F96" s="271"/>
      <c r="G96" s="271"/>
      <c r="H96" s="271"/>
      <c r="I96" s="271"/>
      <c r="J96" s="271"/>
      <c r="K96" s="271"/>
      <c r="L96" s="271"/>
      <c r="M96" s="271"/>
      <c r="N96" s="271">
        <v>17</v>
      </c>
      <c r="O96" s="271">
        <v>37621</v>
      </c>
      <c r="P96" s="306"/>
      <c r="Q96" s="272">
        <v>2213</v>
      </c>
    </row>
    <row r="97" spans="1:17" ht="14.4" customHeight="1" x14ac:dyDescent="0.3">
      <c r="A97" s="267" t="s">
        <v>598</v>
      </c>
      <c r="B97" s="268" t="s">
        <v>517</v>
      </c>
      <c r="C97" s="268" t="s">
        <v>514</v>
      </c>
      <c r="D97" s="268" t="s">
        <v>532</v>
      </c>
      <c r="E97" s="268" t="s">
        <v>533</v>
      </c>
      <c r="F97" s="271"/>
      <c r="G97" s="271"/>
      <c r="H97" s="271"/>
      <c r="I97" s="271"/>
      <c r="J97" s="271">
        <v>11</v>
      </c>
      <c r="K97" s="271">
        <v>7535</v>
      </c>
      <c r="L97" s="271"/>
      <c r="M97" s="271">
        <v>685</v>
      </c>
      <c r="N97" s="271">
        <v>57</v>
      </c>
      <c r="O97" s="271">
        <v>39216</v>
      </c>
      <c r="P97" s="306"/>
      <c r="Q97" s="272">
        <v>688</v>
      </c>
    </row>
    <row r="98" spans="1:17" ht="14.4" customHeight="1" x14ac:dyDescent="0.3">
      <c r="A98" s="267" t="s">
        <v>598</v>
      </c>
      <c r="B98" s="268" t="s">
        <v>517</v>
      </c>
      <c r="C98" s="268" t="s">
        <v>514</v>
      </c>
      <c r="D98" s="268" t="s">
        <v>534</v>
      </c>
      <c r="E98" s="268" t="s">
        <v>535</v>
      </c>
      <c r="F98" s="271"/>
      <c r="G98" s="271"/>
      <c r="H98" s="271"/>
      <c r="I98" s="271"/>
      <c r="J98" s="271">
        <v>2</v>
      </c>
      <c r="K98" s="271">
        <v>2064</v>
      </c>
      <c r="L98" s="271"/>
      <c r="M98" s="271">
        <v>1032</v>
      </c>
      <c r="N98" s="271">
        <v>4</v>
      </c>
      <c r="O98" s="271">
        <v>4140</v>
      </c>
      <c r="P98" s="306"/>
      <c r="Q98" s="272">
        <v>1035</v>
      </c>
    </row>
    <row r="99" spans="1:17" ht="14.4" customHeight="1" x14ac:dyDescent="0.3">
      <c r="A99" s="267" t="s">
        <v>598</v>
      </c>
      <c r="B99" s="268" t="s">
        <v>517</v>
      </c>
      <c r="C99" s="268" t="s">
        <v>514</v>
      </c>
      <c r="D99" s="268" t="s">
        <v>536</v>
      </c>
      <c r="E99" s="268" t="s">
        <v>537</v>
      </c>
      <c r="F99" s="271">
        <v>28</v>
      </c>
      <c r="G99" s="271">
        <v>15372</v>
      </c>
      <c r="H99" s="271">
        <v>1</v>
      </c>
      <c r="I99" s="271">
        <v>549</v>
      </c>
      <c r="J99" s="271">
        <v>26</v>
      </c>
      <c r="K99" s="271">
        <v>14274</v>
      </c>
      <c r="L99" s="271">
        <v>0.9285714285714286</v>
      </c>
      <c r="M99" s="271">
        <v>549</v>
      </c>
      <c r="N99" s="271">
        <v>68</v>
      </c>
      <c r="O99" s="271">
        <v>37400</v>
      </c>
      <c r="P99" s="306">
        <v>2.4329950559458755</v>
      </c>
      <c r="Q99" s="272">
        <v>550</v>
      </c>
    </row>
    <row r="100" spans="1:17" ht="14.4" customHeight="1" x14ac:dyDescent="0.3">
      <c r="A100" s="267" t="s">
        <v>598</v>
      </c>
      <c r="B100" s="268" t="s">
        <v>517</v>
      </c>
      <c r="C100" s="268" t="s">
        <v>514</v>
      </c>
      <c r="D100" s="268" t="s">
        <v>538</v>
      </c>
      <c r="E100" s="268" t="s">
        <v>539</v>
      </c>
      <c r="F100" s="271"/>
      <c r="G100" s="271"/>
      <c r="H100" s="271"/>
      <c r="I100" s="271"/>
      <c r="J100" s="271"/>
      <c r="K100" s="271"/>
      <c r="L100" s="271"/>
      <c r="M100" s="271"/>
      <c r="N100" s="271">
        <v>5</v>
      </c>
      <c r="O100" s="271">
        <v>2125</v>
      </c>
      <c r="P100" s="306"/>
      <c r="Q100" s="272">
        <v>425</v>
      </c>
    </row>
    <row r="101" spans="1:17" ht="14.4" customHeight="1" x14ac:dyDescent="0.3">
      <c r="A101" s="267" t="s">
        <v>598</v>
      </c>
      <c r="B101" s="268" t="s">
        <v>517</v>
      </c>
      <c r="C101" s="268" t="s">
        <v>514</v>
      </c>
      <c r="D101" s="268" t="s">
        <v>540</v>
      </c>
      <c r="E101" s="268" t="s">
        <v>541</v>
      </c>
      <c r="F101" s="271">
        <v>7</v>
      </c>
      <c r="G101" s="271">
        <v>25767</v>
      </c>
      <c r="H101" s="271">
        <v>1</v>
      </c>
      <c r="I101" s="271">
        <v>3681</v>
      </c>
      <c r="J101" s="271">
        <v>10</v>
      </c>
      <c r="K101" s="271">
        <v>36890</v>
      </c>
      <c r="L101" s="271">
        <v>1.4316761749524585</v>
      </c>
      <c r="M101" s="271">
        <v>3689</v>
      </c>
      <c r="N101" s="271">
        <v>22</v>
      </c>
      <c r="O101" s="271">
        <v>81356</v>
      </c>
      <c r="P101" s="306">
        <v>3.1573718321884581</v>
      </c>
      <c r="Q101" s="272">
        <v>3698</v>
      </c>
    </row>
    <row r="102" spans="1:17" ht="14.4" customHeight="1" x14ac:dyDescent="0.3">
      <c r="A102" s="267" t="s">
        <v>598</v>
      </c>
      <c r="B102" s="268" t="s">
        <v>517</v>
      </c>
      <c r="C102" s="268" t="s">
        <v>514</v>
      </c>
      <c r="D102" s="268" t="s">
        <v>542</v>
      </c>
      <c r="E102" s="268" t="s">
        <v>533</v>
      </c>
      <c r="F102" s="271">
        <v>8</v>
      </c>
      <c r="G102" s="271">
        <v>3496</v>
      </c>
      <c r="H102" s="271">
        <v>1</v>
      </c>
      <c r="I102" s="271">
        <v>437</v>
      </c>
      <c r="J102" s="271"/>
      <c r="K102" s="271"/>
      <c r="L102" s="271"/>
      <c r="M102" s="271"/>
      <c r="N102" s="271"/>
      <c r="O102" s="271"/>
      <c r="P102" s="306"/>
      <c r="Q102" s="272"/>
    </row>
    <row r="103" spans="1:17" ht="14.4" customHeight="1" x14ac:dyDescent="0.3">
      <c r="A103" s="267" t="s">
        <v>598</v>
      </c>
      <c r="B103" s="268" t="s">
        <v>517</v>
      </c>
      <c r="C103" s="268" t="s">
        <v>514</v>
      </c>
      <c r="D103" s="268" t="s">
        <v>546</v>
      </c>
      <c r="E103" s="268" t="s">
        <v>527</v>
      </c>
      <c r="F103" s="271"/>
      <c r="G103" s="271"/>
      <c r="H103" s="271"/>
      <c r="I103" s="271"/>
      <c r="J103" s="271"/>
      <c r="K103" s="271"/>
      <c r="L103" s="271"/>
      <c r="M103" s="271"/>
      <c r="N103" s="271">
        <v>1</v>
      </c>
      <c r="O103" s="271">
        <v>832</v>
      </c>
      <c r="P103" s="306"/>
      <c r="Q103" s="272">
        <v>832</v>
      </c>
    </row>
    <row r="104" spans="1:17" ht="14.4" customHeight="1" x14ac:dyDescent="0.3">
      <c r="A104" s="267" t="s">
        <v>598</v>
      </c>
      <c r="B104" s="268" t="s">
        <v>517</v>
      </c>
      <c r="C104" s="268" t="s">
        <v>514</v>
      </c>
      <c r="D104" s="268" t="s">
        <v>547</v>
      </c>
      <c r="E104" s="268" t="s">
        <v>548</v>
      </c>
      <c r="F104" s="271"/>
      <c r="G104" s="271"/>
      <c r="H104" s="271"/>
      <c r="I104" s="271"/>
      <c r="J104" s="271"/>
      <c r="K104" s="271"/>
      <c r="L104" s="271"/>
      <c r="M104" s="271"/>
      <c r="N104" s="271">
        <v>1</v>
      </c>
      <c r="O104" s="271">
        <v>1601</v>
      </c>
      <c r="P104" s="306"/>
      <c r="Q104" s="272">
        <v>1601</v>
      </c>
    </row>
    <row r="105" spans="1:17" ht="14.4" customHeight="1" x14ac:dyDescent="0.3">
      <c r="A105" s="267" t="s">
        <v>598</v>
      </c>
      <c r="B105" s="268" t="s">
        <v>517</v>
      </c>
      <c r="C105" s="268" t="s">
        <v>514</v>
      </c>
      <c r="D105" s="268" t="s">
        <v>555</v>
      </c>
      <c r="E105" s="268" t="s">
        <v>523</v>
      </c>
      <c r="F105" s="271"/>
      <c r="G105" s="271"/>
      <c r="H105" s="271"/>
      <c r="I105" s="271"/>
      <c r="J105" s="271"/>
      <c r="K105" s="271"/>
      <c r="L105" s="271"/>
      <c r="M105" s="271"/>
      <c r="N105" s="271">
        <v>1</v>
      </c>
      <c r="O105" s="271">
        <v>122</v>
      </c>
      <c r="P105" s="306"/>
      <c r="Q105" s="272">
        <v>122</v>
      </c>
    </row>
    <row r="106" spans="1:17" ht="14.4" customHeight="1" x14ac:dyDescent="0.3">
      <c r="A106" s="267" t="s">
        <v>598</v>
      </c>
      <c r="B106" s="268" t="s">
        <v>517</v>
      </c>
      <c r="C106" s="268" t="s">
        <v>514</v>
      </c>
      <c r="D106" s="268" t="s">
        <v>558</v>
      </c>
      <c r="E106" s="268" t="s">
        <v>559</v>
      </c>
      <c r="F106" s="271"/>
      <c r="G106" s="271"/>
      <c r="H106" s="271"/>
      <c r="I106" s="271"/>
      <c r="J106" s="271"/>
      <c r="K106" s="271"/>
      <c r="L106" s="271"/>
      <c r="M106" s="271"/>
      <c r="N106" s="271">
        <v>10</v>
      </c>
      <c r="O106" s="271">
        <v>8190</v>
      </c>
      <c r="P106" s="306"/>
      <c r="Q106" s="272">
        <v>819</v>
      </c>
    </row>
    <row r="107" spans="1:17" ht="14.4" customHeight="1" x14ac:dyDescent="0.3">
      <c r="A107" s="267" t="s">
        <v>598</v>
      </c>
      <c r="B107" s="268" t="s">
        <v>517</v>
      </c>
      <c r="C107" s="268" t="s">
        <v>514</v>
      </c>
      <c r="D107" s="268" t="s">
        <v>560</v>
      </c>
      <c r="E107" s="268" t="s">
        <v>561</v>
      </c>
      <c r="F107" s="271"/>
      <c r="G107" s="271"/>
      <c r="H107" s="271"/>
      <c r="I107" s="271"/>
      <c r="J107" s="271">
        <v>11</v>
      </c>
      <c r="K107" s="271">
        <v>715</v>
      </c>
      <c r="L107" s="271"/>
      <c r="M107" s="271">
        <v>65</v>
      </c>
      <c r="N107" s="271">
        <v>56</v>
      </c>
      <c r="O107" s="271">
        <v>3640</v>
      </c>
      <c r="P107" s="306"/>
      <c r="Q107" s="272">
        <v>65</v>
      </c>
    </row>
    <row r="108" spans="1:17" ht="14.4" customHeight="1" x14ac:dyDescent="0.3">
      <c r="A108" s="267" t="s">
        <v>598</v>
      </c>
      <c r="B108" s="268" t="s">
        <v>517</v>
      </c>
      <c r="C108" s="268" t="s">
        <v>514</v>
      </c>
      <c r="D108" s="268" t="s">
        <v>562</v>
      </c>
      <c r="E108" s="268" t="s">
        <v>563</v>
      </c>
      <c r="F108" s="271">
        <v>1</v>
      </c>
      <c r="G108" s="271">
        <v>392</v>
      </c>
      <c r="H108" s="271">
        <v>1</v>
      </c>
      <c r="I108" s="271">
        <v>392</v>
      </c>
      <c r="J108" s="271"/>
      <c r="K108" s="271"/>
      <c r="L108" s="271"/>
      <c r="M108" s="271"/>
      <c r="N108" s="271">
        <v>2</v>
      </c>
      <c r="O108" s="271">
        <v>792</v>
      </c>
      <c r="P108" s="306">
        <v>2.0204081632653059</v>
      </c>
      <c r="Q108" s="272">
        <v>396</v>
      </c>
    </row>
    <row r="109" spans="1:17" ht="14.4" customHeight="1" x14ac:dyDescent="0.3">
      <c r="A109" s="267" t="s">
        <v>598</v>
      </c>
      <c r="B109" s="268" t="s">
        <v>517</v>
      </c>
      <c r="C109" s="268" t="s">
        <v>514</v>
      </c>
      <c r="D109" s="268" t="s">
        <v>564</v>
      </c>
      <c r="E109" s="268" t="s">
        <v>565</v>
      </c>
      <c r="F109" s="271">
        <v>1</v>
      </c>
      <c r="G109" s="271">
        <v>1437</v>
      </c>
      <c r="H109" s="271">
        <v>1</v>
      </c>
      <c r="I109" s="271">
        <v>1437</v>
      </c>
      <c r="J109" s="271"/>
      <c r="K109" s="271"/>
      <c r="L109" s="271"/>
      <c r="M109" s="271"/>
      <c r="N109" s="271">
        <v>2</v>
      </c>
      <c r="O109" s="271">
        <v>2894</v>
      </c>
      <c r="P109" s="306">
        <v>2.0139178844815588</v>
      </c>
      <c r="Q109" s="272">
        <v>1447</v>
      </c>
    </row>
    <row r="110" spans="1:17" ht="14.4" customHeight="1" x14ac:dyDescent="0.3">
      <c r="A110" s="267" t="s">
        <v>598</v>
      </c>
      <c r="B110" s="268" t="s">
        <v>517</v>
      </c>
      <c r="C110" s="268" t="s">
        <v>514</v>
      </c>
      <c r="D110" s="268" t="s">
        <v>566</v>
      </c>
      <c r="E110" s="268" t="s">
        <v>567</v>
      </c>
      <c r="F110" s="271">
        <v>2</v>
      </c>
      <c r="G110" s="271">
        <v>2448</v>
      </c>
      <c r="H110" s="271">
        <v>1</v>
      </c>
      <c r="I110" s="271">
        <v>1224</v>
      </c>
      <c r="J110" s="271">
        <v>2</v>
      </c>
      <c r="K110" s="271">
        <v>2456</v>
      </c>
      <c r="L110" s="271">
        <v>1.0032679738562091</v>
      </c>
      <c r="M110" s="271">
        <v>1228</v>
      </c>
      <c r="N110" s="271">
        <v>1</v>
      </c>
      <c r="O110" s="271">
        <v>1234</v>
      </c>
      <c r="P110" s="306">
        <v>0.50408496732026142</v>
      </c>
      <c r="Q110" s="272">
        <v>1234</v>
      </c>
    </row>
    <row r="111" spans="1:17" ht="14.4" customHeight="1" x14ac:dyDescent="0.3">
      <c r="A111" s="267" t="s">
        <v>598</v>
      </c>
      <c r="B111" s="268" t="s">
        <v>517</v>
      </c>
      <c r="C111" s="268" t="s">
        <v>514</v>
      </c>
      <c r="D111" s="268" t="s">
        <v>568</v>
      </c>
      <c r="E111" s="268" t="s">
        <v>569</v>
      </c>
      <c r="F111" s="271">
        <v>2</v>
      </c>
      <c r="G111" s="271">
        <v>6110</v>
      </c>
      <c r="H111" s="271">
        <v>1</v>
      </c>
      <c r="I111" s="271">
        <v>3055</v>
      </c>
      <c r="J111" s="271">
        <v>2</v>
      </c>
      <c r="K111" s="271">
        <v>6130</v>
      </c>
      <c r="L111" s="271">
        <v>1.0032733224222585</v>
      </c>
      <c r="M111" s="271">
        <v>3065</v>
      </c>
      <c r="N111" s="271">
        <v>1</v>
      </c>
      <c r="O111" s="271">
        <v>3078</v>
      </c>
      <c r="P111" s="306">
        <v>0.50376432078559741</v>
      </c>
      <c r="Q111" s="272">
        <v>3078</v>
      </c>
    </row>
    <row r="112" spans="1:17" ht="14.4" customHeight="1" x14ac:dyDescent="0.3">
      <c r="A112" s="267" t="s">
        <v>598</v>
      </c>
      <c r="B112" s="268" t="s">
        <v>517</v>
      </c>
      <c r="C112" s="268" t="s">
        <v>514</v>
      </c>
      <c r="D112" s="268" t="s">
        <v>570</v>
      </c>
      <c r="E112" s="268" t="s">
        <v>571</v>
      </c>
      <c r="F112" s="271">
        <v>4</v>
      </c>
      <c r="G112" s="271">
        <v>64</v>
      </c>
      <c r="H112" s="271">
        <v>1</v>
      </c>
      <c r="I112" s="271">
        <v>16</v>
      </c>
      <c r="J112" s="271">
        <v>6</v>
      </c>
      <c r="K112" s="271">
        <v>96</v>
      </c>
      <c r="L112" s="271">
        <v>1.5</v>
      </c>
      <c r="M112" s="271">
        <v>16</v>
      </c>
      <c r="N112" s="271">
        <v>29</v>
      </c>
      <c r="O112" s="271">
        <v>464</v>
      </c>
      <c r="P112" s="306">
        <v>7.25</v>
      </c>
      <c r="Q112" s="272">
        <v>16</v>
      </c>
    </row>
    <row r="113" spans="1:17" ht="14.4" customHeight="1" x14ac:dyDescent="0.3">
      <c r="A113" s="267" t="s">
        <v>599</v>
      </c>
      <c r="B113" s="268" t="s">
        <v>517</v>
      </c>
      <c r="C113" s="268" t="s">
        <v>514</v>
      </c>
      <c r="D113" s="268" t="s">
        <v>536</v>
      </c>
      <c r="E113" s="268" t="s">
        <v>537</v>
      </c>
      <c r="F113" s="271"/>
      <c r="G113" s="271"/>
      <c r="H113" s="271"/>
      <c r="I113" s="271"/>
      <c r="J113" s="271"/>
      <c r="K113" s="271"/>
      <c r="L113" s="271"/>
      <c r="M113" s="271"/>
      <c r="N113" s="271">
        <v>9</v>
      </c>
      <c r="O113" s="271">
        <v>4950</v>
      </c>
      <c r="P113" s="306"/>
      <c r="Q113" s="272">
        <v>550</v>
      </c>
    </row>
    <row r="114" spans="1:17" ht="14.4" customHeight="1" x14ac:dyDescent="0.3">
      <c r="A114" s="267" t="s">
        <v>599</v>
      </c>
      <c r="B114" s="268" t="s">
        <v>517</v>
      </c>
      <c r="C114" s="268" t="s">
        <v>514</v>
      </c>
      <c r="D114" s="268" t="s">
        <v>538</v>
      </c>
      <c r="E114" s="268" t="s">
        <v>539</v>
      </c>
      <c r="F114" s="271"/>
      <c r="G114" s="271"/>
      <c r="H114" s="271"/>
      <c r="I114" s="271"/>
      <c r="J114" s="271">
        <v>5</v>
      </c>
      <c r="K114" s="271">
        <v>2125</v>
      </c>
      <c r="L114" s="271"/>
      <c r="M114" s="271">
        <v>425</v>
      </c>
      <c r="N114" s="271">
        <v>5</v>
      </c>
      <c r="O114" s="271">
        <v>2125</v>
      </c>
      <c r="P114" s="306"/>
      <c r="Q114" s="272">
        <v>425</v>
      </c>
    </row>
    <row r="115" spans="1:17" ht="14.4" customHeight="1" x14ac:dyDescent="0.3">
      <c r="A115" s="267" t="s">
        <v>599</v>
      </c>
      <c r="B115" s="268" t="s">
        <v>517</v>
      </c>
      <c r="C115" s="268" t="s">
        <v>514</v>
      </c>
      <c r="D115" s="268" t="s">
        <v>562</v>
      </c>
      <c r="E115" s="268" t="s">
        <v>563</v>
      </c>
      <c r="F115" s="271"/>
      <c r="G115" s="271"/>
      <c r="H115" s="271"/>
      <c r="I115" s="271"/>
      <c r="J115" s="271"/>
      <c r="K115" s="271"/>
      <c r="L115" s="271"/>
      <c r="M115" s="271"/>
      <c r="N115" s="271">
        <v>3</v>
      </c>
      <c r="O115" s="271">
        <v>1188</v>
      </c>
      <c r="P115" s="306"/>
      <c r="Q115" s="272">
        <v>396</v>
      </c>
    </row>
    <row r="116" spans="1:17" ht="14.4" customHeight="1" x14ac:dyDescent="0.3">
      <c r="A116" s="267" t="s">
        <v>599</v>
      </c>
      <c r="B116" s="268" t="s">
        <v>517</v>
      </c>
      <c r="C116" s="268" t="s">
        <v>514</v>
      </c>
      <c r="D116" s="268" t="s">
        <v>564</v>
      </c>
      <c r="E116" s="268" t="s">
        <v>565</v>
      </c>
      <c r="F116" s="271"/>
      <c r="G116" s="271"/>
      <c r="H116" s="271"/>
      <c r="I116" s="271"/>
      <c r="J116" s="271"/>
      <c r="K116" s="271"/>
      <c r="L116" s="271"/>
      <c r="M116" s="271"/>
      <c r="N116" s="271">
        <v>3</v>
      </c>
      <c r="O116" s="271">
        <v>4341</v>
      </c>
      <c r="P116" s="306"/>
      <c r="Q116" s="272">
        <v>1447</v>
      </c>
    </row>
    <row r="117" spans="1:17" ht="14.4" customHeight="1" x14ac:dyDescent="0.3">
      <c r="A117" s="267" t="s">
        <v>600</v>
      </c>
      <c r="B117" s="268" t="s">
        <v>517</v>
      </c>
      <c r="C117" s="268" t="s">
        <v>514</v>
      </c>
      <c r="D117" s="268" t="s">
        <v>520</v>
      </c>
      <c r="E117" s="268" t="s">
        <v>521</v>
      </c>
      <c r="F117" s="271">
        <v>1</v>
      </c>
      <c r="G117" s="271">
        <v>125</v>
      </c>
      <c r="H117" s="271">
        <v>1</v>
      </c>
      <c r="I117" s="271">
        <v>125</v>
      </c>
      <c r="J117" s="271"/>
      <c r="K117" s="271"/>
      <c r="L117" s="271"/>
      <c r="M117" s="271"/>
      <c r="N117" s="271"/>
      <c r="O117" s="271"/>
      <c r="P117" s="306"/>
      <c r="Q117" s="272"/>
    </row>
    <row r="118" spans="1:17" ht="14.4" customHeight="1" x14ac:dyDescent="0.3">
      <c r="A118" s="267" t="s">
        <v>600</v>
      </c>
      <c r="B118" s="268" t="s">
        <v>517</v>
      </c>
      <c r="C118" s="268" t="s">
        <v>514</v>
      </c>
      <c r="D118" s="268" t="s">
        <v>536</v>
      </c>
      <c r="E118" s="268" t="s">
        <v>537</v>
      </c>
      <c r="F118" s="271">
        <v>3</v>
      </c>
      <c r="G118" s="271">
        <v>1647</v>
      </c>
      <c r="H118" s="271">
        <v>1</v>
      </c>
      <c r="I118" s="271">
        <v>549</v>
      </c>
      <c r="J118" s="271">
        <v>1</v>
      </c>
      <c r="K118" s="271">
        <v>549</v>
      </c>
      <c r="L118" s="271">
        <v>0.33333333333333331</v>
      </c>
      <c r="M118" s="271">
        <v>549</v>
      </c>
      <c r="N118" s="271">
        <v>14</v>
      </c>
      <c r="O118" s="271">
        <v>7700</v>
      </c>
      <c r="P118" s="306">
        <v>4.6751669702489371</v>
      </c>
      <c r="Q118" s="272">
        <v>550</v>
      </c>
    </row>
    <row r="119" spans="1:17" ht="14.4" customHeight="1" x14ac:dyDescent="0.3">
      <c r="A119" s="267" t="s">
        <v>600</v>
      </c>
      <c r="B119" s="268" t="s">
        <v>517</v>
      </c>
      <c r="C119" s="268" t="s">
        <v>514</v>
      </c>
      <c r="D119" s="268" t="s">
        <v>538</v>
      </c>
      <c r="E119" s="268" t="s">
        <v>539</v>
      </c>
      <c r="F119" s="271">
        <v>13</v>
      </c>
      <c r="G119" s="271">
        <v>5525</v>
      </c>
      <c r="H119" s="271">
        <v>1</v>
      </c>
      <c r="I119" s="271">
        <v>425</v>
      </c>
      <c r="J119" s="271">
        <v>13</v>
      </c>
      <c r="K119" s="271">
        <v>5525</v>
      </c>
      <c r="L119" s="271">
        <v>1</v>
      </c>
      <c r="M119" s="271">
        <v>425</v>
      </c>
      <c r="N119" s="271">
        <v>15</v>
      </c>
      <c r="O119" s="271">
        <v>6375</v>
      </c>
      <c r="P119" s="306">
        <v>1.1538461538461537</v>
      </c>
      <c r="Q119" s="272">
        <v>425</v>
      </c>
    </row>
    <row r="120" spans="1:17" ht="14.4" customHeight="1" x14ac:dyDescent="0.3">
      <c r="A120" s="267" t="s">
        <v>600</v>
      </c>
      <c r="B120" s="268" t="s">
        <v>517</v>
      </c>
      <c r="C120" s="268" t="s">
        <v>514</v>
      </c>
      <c r="D120" s="268" t="s">
        <v>540</v>
      </c>
      <c r="E120" s="268" t="s">
        <v>541</v>
      </c>
      <c r="F120" s="271"/>
      <c r="G120" s="271"/>
      <c r="H120" s="271"/>
      <c r="I120" s="271"/>
      <c r="J120" s="271"/>
      <c r="K120" s="271"/>
      <c r="L120" s="271"/>
      <c r="M120" s="271"/>
      <c r="N120" s="271">
        <v>1</v>
      </c>
      <c r="O120" s="271">
        <v>3698</v>
      </c>
      <c r="P120" s="306"/>
      <c r="Q120" s="272">
        <v>3698</v>
      </c>
    </row>
    <row r="121" spans="1:17" ht="14.4" customHeight="1" x14ac:dyDescent="0.3">
      <c r="A121" s="267" t="s">
        <v>600</v>
      </c>
      <c r="B121" s="268" t="s">
        <v>517</v>
      </c>
      <c r="C121" s="268" t="s">
        <v>514</v>
      </c>
      <c r="D121" s="268" t="s">
        <v>546</v>
      </c>
      <c r="E121" s="268" t="s">
        <v>527</v>
      </c>
      <c r="F121" s="271"/>
      <c r="G121" s="271"/>
      <c r="H121" s="271"/>
      <c r="I121" s="271"/>
      <c r="J121" s="271"/>
      <c r="K121" s="271"/>
      <c r="L121" s="271"/>
      <c r="M121" s="271"/>
      <c r="N121" s="271">
        <v>1</v>
      </c>
      <c r="O121" s="271">
        <v>832</v>
      </c>
      <c r="P121" s="306"/>
      <c r="Q121" s="272">
        <v>832</v>
      </c>
    </row>
    <row r="122" spans="1:17" ht="14.4" customHeight="1" x14ac:dyDescent="0.3">
      <c r="A122" s="267" t="s">
        <v>600</v>
      </c>
      <c r="B122" s="268" t="s">
        <v>517</v>
      </c>
      <c r="C122" s="268" t="s">
        <v>514</v>
      </c>
      <c r="D122" s="268" t="s">
        <v>547</v>
      </c>
      <c r="E122" s="268" t="s">
        <v>548</v>
      </c>
      <c r="F122" s="271"/>
      <c r="G122" s="271"/>
      <c r="H122" s="271"/>
      <c r="I122" s="271"/>
      <c r="J122" s="271"/>
      <c r="K122" s="271"/>
      <c r="L122" s="271"/>
      <c r="M122" s="271"/>
      <c r="N122" s="271">
        <v>1</v>
      </c>
      <c r="O122" s="271">
        <v>1601</v>
      </c>
      <c r="P122" s="306"/>
      <c r="Q122" s="272">
        <v>1601</v>
      </c>
    </row>
    <row r="123" spans="1:17" ht="14.4" customHeight="1" x14ac:dyDescent="0.3">
      <c r="A123" s="267" t="s">
        <v>600</v>
      </c>
      <c r="B123" s="268" t="s">
        <v>517</v>
      </c>
      <c r="C123" s="268" t="s">
        <v>514</v>
      </c>
      <c r="D123" s="268" t="s">
        <v>562</v>
      </c>
      <c r="E123" s="268" t="s">
        <v>563</v>
      </c>
      <c r="F123" s="271">
        <v>1</v>
      </c>
      <c r="G123" s="271">
        <v>392</v>
      </c>
      <c r="H123" s="271">
        <v>1</v>
      </c>
      <c r="I123" s="271">
        <v>392</v>
      </c>
      <c r="J123" s="271">
        <v>1</v>
      </c>
      <c r="K123" s="271">
        <v>394</v>
      </c>
      <c r="L123" s="271">
        <v>1.0051020408163265</v>
      </c>
      <c r="M123" s="271">
        <v>394</v>
      </c>
      <c r="N123" s="271">
        <v>4</v>
      </c>
      <c r="O123" s="271">
        <v>1584</v>
      </c>
      <c r="P123" s="306">
        <v>4.0408163265306118</v>
      </c>
      <c r="Q123" s="272">
        <v>396</v>
      </c>
    </row>
    <row r="124" spans="1:17" ht="14.4" customHeight="1" x14ac:dyDescent="0.3">
      <c r="A124" s="267" t="s">
        <v>600</v>
      </c>
      <c r="B124" s="268" t="s">
        <v>517</v>
      </c>
      <c r="C124" s="268" t="s">
        <v>514</v>
      </c>
      <c r="D124" s="268" t="s">
        <v>564</v>
      </c>
      <c r="E124" s="268" t="s">
        <v>565</v>
      </c>
      <c r="F124" s="271">
        <v>1</v>
      </c>
      <c r="G124" s="271">
        <v>1437</v>
      </c>
      <c r="H124" s="271">
        <v>1</v>
      </c>
      <c r="I124" s="271">
        <v>1437</v>
      </c>
      <c r="J124" s="271">
        <v>1</v>
      </c>
      <c r="K124" s="271">
        <v>1441</v>
      </c>
      <c r="L124" s="271">
        <v>1.0027835768963118</v>
      </c>
      <c r="M124" s="271">
        <v>1441</v>
      </c>
      <c r="N124" s="271">
        <v>4</v>
      </c>
      <c r="O124" s="271">
        <v>5788</v>
      </c>
      <c r="P124" s="306">
        <v>4.0278357689631177</v>
      </c>
      <c r="Q124" s="272">
        <v>1447</v>
      </c>
    </row>
    <row r="125" spans="1:17" ht="14.4" customHeight="1" x14ac:dyDescent="0.3">
      <c r="A125" s="267" t="s">
        <v>600</v>
      </c>
      <c r="B125" s="268" t="s">
        <v>517</v>
      </c>
      <c r="C125" s="268" t="s">
        <v>514</v>
      </c>
      <c r="D125" s="268" t="s">
        <v>566</v>
      </c>
      <c r="E125" s="268" t="s">
        <v>567</v>
      </c>
      <c r="F125" s="271"/>
      <c r="G125" s="271"/>
      <c r="H125" s="271"/>
      <c r="I125" s="271"/>
      <c r="J125" s="271">
        <v>1</v>
      </c>
      <c r="K125" s="271">
        <v>1228</v>
      </c>
      <c r="L125" s="271"/>
      <c r="M125" s="271">
        <v>1228</v>
      </c>
      <c r="N125" s="271"/>
      <c r="O125" s="271"/>
      <c r="P125" s="306"/>
      <c r="Q125" s="272"/>
    </row>
    <row r="126" spans="1:17" ht="14.4" customHeight="1" x14ac:dyDescent="0.3">
      <c r="A126" s="267" t="s">
        <v>600</v>
      </c>
      <c r="B126" s="268" t="s">
        <v>517</v>
      </c>
      <c r="C126" s="268" t="s">
        <v>514</v>
      </c>
      <c r="D126" s="268" t="s">
        <v>568</v>
      </c>
      <c r="E126" s="268" t="s">
        <v>569</v>
      </c>
      <c r="F126" s="271"/>
      <c r="G126" s="271"/>
      <c r="H126" s="271"/>
      <c r="I126" s="271"/>
      <c r="J126" s="271">
        <v>1</v>
      </c>
      <c r="K126" s="271">
        <v>3065</v>
      </c>
      <c r="L126" s="271"/>
      <c r="M126" s="271">
        <v>3065</v>
      </c>
      <c r="N126" s="271"/>
      <c r="O126" s="271"/>
      <c r="P126" s="306"/>
      <c r="Q126" s="272"/>
    </row>
    <row r="127" spans="1:17" ht="14.4" customHeight="1" x14ac:dyDescent="0.3">
      <c r="A127" s="267" t="s">
        <v>601</v>
      </c>
      <c r="B127" s="268" t="s">
        <v>517</v>
      </c>
      <c r="C127" s="268" t="s">
        <v>514</v>
      </c>
      <c r="D127" s="268" t="s">
        <v>520</v>
      </c>
      <c r="E127" s="268" t="s">
        <v>521</v>
      </c>
      <c r="F127" s="271">
        <v>4</v>
      </c>
      <c r="G127" s="271">
        <v>500</v>
      </c>
      <c r="H127" s="271">
        <v>1</v>
      </c>
      <c r="I127" s="271">
        <v>125</v>
      </c>
      <c r="J127" s="271">
        <v>2</v>
      </c>
      <c r="K127" s="271">
        <v>250</v>
      </c>
      <c r="L127" s="271">
        <v>0.5</v>
      </c>
      <c r="M127" s="271">
        <v>125</v>
      </c>
      <c r="N127" s="271">
        <v>9</v>
      </c>
      <c r="O127" s="271">
        <v>1134</v>
      </c>
      <c r="P127" s="306">
        <v>2.2679999999999998</v>
      </c>
      <c r="Q127" s="272">
        <v>126</v>
      </c>
    </row>
    <row r="128" spans="1:17" ht="14.4" customHeight="1" x14ac:dyDescent="0.3">
      <c r="A128" s="267" t="s">
        <v>601</v>
      </c>
      <c r="B128" s="268" t="s">
        <v>517</v>
      </c>
      <c r="C128" s="268" t="s">
        <v>514</v>
      </c>
      <c r="D128" s="268" t="s">
        <v>524</v>
      </c>
      <c r="E128" s="268" t="s">
        <v>525</v>
      </c>
      <c r="F128" s="271">
        <v>4</v>
      </c>
      <c r="G128" s="271">
        <v>4860</v>
      </c>
      <c r="H128" s="271">
        <v>1</v>
      </c>
      <c r="I128" s="271">
        <v>1215</v>
      </c>
      <c r="J128" s="271"/>
      <c r="K128" s="271"/>
      <c r="L128" s="271"/>
      <c r="M128" s="271"/>
      <c r="N128" s="271"/>
      <c r="O128" s="271"/>
      <c r="P128" s="306"/>
      <c r="Q128" s="272"/>
    </row>
    <row r="129" spans="1:17" ht="14.4" customHeight="1" x14ac:dyDescent="0.3">
      <c r="A129" s="267" t="s">
        <v>601</v>
      </c>
      <c r="B129" s="268" t="s">
        <v>517</v>
      </c>
      <c r="C129" s="268" t="s">
        <v>514</v>
      </c>
      <c r="D129" s="268" t="s">
        <v>526</v>
      </c>
      <c r="E129" s="268" t="s">
        <v>527</v>
      </c>
      <c r="F129" s="271">
        <v>23</v>
      </c>
      <c r="G129" s="271">
        <v>31441</v>
      </c>
      <c r="H129" s="271">
        <v>1</v>
      </c>
      <c r="I129" s="271">
        <v>1367</v>
      </c>
      <c r="J129" s="271">
        <v>35</v>
      </c>
      <c r="K129" s="271">
        <v>47985</v>
      </c>
      <c r="L129" s="271">
        <v>1.5261919150154257</v>
      </c>
      <c r="M129" s="271">
        <v>1371</v>
      </c>
      <c r="N129" s="271">
        <v>42</v>
      </c>
      <c r="O129" s="271">
        <v>57750</v>
      </c>
      <c r="P129" s="306">
        <v>1.8367736395152825</v>
      </c>
      <c r="Q129" s="272">
        <v>1375</v>
      </c>
    </row>
    <row r="130" spans="1:17" ht="14.4" customHeight="1" x14ac:dyDescent="0.3">
      <c r="A130" s="267" t="s">
        <v>601</v>
      </c>
      <c r="B130" s="268" t="s">
        <v>517</v>
      </c>
      <c r="C130" s="268" t="s">
        <v>514</v>
      </c>
      <c r="D130" s="268" t="s">
        <v>528</v>
      </c>
      <c r="E130" s="268" t="s">
        <v>529</v>
      </c>
      <c r="F130" s="271">
        <v>14</v>
      </c>
      <c r="G130" s="271">
        <v>32256</v>
      </c>
      <c r="H130" s="271">
        <v>1</v>
      </c>
      <c r="I130" s="271">
        <v>2304</v>
      </c>
      <c r="J130" s="271">
        <v>19</v>
      </c>
      <c r="K130" s="271">
        <v>43890</v>
      </c>
      <c r="L130" s="271">
        <v>1.3606770833333333</v>
      </c>
      <c r="M130" s="271">
        <v>2310</v>
      </c>
      <c r="N130" s="271">
        <v>29</v>
      </c>
      <c r="O130" s="271">
        <v>67251</v>
      </c>
      <c r="P130" s="306">
        <v>2.0849144345238093</v>
      </c>
      <c r="Q130" s="272">
        <v>2319</v>
      </c>
    </row>
    <row r="131" spans="1:17" ht="14.4" customHeight="1" x14ac:dyDescent="0.3">
      <c r="A131" s="267" t="s">
        <v>601</v>
      </c>
      <c r="B131" s="268" t="s">
        <v>517</v>
      </c>
      <c r="C131" s="268" t="s">
        <v>514</v>
      </c>
      <c r="D131" s="268" t="s">
        <v>532</v>
      </c>
      <c r="E131" s="268" t="s">
        <v>533</v>
      </c>
      <c r="F131" s="271">
        <v>3</v>
      </c>
      <c r="G131" s="271">
        <v>2049</v>
      </c>
      <c r="H131" s="271">
        <v>1</v>
      </c>
      <c r="I131" s="271">
        <v>683</v>
      </c>
      <c r="J131" s="271">
        <v>10</v>
      </c>
      <c r="K131" s="271">
        <v>6850</v>
      </c>
      <c r="L131" s="271">
        <v>3.3430941922889215</v>
      </c>
      <c r="M131" s="271">
        <v>685</v>
      </c>
      <c r="N131" s="271">
        <v>15</v>
      </c>
      <c r="O131" s="271">
        <v>10320</v>
      </c>
      <c r="P131" s="306">
        <v>5.036603221083455</v>
      </c>
      <c r="Q131" s="272">
        <v>688</v>
      </c>
    </row>
    <row r="132" spans="1:17" ht="14.4" customHeight="1" x14ac:dyDescent="0.3">
      <c r="A132" s="267" t="s">
        <v>601</v>
      </c>
      <c r="B132" s="268" t="s">
        <v>517</v>
      </c>
      <c r="C132" s="268" t="s">
        <v>514</v>
      </c>
      <c r="D132" s="268" t="s">
        <v>534</v>
      </c>
      <c r="E132" s="268" t="s">
        <v>535</v>
      </c>
      <c r="F132" s="271">
        <v>4</v>
      </c>
      <c r="G132" s="271">
        <v>4120</v>
      </c>
      <c r="H132" s="271">
        <v>1</v>
      </c>
      <c r="I132" s="271">
        <v>1030</v>
      </c>
      <c r="J132" s="271"/>
      <c r="K132" s="271"/>
      <c r="L132" s="271"/>
      <c r="M132" s="271"/>
      <c r="N132" s="271">
        <v>2</v>
      </c>
      <c r="O132" s="271">
        <v>2070</v>
      </c>
      <c r="P132" s="306">
        <v>0.50242718446601942</v>
      </c>
      <c r="Q132" s="272">
        <v>1035</v>
      </c>
    </row>
    <row r="133" spans="1:17" ht="14.4" customHeight="1" x14ac:dyDescent="0.3">
      <c r="A133" s="267" t="s">
        <v>601</v>
      </c>
      <c r="B133" s="268" t="s">
        <v>517</v>
      </c>
      <c r="C133" s="268" t="s">
        <v>514</v>
      </c>
      <c r="D133" s="268" t="s">
        <v>536</v>
      </c>
      <c r="E133" s="268" t="s">
        <v>537</v>
      </c>
      <c r="F133" s="271">
        <v>82</v>
      </c>
      <c r="G133" s="271">
        <v>45018</v>
      </c>
      <c r="H133" s="271">
        <v>1</v>
      </c>
      <c r="I133" s="271">
        <v>549</v>
      </c>
      <c r="J133" s="271">
        <v>46</v>
      </c>
      <c r="K133" s="271">
        <v>25254</v>
      </c>
      <c r="L133" s="271">
        <v>0.56097560975609762</v>
      </c>
      <c r="M133" s="271">
        <v>549</v>
      </c>
      <c r="N133" s="271">
        <v>118</v>
      </c>
      <c r="O133" s="271">
        <v>64900</v>
      </c>
      <c r="P133" s="306">
        <v>1.4416455639966235</v>
      </c>
      <c r="Q133" s="272">
        <v>550</v>
      </c>
    </row>
    <row r="134" spans="1:17" ht="14.4" customHeight="1" x14ac:dyDescent="0.3">
      <c r="A134" s="267" t="s">
        <v>601</v>
      </c>
      <c r="B134" s="268" t="s">
        <v>517</v>
      </c>
      <c r="C134" s="268" t="s">
        <v>514</v>
      </c>
      <c r="D134" s="268" t="s">
        <v>538</v>
      </c>
      <c r="E134" s="268" t="s">
        <v>539</v>
      </c>
      <c r="F134" s="271">
        <v>40</v>
      </c>
      <c r="G134" s="271">
        <v>17000</v>
      </c>
      <c r="H134" s="271">
        <v>1</v>
      </c>
      <c r="I134" s="271">
        <v>425</v>
      </c>
      <c r="J134" s="271">
        <v>52</v>
      </c>
      <c r="K134" s="271">
        <v>22100</v>
      </c>
      <c r="L134" s="271">
        <v>1.3</v>
      </c>
      <c r="M134" s="271">
        <v>425</v>
      </c>
      <c r="N134" s="271">
        <v>75</v>
      </c>
      <c r="O134" s="271">
        <v>31875</v>
      </c>
      <c r="P134" s="306">
        <v>1.875</v>
      </c>
      <c r="Q134" s="272">
        <v>425</v>
      </c>
    </row>
    <row r="135" spans="1:17" ht="14.4" customHeight="1" x14ac:dyDescent="0.3">
      <c r="A135" s="267" t="s">
        <v>601</v>
      </c>
      <c r="B135" s="268" t="s">
        <v>517</v>
      </c>
      <c r="C135" s="268" t="s">
        <v>514</v>
      </c>
      <c r="D135" s="268" t="s">
        <v>540</v>
      </c>
      <c r="E135" s="268" t="s">
        <v>541</v>
      </c>
      <c r="F135" s="271">
        <v>10</v>
      </c>
      <c r="G135" s="271">
        <v>36810</v>
      </c>
      <c r="H135" s="271">
        <v>1</v>
      </c>
      <c r="I135" s="271">
        <v>3681</v>
      </c>
      <c r="J135" s="271">
        <v>28</v>
      </c>
      <c r="K135" s="271">
        <v>103292</v>
      </c>
      <c r="L135" s="271">
        <v>2.8060853029068187</v>
      </c>
      <c r="M135" s="271">
        <v>3689</v>
      </c>
      <c r="N135" s="271">
        <v>34</v>
      </c>
      <c r="O135" s="271">
        <v>125732</v>
      </c>
      <c r="P135" s="306">
        <v>3.415702254822059</v>
      </c>
      <c r="Q135" s="272">
        <v>3698</v>
      </c>
    </row>
    <row r="136" spans="1:17" ht="14.4" customHeight="1" x14ac:dyDescent="0.3">
      <c r="A136" s="267" t="s">
        <v>601</v>
      </c>
      <c r="B136" s="268" t="s">
        <v>517</v>
      </c>
      <c r="C136" s="268" t="s">
        <v>514</v>
      </c>
      <c r="D136" s="268" t="s">
        <v>542</v>
      </c>
      <c r="E136" s="268" t="s">
        <v>533</v>
      </c>
      <c r="F136" s="271">
        <v>22</v>
      </c>
      <c r="G136" s="271">
        <v>9614</v>
      </c>
      <c r="H136" s="271">
        <v>1</v>
      </c>
      <c r="I136" s="271">
        <v>437</v>
      </c>
      <c r="J136" s="271">
        <v>6</v>
      </c>
      <c r="K136" s="271">
        <v>2622</v>
      </c>
      <c r="L136" s="271">
        <v>0.27272727272727271</v>
      </c>
      <c r="M136" s="271">
        <v>437</v>
      </c>
      <c r="N136" s="271">
        <v>5</v>
      </c>
      <c r="O136" s="271">
        <v>2190</v>
      </c>
      <c r="P136" s="306">
        <v>0.22779280216351155</v>
      </c>
      <c r="Q136" s="272">
        <v>438</v>
      </c>
    </row>
    <row r="137" spans="1:17" ht="14.4" customHeight="1" x14ac:dyDescent="0.3">
      <c r="A137" s="267" t="s">
        <v>601</v>
      </c>
      <c r="B137" s="268" t="s">
        <v>517</v>
      </c>
      <c r="C137" s="268" t="s">
        <v>514</v>
      </c>
      <c r="D137" s="268" t="s">
        <v>543</v>
      </c>
      <c r="E137" s="268" t="s">
        <v>544</v>
      </c>
      <c r="F137" s="271">
        <v>1</v>
      </c>
      <c r="G137" s="271">
        <v>1602</v>
      </c>
      <c r="H137" s="271">
        <v>1</v>
      </c>
      <c r="I137" s="271">
        <v>1602</v>
      </c>
      <c r="J137" s="271"/>
      <c r="K137" s="271"/>
      <c r="L137" s="271"/>
      <c r="M137" s="271"/>
      <c r="N137" s="271"/>
      <c r="O137" s="271"/>
      <c r="P137" s="306"/>
      <c r="Q137" s="272"/>
    </row>
    <row r="138" spans="1:17" ht="14.4" customHeight="1" x14ac:dyDescent="0.3">
      <c r="A138" s="267" t="s">
        <v>601</v>
      </c>
      <c r="B138" s="268" t="s">
        <v>517</v>
      </c>
      <c r="C138" s="268" t="s">
        <v>514</v>
      </c>
      <c r="D138" s="268" t="s">
        <v>545</v>
      </c>
      <c r="E138" s="268" t="s">
        <v>535</v>
      </c>
      <c r="F138" s="271">
        <v>2</v>
      </c>
      <c r="G138" s="271">
        <v>1820</v>
      </c>
      <c r="H138" s="271">
        <v>1</v>
      </c>
      <c r="I138" s="271">
        <v>910</v>
      </c>
      <c r="J138" s="271">
        <v>1</v>
      </c>
      <c r="K138" s="271">
        <v>912</v>
      </c>
      <c r="L138" s="271">
        <v>0.50109890109890109</v>
      </c>
      <c r="M138" s="271">
        <v>912</v>
      </c>
      <c r="N138" s="271"/>
      <c r="O138" s="271"/>
      <c r="P138" s="306"/>
      <c r="Q138" s="272"/>
    </row>
    <row r="139" spans="1:17" ht="14.4" customHeight="1" x14ac:dyDescent="0.3">
      <c r="A139" s="267" t="s">
        <v>601</v>
      </c>
      <c r="B139" s="268" t="s">
        <v>517</v>
      </c>
      <c r="C139" s="268" t="s">
        <v>514</v>
      </c>
      <c r="D139" s="268" t="s">
        <v>546</v>
      </c>
      <c r="E139" s="268" t="s">
        <v>527</v>
      </c>
      <c r="F139" s="271">
        <v>6</v>
      </c>
      <c r="G139" s="271">
        <v>4974</v>
      </c>
      <c r="H139" s="271">
        <v>1</v>
      </c>
      <c r="I139" s="271">
        <v>829</v>
      </c>
      <c r="J139" s="271">
        <v>16</v>
      </c>
      <c r="K139" s="271">
        <v>13296</v>
      </c>
      <c r="L139" s="271">
        <v>2.6731001206272618</v>
      </c>
      <c r="M139" s="271">
        <v>831</v>
      </c>
      <c r="N139" s="271">
        <v>10</v>
      </c>
      <c r="O139" s="271">
        <v>8320</v>
      </c>
      <c r="P139" s="306">
        <v>1.6726980297547245</v>
      </c>
      <c r="Q139" s="272">
        <v>832</v>
      </c>
    </row>
    <row r="140" spans="1:17" ht="14.4" customHeight="1" x14ac:dyDescent="0.3">
      <c r="A140" s="267" t="s">
        <v>601</v>
      </c>
      <c r="B140" s="268" t="s">
        <v>517</v>
      </c>
      <c r="C140" s="268" t="s">
        <v>514</v>
      </c>
      <c r="D140" s="268" t="s">
        <v>547</v>
      </c>
      <c r="E140" s="268" t="s">
        <v>548</v>
      </c>
      <c r="F140" s="271">
        <v>5</v>
      </c>
      <c r="G140" s="271">
        <v>7965</v>
      </c>
      <c r="H140" s="271">
        <v>1</v>
      </c>
      <c r="I140" s="271">
        <v>1593</v>
      </c>
      <c r="J140" s="271">
        <v>10</v>
      </c>
      <c r="K140" s="271">
        <v>15970</v>
      </c>
      <c r="L140" s="271">
        <v>2.0050219711236661</v>
      </c>
      <c r="M140" s="271">
        <v>1597</v>
      </c>
      <c r="N140" s="271">
        <v>9</v>
      </c>
      <c r="O140" s="271">
        <v>14409</v>
      </c>
      <c r="P140" s="306">
        <v>1.8090395480225989</v>
      </c>
      <c r="Q140" s="272">
        <v>1601</v>
      </c>
    </row>
    <row r="141" spans="1:17" ht="14.4" customHeight="1" x14ac:dyDescent="0.3">
      <c r="A141" s="267" t="s">
        <v>601</v>
      </c>
      <c r="B141" s="268" t="s">
        <v>517</v>
      </c>
      <c r="C141" s="268" t="s">
        <v>514</v>
      </c>
      <c r="D141" s="268" t="s">
        <v>549</v>
      </c>
      <c r="E141" s="268" t="s">
        <v>550</v>
      </c>
      <c r="F141" s="271">
        <v>2</v>
      </c>
      <c r="G141" s="271">
        <v>2396</v>
      </c>
      <c r="H141" s="271">
        <v>1</v>
      </c>
      <c r="I141" s="271">
        <v>1198</v>
      </c>
      <c r="J141" s="271"/>
      <c r="K141" s="271"/>
      <c r="L141" s="271"/>
      <c r="M141" s="271"/>
      <c r="N141" s="271"/>
      <c r="O141" s="271"/>
      <c r="P141" s="306"/>
      <c r="Q141" s="272"/>
    </row>
    <row r="142" spans="1:17" ht="14.4" customHeight="1" x14ac:dyDescent="0.3">
      <c r="A142" s="267" t="s">
        <v>601</v>
      </c>
      <c r="B142" s="268" t="s">
        <v>517</v>
      </c>
      <c r="C142" s="268" t="s">
        <v>514</v>
      </c>
      <c r="D142" s="268" t="s">
        <v>560</v>
      </c>
      <c r="E142" s="268" t="s">
        <v>561</v>
      </c>
      <c r="F142" s="271">
        <v>6</v>
      </c>
      <c r="G142" s="271">
        <v>390</v>
      </c>
      <c r="H142" s="271">
        <v>1</v>
      </c>
      <c r="I142" s="271">
        <v>65</v>
      </c>
      <c r="J142" s="271">
        <v>15</v>
      </c>
      <c r="K142" s="271">
        <v>975</v>
      </c>
      <c r="L142" s="271">
        <v>2.5</v>
      </c>
      <c r="M142" s="271">
        <v>65</v>
      </c>
      <c r="N142" s="271">
        <v>17</v>
      </c>
      <c r="O142" s="271">
        <v>1105</v>
      </c>
      <c r="P142" s="306">
        <v>2.8333333333333335</v>
      </c>
      <c r="Q142" s="272">
        <v>65</v>
      </c>
    </row>
    <row r="143" spans="1:17" ht="14.4" customHeight="1" x14ac:dyDescent="0.3">
      <c r="A143" s="267" t="s">
        <v>601</v>
      </c>
      <c r="B143" s="268" t="s">
        <v>517</v>
      </c>
      <c r="C143" s="268" t="s">
        <v>514</v>
      </c>
      <c r="D143" s="268" t="s">
        <v>562</v>
      </c>
      <c r="E143" s="268" t="s">
        <v>563</v>
      </c>
      <c r="F143" s="271">
        <v>3</v>
      </c>
      <c r="G143" s="271">
        <v>1176</v>
      </c>
      <c r="H143" s="271">
        <v>1</v>
      </c>
      <c r="I143" s="271">
        <v>392</v>
      </c>
      <c r="J143" s="271">
        <v>3</v>
      </c>
      <c r="K143" s="271">
        <v>1182</v>
      </c>
      <c r="L143" s="271">
        <v>1.0051020408163265</v>
      </c>
      <c r="M143" s="271">
        <v>394</v>
      </c>
      <c r="N143" s="271">
        <v>9</v>
      </c>
      <c r="O143" s="271">
        <v>3564</v>
      </c>
      <c r="P143" s="306">
        <v>3.0306122448979593</v>
      </c>
      <c r="Q143" s="272">
        <v>396</v>
      </c>
    </row>
    <row r="144" spans="1:17" ht="14.4" customHeight="1" x14ac:dyDescent="0.3">
      <c r="A144" s="267" t="s">
        <v>601</v>
      </c>
      <c r="B144" s="268" t="s">
        <v>517</v>
      </c>
      <c r="C144" s="268" t="s">
        <v>514</v>
      </c>
      <c r="D144" s="268" t="s">
        <v>564</v>
      </c>
      <c r="E144" s="268" t="s">
        <v>565</v>
      </c>
      <c r="F144" s="271">
        <v>3</v>
      </c>
      <c r="G144" s="271">
        <v>4311</v>
      </c>
      <c r="H144" s="271">
        <v>1</v>
      </c>
      <c r="I144" s="271">
        <v>1437</v>
      </c>
      <c r="J144" s="271">
        <v>3</v>
      </c>
      <c r="K144" s="271">
        <v>4323</v>
      </c>
      <c r="L144" s="271">
        <v>1.0027835768963118</v>
      </c>
      <c r="M144" s="271">
        <v>1441</v>
      </c>
      <c r="N144" s="271">
        <v>9</v>
      </c>
      <c r="O144" s="271">
        <v>13023</v>
      </c>
      <c r="P144" s="306">
        <v>3.020876826722338</v>
      </c>
      <c r="Q144" s="272">
        <v>1447</v>
      </c>
    </row>
    <row r="145" spans="1:17" ht="14.4" customHeight="1" x14ac:dyDescent="0.3">
      <c r="A145" s="267" t="s">
        <v>601</v>
      </c>
      <c r="B145" s="268" t="s">
        <v>517</v>
      </c>
      <c r="C145" s="268" t="s">
        <v>514</v>
      </c>
      <c r="D145" s="268" t="s">
        <v>566</v>
      </c>
      <c r="E145" s="268" t="s">
        <v>567</v>
      </c>
      <c r="F145" s="271"/>
      <c r="G145" s="271"/>
      <c r="H145" s="271"/>
      <c r="I145" s="271"/>
      <c r="J145" s="271">
        <v>2</v>
      </c>
      <c r="K145" s="271">
        <v>2456</v>
      </c>
      <c r="L145" s="271"/>
      <c r="M145" s="271">
        <v>1228</v>
      </c>
      <c r="N145" s="271"/>
      <c r="O145" s="271"/>
      <c r="P145" s="306"/>
      <c r="Q145" s="272"/>
    </row>
    <row r="146" spans="1:17" ht="14.4" customHeight="1" x14ac:dyDescent="0.3">
      <c r="A146" s="267" t="s">
        <v>601</v>
      </c>
      <c r="B146" s="268" t="s">
        <v>517</v>
      </c>
      <c r="C146" s="268" t="s">
        <v>514</v>
      </c>
      <c r="D146" s="268" t="s">
        <v>568</v>
      </c>
      <c r="E146" s="268" t="s">
        <v>569</v>
      </c>
      <c r="F146" s="271"/>
      <c r="G146" s="271"/>
      <c r="H146" s="271"/>
      <c r="I146" s="271"/>
      <c r="J146" s="271">
        <v>2</v>
      </c>
      <c r="K146" s="271">
        <v>6130</v>
      </c>
      <c r="L146" s="271"/>
      <c r="M146" s="271">
        <v>3065</v>
      </c>
      <c r="N146" s="271"/>
      <c r="O146" s="271"/>
      <c r="P146" s="306"/>
      <c r="Q146" s="272"/>
    </row>
    <row r="147" spans="1:17" ht="14.4" customHeight="1" x14ac:dyDescent="0.3">
      <c r="A147" s="267" t="s">
        <v>601</v>
      </c>
      <c r="B147" s="268" t="s">
        <v>517</v>
      </c>
      <c r="C147" s="268" t="s">
        <v>514</v>
      </c>
      <c r="D147" s="268" t="s">
        <v>570</v>
      </c>
      <c r="E147" s="268" t="s">
        <v>571</v>
      </c>
      <c r="F147" s="271">
        <v>14</v>
      </c>
      <c r="G147" s="271">
        <v>224</v>
      </c>
      <c r="H147" s="271">
        <v>1</v>
      </c>
      <c r="I147" s="271">
        <v>16</v>
      </c>
      <c r="J147" s="271">
        <v>8</v>
      </c>
      <c r="K147" s="271">
        <v>128</v>
      </c>
      <c r="L147" s="271">
        <v>0.5714285714285714</v>
      </c>
      <c r="M147" s="271">
        <v>16</v>
      </c>
      <c r="N147" s="271">
        <v>8</v>
      </c>
      <c r="O147" s="271">
        <v>128</v>
      </c>
      <c r="P147" s="306">
        <v>0.5714285714285714</v>
      </c>
      <c r="Q147" s="272">
        <v>16</v>
      </c>
    </row>
    <row r="148" spans="1:17" ht="14.4" customHeight="1" x14ac:dyDescent="0.3">
      <c r="A148" s="267" t="s">
        <v>602</v>
      </c>
      <c r="B148" s="268" t="s">
        <v>517</v>
      </c>
      <c r="C148" s="268" t="s">
        <v>514</v>
      </c>
      <c r="D148" s="268" t="s">
        <v>538</v>
      </c>
      <c r="E148" s="268" t="s">
        <v>539</v>
      </c>
      <c r="F148" s="271"/>
      <c r="G148" s="271"/>
      <c r="H148" s="271"/>
      <c r="I148" s="271"/>
      <c r="J148" s="271"/>
      <c r="K148" s="271"/>
      <c r="L148" s="271"/>
      <c r="M148" s="271"/>
      <c r="N148" s="271">
        <v>5</v>
      </c>
      <c r="O148" s="271">
        <v>2125</v>
      </c>
      <c r="P148" s="306"/>
      <c r="Q148" s="272">
        <v>425</v>
      </c>
    </row>
    <row r="149" spans="1:17" ht="14.4" customHeight="1" x14ac:dyDescent="0.3">
      <c r="A149" s="267" t="s">
        <v>602</v>
      </c>
      <c r="B149" s="268" t="s">
        <v>517</v>
      </c>
      <c r="C149" s="268" t="s">
        <v>514</v>
      </c>
      <c r="D149" s="268" t="s">
        <v>562</v>
      </c>
      <c r="E149" s="268" t="s">
        <v>563</v>
      </c>
      <c r="F149" s="271"/>
      <c r="G149" s="271"/>
      <c r="H149" s="271"/>
      <c r="I149" s="271"/>
      <c r="J149" s="271"/>
      <c r="K149" s="271"/>
      <c r="L149" s="271"/>
      <c r="M149" s="271"/>
      <c r="N149" s="271">
        <v>2</v>
      </c>
      <c r="O149" s="271">
        <v>792</v>
      </c>
      <c r="P149" s="306"/>
      <c r="Q149" s="272">
        <v>396</v>
      </c>
    </row>
    <row r="150" spans="1:17" ht="14.4" customHeight="1" x14ac:dyDescent="0.3">
      <c r="A150" s="267" t="s">
        <v>602</v>
      </c>
      <c r="B150" s="268" t="s">
        <v>517</v>
      </c>
      <c r="C150" s="268" t="s">
        <v>514</v>
      </c>
      <c r="D150" s="268" t="s">
        <v>564</v>
      </c>
      <c r="E150" s="268" t="s">
        <v>565</v>
      </c>
      <c r="F150" s="271"/>
      <c r="G150" s="271"/>
      <c r="H150" s="271"/>
      <c r="I150" s="271"/>
      <c r="J150" s="271"/>
      <c r="K150" s="271"/>
      <c r="L150" s="271"/>
      <c r="M150" s="271"/>
      <c r="N150" s="271">
        <v>2</v>
      </c>
      <c r="O150" s="271">
        <v>2894</v>
      </c>
      <c r="P150" s="306"/>
      <c r="Q150" s="272">
        <v>1447</v>
      </c>
    </row>
    <row r="151" spans="1:17" ht="14.4" customHeight="1" x14ac:dyDescent="0.3">
      <c r="A151" s="267" t="s">
        <v>603</v>
      </c>
      <c r="B151" s="268" t="s">
        <v>517</v>
      </c>
      <c r="C151" s="268" t="s">
        <v>514</v>
      </c>
      <c r="D151" s="268" t="s">
        <v>526</v>
      </c>
      <c r="E151" s="268" t="s">
        <v>527</v>
      </c>
      <c r="F151" s="271"/>
      <c r="G151" s="271"/>
      <c r="H151" s="271"/>
      <c r="I151" s="271"/>
      <c r="J151" s="271">
        <v>5</v>
      </c>
      <c r="K151" s="271">
        <v>6855</v>
      </c>
      <c r="L151" s="271"/>
      <c r="M151" s="271">
        <v>1371</v>
      </c>
      <c r="N151" s="271"/>
      <c r="O151" s="271"/>
      <c r="P151" s="306"/>
      <c r="Q151" s="272"/>
    </row>
    <row r="152" spans="1:17" ht="14.4" customHeight="1" x14ac:dyDescent="0.3">
      <c r="A152" s="267" t="s">
        <v>603</v>
      </c>
      <c r="B152" s="268" t="s">
        <v>517</v>
      </c>
      <c r="C152" s="268" t="s">
        <v>514</v>
      </c>
      <c r="D152" s="268" t="s">
        <v>528</v>
      </c>
      <c r="E152" s="268" t="s">
        <v>529</v>
      </c>
      <c r="F152" s="271"/>
      <c r="G152" s="271"/>
      <c r="H152" s="271"/>
      <c r="I152" s="271"/>
      <c r="J152" s="271">
        <v>1</v>
      </c>
      <c r="K152" s="271">
        <v>2310</v>
      </c>
      <c r="L152" s="271"/>
      <c r="M152" s="271">
        <v>2310</v>
      </c>
      <c r="N152" s="271"/>
      <c r="O152" s="271"/>
      <c r="P152" s="306"/>
      <c r="Q152" s="272"/>
    </row>
    <row r="153" spans="1:17" ht="14.4" customHeight="1" x14ac:dyDescent="0.3">
      <c r="A153" s="267" t="s">
        <v>603</v>
      </c>
      <c r="B153" s="268" t="s">
        <v>517</v>
      </c>
      <c r="C153" s="268" t="s">
        <v>514</v>
      </c>
      <c r="D153" s="268" t="s">
        <v>532</v>
      </c>
      <c r="E153" s="268" t="s">
        <v>533</v>
      </c>
      <c r="F153" s="271"/>
      <c r="G153" s="271"/>
      <c r="H153" s="271"/>
      <c r="I153" s="271"/>
      <c r="J153" s="271">
        <v>2</v>
      </c>
      <c r="K153" s="271">
        <v>1370</v>
      </c>
      <c r="L153" s="271"/>
      <c r="M153" s="271">
        <v>685</v>
      </c>
      <c r="N153" s="271"/>
      <c r="O153" s="271"/>
      <c r="P153" s="306"/>
      <c r="Q153" s="272"/>
    </row>
    <row r="154" spans="1:17" ht="14.4" customHeight="1" x14ac:dyDescent="0.3">
      <c r="A154" s="267" t="s">
        <v>603</v>
      </c>
      <c r="B154" s="268" t="s">
        <v>517</v>
      </c>
      <c r="C154" s="268" t="s">
        <v>514</v>
      </c>
      <c r="D154" s="268" t="s">
        <v>536</v>
      </c>
      <c r="E154" s="268" t="s">
        <v>537</v>
      </c>
      <c r="F154" s="271">
        <v>1</v>
      </c>
      <c r="G154" s="271">
        <v>549</v>
      </c>
      <c r="H154" s="271">
        <v>1</v>
      </c>
      <c r="I154" s="271">
        <v>549</v>
      </c>
      <c r="J154" s="271">
        <v>8</v>
      </c>
      <c r="K154" s="271">
        <v>4392</v>
      </c>
      <c r="L154" s="271">
        <v>8</v>
      </c>
      <c r="M154" s="271">
        <v>549</v>
      </c>
      <c r="N154" s="271"/>
      <c r="O154" s="271"/>
      <c r="P154" s="306"/>
      <c r="Q154" s="272"/>
    </row>
    <row r="155" spans="1:17" ht="14.4" customHeight="1" x14ac:dyDescent="0.3">
      <c r="A155" s="267" t="s">
        <v>603</v>
      </c>
      <c r="B155" s="268" t="s">
        <v>517</v>
      </c>
      <c r="C155" s="268" t="s">
        <v>514</v>
      </c>
      <c r="D155" s="268" t="s">
        <v>540</v>
      </c>
      <c r="E155" s="268" t="s">
        <v>541</v>
      </c>
      <c r="F155" s="271"/>
      <c r="G155" s="271"/>
      <c r="H155" s="271"/>
      <c r="I155" s="271"/>
      <c r="J155" s="271">
        <v>4</v>
      </c>
      <c r="K155" s="271">
        <v>14756</v>
      </c>
      <c r="L155" s="271"/>
      <c r="M155" s="271">
        <v>3689</v>
      </c>
      <c r="N155" s="271"/>
      <c r="O155" s="271"/>
      <c r="P155" s="306"/>
      <c r="Q155" s="272"/>
    </row>
    <row r="156" spans="1:17" ht="14.4" customHeight="1" x14ac:dyDescent="0.3">
      <c r="A156" s="267" t="s">
        <v>603</v>
      </c>
      <c r="B156" s="268" t="s">
        <v>517</v>
      </c>
      <c r="C156" s="268" t="s">
        <v>514</v>
      </c>
      <c r="D156" s="268" t="s">
        <v>542</v>
      </c>
      <c r="E156" s="268" t="s">
        <v>533</v>
      </c>
      <c r="F156" s="271">
        <v>3</v>
      </c>
      <c r="G156" s="271">
        <v>1311</v>
      </c>
      <c r="H156" s="271">
        <v>1</v>
      </c>
      <c r="I156" s="271">
        <v>437</v>
      </c>
      <c r="J156" s="271"/>
      <c r="K156" s="271"/>
      <c r="L156" s="271"/>
      <c r="M156" s="271"/>
      <c r="N156" s="271"/>
      <c r="O156" s="271"/>
      <c r="P156" s="306"/>
      <c r="Q156" s="272"/>
    </row>
    <row r="157" spans="1:17" ht="14.4" customHeight="1" x14ac:dyDescent="0.3">
      <c r="A157" s="267" t="s">
        <v>603</v>
      </c>
      <c r="B157" s="268" t="s">
        <v>517</v>
      </c>
      <c r="C157" s="268" t="s">
        <v>514</v>
      </c>
      <c r="D157" s="268" t="s">
        <v>560</v>
      </c>
      <c r="E157" s="268" t="s">
        <v>561</v>
      </c>
      <c r="F157" s="271">
        <v>2</v>
      </c>
      <c r="G157" s="271">
        <v>130</v>
      </c>
      <c r="H157" s="271">
        <v>1</v>
      </c>
      <c r="I157" s="271">
        <v>65</v>
      </c>
      <c r="J157" s="271">
        <v>2</v>
      </c>
      <c r="K157" s="271">
        <v>130</v>
      </c>
      <c r="L157" s="271">
        <v>1</v>
      </c>
      <c r="M157" s="271">
        <v>65</v>
      </c>
      <c r="N157" s="271"/>
      <c r="O157" s="271"/>
      <c r="P157" s="306"/>
      <c r="Q157" s="272"/>
    </row>
    <row r="158" spans="1:17" ht="14.4" customHeight="1" x14ac:dyDescent="0.3">
      <c r="A158" s="267" t="s">
        <v>603</v>
      </c>
      <c r="B158" s="268" t="s">
        <v>517</v>
      </c>
      <c r="C158" s="268" t="s">
        <v>514</v>
      </c>
      <c r="D158" s="268" t="s">
        <v>562</v>
      </c>
      <c r="E158" s="268" t="s">
        <v>563</v>
      </c>
      <c r="F158" s="271"/>
      <c r="G158" s="271"/>
      <c r="H158" s="271"/>
      <c r="I158" s="271"/>
      <c r="J158" s="271">
        <v>1</v>
      </c>
      <c r="K158" s="271">
        <v>394</v>
      </c>
      <c r="L158" s="271"/>
      <c r="M158" s="271">
        <v>394</v>
      </c>
      <c r="N158" s="271"/>
      <c r="O158" s="271"/>
      <c r="P158" s="306"/>
      <c r="Q158" s="272"/>
    </row>
    <row r="159" spans="1:17" ht="14.4" customHeight="1" x14ac:dyDescent="0.3">
      <c r="A159" s="267" t="s">
        <v>603</v>
      </c>
      <c r="B159" s="268" t="s">
        <v>517</v>
      </c>
      <c r="C159" s="268" t="s">
        <v>514</v>
      </c>
      <c r="D159" s="268" t="s">
        <v>564</v>
      </c>
      <c r="E159" s="268" t="s">
        <v>565</v>
      </c>
      <c r="F159" s="271"/>
      <c r="G159" s="271"/>
      <c r="H159" s="271"/>
      <c r="I159" s="271"/>
      <c r="J159" s="271">
        <v>1</v>
      </c>
      <c r="K159" s="271">
        <v>1441</v>
      </c>
      <c r="L159" s="271"/>
      <c r="M159" s="271">
        <v>1441</v>
      </c>
      <c r="N159" s="271"/>
      <c r="O159" s="271"/>
      <c r="P159" s="306"/>
      <c r="Q159" s="272"/>
    </row>
    <row r="160" spans="1:17" ht="14.4" customHeight="1" x14ac:dyDescent="0.3">
      <c r="A160" s="267" t="s">
        <v>603</v>
      </c>
      <c r="B160" s="268" t="s">
        <v>517</v>
      </c>
      <c r="C160" s="268" t="s">
        <v>514</v>
      </c>
      <c r="D160" s="268" t="s">
        <v>570</v>
      </c>
      <c r="E160" s="268" t="s">
        <v>571</v>
      </c>
      <c r="F160" s="271">
        <v>2</v>
      </c>
      <c r="G160" s="271">
        <v>32</v>
      </c>
      <c r="H160" s="271">
        <v>1</v>
      </c>
      <c r="I160" s="271">
        <v>16</v>
      </c>
      <c r="J160" s="271">
        <v>1</v>
      </c>
      <c r="K160" s="271">
        <v>16</v>
      </c>
      <c r="L160" s="271">
        <v>0.5</v>
      </c>
      <c r="M160" s="271">
        <v>16</v>
      </c>
      <c r="N160" s="271"/>
      <c r="O160" s="271"/>
      <c r="P160" s="306"/>
      <c r="Q160" s="272"/>
    </row>
    <row r="161" spans="1:17" ht="14.4" customHeight="1" x14ac:dyDescent="0.3">
      <c r="A161" s="267" t="s">
        <v>604</v>
      </c>
      <c r="B161" s="268" t="s">
        <v>517</v>
      </c>
      <c r="C161" s="268" t="s">
        <v>514</v>
      </c>
      <c r="D161" s="268" t="s">
        <v>520</v>
      </c>
      <c r="E161" s="268" t="s">
        <v>521</v>
      </c>
      <c r="F161" s="271"/>
      <c r="G161" s="271"/>
      <c r="H161" s="271"/>
      <c r="I161" s="271"/>
      <c r="J161" s="271"/>
      <c r="K161" s="271"/>
      <c r="L161" s="271"/>
      <c r="M161" s="271"/>
      <c r="N161" s="271">
        <v>3</v>
      </c>
      <c r="O161" s="271">
        <v>378</v>
      </c>
      <c r="P161" s="306"/>
      <c r="Q161" s="272">
        <v>126</v>
      </c>
    </row>
    <row r="162" spans="1:17" ht="14.4" customHeight="1" x14ac:dyDescent="0.3">
      <c r="A162" s="267" t="s">
        <v>604</v>
      </c>
      <c r="B162" s="268" t="s">
        <v>517</v>
      </c>
      <c r="C162" s="268" t="s">
        <v>514</v>
      </c>
      <c r="D162" s="268" t="s">
        <v>524</v>
      </c>
      <c r="E162" s="268" t="s">
        <v>525</v>
      </c>
      <c r="F162" s="271">
        <v>5</v>
      </c>
      <c r="G162" s="271">
        <v>6075</v>
      </c>
      <c r="H162" s="271">
        <v>1</v>
      </c>
      <c r="I162" s="271">
        <v>1215</v>
      </c>
      <c r="J162" s="271">
        <v>1</v>
      </c>
      <c r="K162" s="271">
        <v>1217</v>
      </c>
      <c r="L162" s="271">
        <v>0.20032921810699589</v>
      </c>
      <c r="M162" s="271">
        <v>1217</v>
      </c>
      <c r="N162" s="271"/>
      <c r="O162" s="271"/>
      <c r="P162" s="306"/>
      <c r="Q162" s="272"/>
    </row>
    <row r="163" spans="1:17" ht="14.4" customHeight="1" x14ac:dyDescent="0.3">
      <c r="A163" s="267" t="s">
        <v>604</v>
      </c>
      <c r="B163" s="268" t="s">
        <v>517</v>
      </c>
      <c r="C163" s="268" t="s">
        <v>514</v>
      </c>
      <c r="D163" s="268" t="s">
        <v>526</v>
      </c>
      <c r="E163" s="268" t="s">
        <v>527</v>
      </c>
      <c r="F163" s="271">
        <v>22</v>
      </c>
      <c r="G163" s="271">
        <v>30074</v>
      </c>
      <c r="H163" s="271">
        <v>1</v>
      </c>
      <c r="I163" s="271">
        <v>1367</v>
      </c>
      <c r="J163" s="271">
        <v>5</v>
      </c>
      <c r="K163" s="271">
        <v>6855</v>
      </c>
      <c r="L163" s="271">
        <v>0.22793775354126489</v>
      </c>
      <c r="M163" s="271">
        <v>1371</v>
      </c>
      <c r="N163" s="271">
        <v>1</v>
      </c>
      <c r="O163" s="271">
        <v>1375</v>
      </c>
      <c r="P163" s="306">
        <v>4.57205559619605E-2</v>
      </c>
      <c r="Q163" s="272">
        <v>1375</v>
      </c>
    </row>
    <row r="164" spans="1:17" ht="14.4" customHeight="1" x14ac:dyDescent="0.3">
      <c r="A164" s="267" t="s">
        <v>604</v>
      </c>
      <c r="B164" s="268" t="s">
        <v>517</v>
      </c>
      <c r="C164" s="268" t="s">
        <v>514</v>
      </c>
      <c r="D164" s="268" t="s">
        <v>528</v>
      </c>
      <c r="E164" s="268" t="s">
        <v>529</v>
      </c>
      <c r="F164" s="271">
        <v>8</v>
      </c>
      <c r="G164" s="271">
        <v>18432</v>
      </c>
      <c r="H164" s="271">
        <v>1</v>
      </c>
      <c r="I164" s="271">
        <v>2304</v>
      </c>
      <c r="J164" s="271">
        <v>2</v>
      </c>
      <c r="K164" s="271">
        <v>4620</v>
      </c>
      <c r="L164" s="271">
        <v>0.25065104166666669</v>
      </c>
      <c r="M164" s="271">
        <v>2310</v>
      </c>
      <c r="N164" s="271">
        <v>3</v>
      </c>
      <c r="O164" s="271">
        <v>6957</v>
      </c>
      <c r="P164" s="306">
        <v>0.37744140625</v>
      </c>
      <c r="Q164" s="272">
        <v>2319</v>
      </c>
    </row>
    <row r="165" spans="1:17" ht="14.4" customHeight="1" x14ac:dyDescent="0.3">
      <c r="A165" s="267" t="s">
        <v>604</v>
      </c>
      <c r="B165" s="268" t="s">
        <v>517</v>
      </c>
      <c r="C165" s="268" t="s">
        <v>514</v>
      </c>
      <c r="D165" s="268" t="s">
        <v>530</v>
      </c>
      <c r="E165" s="268" t="s">
        <v>531</v>
      </c>
      <c r="F165" s="271"/>
      <c r="G165" s="271"/>
      <c r="H165" s="271"/>
      <c r="I165" s="271"/>
      <c r="J165" s="271"/>
      <c r="K165" s="271"/>
      <c r="L165" s="271"/>
      <c r="M165" s="271"/>
      <c r="N165" s="271">
        <v>3</v>
      </c>
      <c r="O165" s="271">
        <v>6639</v>
      </c>
      <c r="P165" s="306"/>
      <c r="Q165" s="272">
        <v>2213</v>
      </c>
    </row>
    <row r="166" spans="1:17" ht="14.4" customHeight="1" x14ac:dyDescent="0.3">
      <c r="A166" s="267" t="s">
        <v>604</v>
      </c>
      <c r="B166" s="268" t="s">
        <v>517</v>
      </c>
      <c r="C166" s="268" t="s">
        <v>514</v>
      </c>
      <c r="D166" s="268" t="s">
        <v>532</v>
      </c>
      <c r="E166" s="268" t="s">
        <v>533</v>
      </c>
      <c r="F166" s="271"/>
      <c r="G166" s="271"/>
      <c r="H166" s="271"/>
      <c r="I166" s="271"/>
      <c r="J166" s="271">
        <v>6</v>
      </c>
      <c r="K166" s="271">
        <v>4110</v>
      </c>
      <c r="L166" s="271"/>
      <c r="M166" s="271">
        <v>685</v>
      </c>
      <c r="N166" s="271">
        <v>11</v>
      </c>
      <c r="O166" s="271">
        <v>7568</v>
      </c>
      <c r="P166" s="306"/>
      <c r="Q166" s="272">
        <v>688</v>
      </c>
    </row>
    <row r="167" spans="1:17" ht="14.4" customHeight="1" x14ac:dyDescent="0.3">
      <c r="A167" s="267" t="s">
        <v>604</v>
      </c>
      <c r="B167" s="268" t="s">
        <v>517</v>
      </c>
      <c r="C167" s="268" t="s">
        <v>514</v>
      </c>
      <c r="D167" s="268" t="s">
        <v>534</v>
      </c>
      <c r="E167" s="268" t="s">
        <v>535</v>
      </c>
      <c r="F167" s="271">
        <v>2</v>
      </c>
      <c r="G167" s="271">
        <v>2060</v>
      </c>
      <c r="H167" s="271">
        <v>1</v>
      </c>
      <c r="I167" s="271">
        <v>1030</v>
      </c>
      <c r="J167" s="271">
        <v>1</v>
      </c>
      <c r="K167" s="271">
        <v>1032</v>
      </c>
      <c r="L167" s="271">
        <v>0.50097087378640781</v>
      </c>
      <c r="M167" s="271">
        <v>1032</v>
      </c>
      <c r="N167" s="271"/>
      <c r="O167" s="271"/>
      <c r="P167" s="306"/>
      <c r="Q167" s="272"/>
    </row>
    <row r="168" spans="1:17" ht="14.4" customHeight="1" x14ac:dyDescent="0.3">
      <c r="A168" s="267" t="s">
        <v>604</v>
      </c>
      <c r="B168" s="268" t="s">
        <v>517</v>
      </c>
      <c r="C168" s="268" t="s">
        <v>514</v>
      </c>
      <c r="D168" s="268" t="s">
        <v>536</v>
      </c>
      <c r="E168" s="268" t="s">
        <v>537</v>
      </c>
      <c r="F168" s="271">
        <v>32</v>
      </c>
      <c r="G168" s="271">
        <v>17568</v>
      </c>
      <c r="H168" s="271">
        <v>1</v>
      </c>
      <c r="I168" s="271">
        <v>549</v>
      </c>
      <c r="J168" s="271">
        <v>11</v>
      </c>
      <c r="K168" s="271">
        <v>6039</v>
      </c>
      <c r="L168" s="271">
        <v>0.34375</v>
      </c>
      <c r="M168" s="271">
        <v>549</v>
      </c>
      <c r="N168" s="271">
        <v>20</v>
      </c>
      <c r="O168" s="271">
        <v>11000</v>
      </c>
      <c r="P168" s="306">
        <v>0.62613843351548271</v>
      </c>
      <c r="Q168" s="272">
        <v>550</v>
      </c>
    </row>
    <row r="169" spans="1:17" ht="14.4" customHeight="1" x14ac:dyDescent="0.3">
      <c r="A169" s="267" t="s">
        <v>604</v>
      </c>
      <c r="B169" s="268" t="s">
        <v>517</v>
      </c>
      <c r="C169" s="268" t="s">
        <v>514</v>
      </c>
      <c r="D169" s="268" t="s">
        <v>538</v>
      </c>
      <c r="E169" s="268" t="s">
        <v>539</v>
      </c>
      <c r="F169" s="271"/>
      <c r="G169" s="271"/>
      <c r="H169" s="271"/>
      <c r="I169" s="271"/>
      <c r="J169" s="271">
        <v>10</v>
      </c>
      <c r="K169" s="271">
        <v>4250</v>
      </c>
      <c r="L169" s="271"/>
      <c r="M169" s="271">
        <v>425</v>
      </c>
      <c r="N169" s="271"/>
      <c r="O169" s="271"/>
      <c r="P169" s="306"/>
      <c r="Q169" s="272"/>
    </row>
    <row r="170" spans="1:17" ht="14.4" customHeight="1" x14ac:dyDescent="0.3">
      <c r="A170" s="267" t="s">
        <v>604</v>
      </c>
      <c r="B170" s="268" t="s">
        <v>517</v>
      </c>
      <c r="C170" s="268" t="s">
        <v>514</v>
      </c>
      <c r="D170" s="268" t="s">
        <v>540</v>
      </c>
      <c r="E170" s="268" t="s">
        <v>541</v>
      </c>
      <c r="F170" s="271">
        <v>9</v>
      </c>
      <c r="G170" s="271">
        <v>33129</v>
      </c>
      <c r="H170" s="271">
        <v>1</v>
      </c>
      <c r="I170" s="271">
        <v>3681</v>
      </c>
      <c r="J170" s="271">
        <v>2</v>
      </c>
      <c r="K170" s="271">
        <v>7378</v>
      </c>
      <c r="L170" s="271">
        <v>0.22270518277038245</v>
      </c>
      <c r="M170" s="271">
        <v>3689</v>
      </c>
      <c r="N170" s="271">
        <v>2</v>
      </c>
      <c r="O170" s="271">
        <v>7396</v>
      </c>
      <c r="P170" s="306">
        <v>0.2232485133870627</v>
      </c>
      <c r="Q170" s="272">
        <v>3698</v>
      </c>
    </row>
    <row r="171" spans="1:17" ht="14.4" customHeight="1" x14ac:dyDescent="0.3">
      <c r="A171" s="267" t="s">
        <v>604</v>
      </c>
      <c r="B171" s="268" t="s">
        <v>517</v>
      </c>
      <c r="C171" s="268" t="s">
        <v>514</v>
      </c>
      <c r="D171" s="268" t="s">
        <v>542</v>
      </c>
      <c r="E171" s="268" t="s">
        <v>533</v>
      </c>
      <c r="F171" s="271">
        <v>8</v>
      </c>
      <c r="G171" s="271">
        <v>3496</v>
      </c>
      <c r="H171" s="271">
        <v>1</v>
      </c>
      <c r="I171" s="271">
        <v>437</v>
      </c>
      <c r="J171" s="271">
        <v>1</v>
      </c>
      <c r="K171" s="271">
        <v>437</v>
      </c>
      <c r="L171" s="271">
        <v>0.125</v>
      </c>
      <c r="M171" s="271">
        <v>437</v>
      </c>
      <c r="N171" s="271"/>
      <c r="O171" s="271"/>
      <c r="P171" s="306"/>
      <c r="Q171" s="272"/>
    </row>
    <row r="172" spans="1:17" ht="14.4" customHeight="1" x14ac:dyDescent="0.3">
      <c r="A172" s="267" t="s">
        <v>604</v>
      </c>
      <c r="B172" s="268" t="s">
        <v>517</v>
      </c>
      <c r="C172" s="268" t="s">
        <v>514</v>
      </c>
      <c r="D172" s="268" t="s">
        <v>545</v>
      </c>
      <c r="E172" s="268" t="s">
        <v>535</v>
      </c>
      <c r="F172" s="271"/>
      <c r="G172" s="271"/>
      <c r="H172" s="271"/>
      <c r="I172" s="271"/>
      <c r="J172" s="271">
        <v>1</v>
      </c>
      <c r="K172" s="271">
        <v>912</v>
      </c>
      <c r="L172" s="271"/>
      <c r="M172" s="271">
        <v>912</v>
      </c>
      <c r="N172" s="271"/>
      <c r="O172" s="271"/>
      <c r="P172" s="306"/>
      <c r="Q172" s="272"/>
    </row>
    <row r="173" spans="1:17" ht="14.4" customHeight="1" x14ac:dyDescent="0.3">
      <c r="A173" s="267" t="s">
        <v>604</v>
      </c>
      <c r="B173" s="268" t="s">
        <v>517</v>
      </c>
      <c r="C173" s="268" t="s">
        <v>514</v>
      </c>
      <c r="D173" s="268" t="s">
        <v>546</v>
      </c>
      <c r="E173" s="268" t="s">
        <v>527</v>
      </c>
      <c r="F173" s="271">
        <v>1</v>
      </c>
      <c r="G173" s="271">
        <v>829</v>
      </c>
      <c r="H173" s="271">
        <v>1</v>
      </c>
      <c r="I173" s="271">
        <v>829</v>
      </c>
      <c r="J173" s="271">
        <v>4</v>
      </c>
      <c r="K173" s="271">
        <v>3324</v>
      </c>
      <c r="L173" s="271">
        <v>4.0096501809408922</v>
      </c>
      <c r="M173" s="271">
        <v>831</v>
      </c>
      <c r="N173" s="271"/>
      <c r="O173" s="271"/>
      <c r="P173" s="306"/>
      <c r="Q173" s="272"/>
    </row>
    <row r="174" spans="1:17" ht="14.4" customHeight="1" x14ac:dyDescent="0.3">
      <c r="A174" s="267" t="s">
        <v>604</v>
      </c>
      <c r="B174" s="268" t="s">
        <v>517</v>
      </c>
      <c r="C174" s="268" t="s">
        <v>514</v>
      </c>
      <c r="D174" s="268" t="s">
        <v>547</v>
      </c>
      <c r="E174" s="268" t="s">
        <v>548</v>
      </c>
      <c r="F174" s="271">
        <v>1</v>
      </c>
      <c r="G174" s="271">
        <v>1593</v>
      </c>
      <c r="H174" s="271">
        <v>1</v>
      </c>
      <c r="I174" s="271">
        <v>1593</v>
      </c>
      <c r="J174" s="271">
        <v>2</v>
      </c>
      <c r="K174" s="271">
        <v>3194</v>
      </c>
      <c r="L174" s="271">
        <v>2.0050219711236661</v>
      </c>
      <c r="M174" s="271">
        <v>1597</v>
      </c>
      <c r="N174" s="271"/>
      <c r="O174" s="271"/>
      <c r="P174" s="306"/>
      <c r="Q174" s="272"/>
    </row>
    <row r="175" spans="1:17" ht="14.4" customHeight="1" x14ac:dyDescent="0.3">
      <c r="A175" s="267" t="s">
        <v>604</v>
      </c>
      <c r="B175" s="268" t="s">
        <v>517</v>
      </c>
      <c r="C175" s="268" t="s">
        <v>514</v>
      </c>
      <c r="D175" s="268" t="s">
        <v>549</v>
      </c>
      <c r="E175" s="268" t="s">
        <v>550</v>
      </c>
      <c r="F175" s="271"/>
      <c r="G175" s="271"/>
      <c r="H175" s="271"/>
      <c r="I175" s="271"/>
      <c r="J175" s="271">
        <v>1</v>
      </c>
      <c r="K175" s="271">
        <v>1200</v>
      </c>
      <c r="L175" s="271"/>
      <c r="M175" s="271">
        <v>1200</v>
      </c>
      <c r="N175" s="271"/>
      <c r="O175" s="271"/>
      <c r="P175" s="306"/>
      <c r="Q175" s="272"/>
    </row>
    <row r="176" spans="1:17" ht="14.4" customHeight="1" x14ac:dyDescent="0.3">
      <c r="A176" s="267" t="s">
        <v>604</v>
      </c>
      <c r="B176" s="268" t="s">
        <v>517</v>
      </c>
      <c r="C176" s="268" t="s">
        <v>514</v>
      </c>
      <c r="D176" s="268" t="s">
        <v>558</v>
      </c>
      <c r="E176" s="268" t="s">
        <v>559</v>
      </c>
      <c r="F176" s="271"/>
      <c r="G176" s="271"/>
      <c r="H176" s="271"/>
      <c r="I176" s="271"/>
      <c r="J176" s="271"/>
      <c r="K176" s="271"/>
      <c r="L176" s="271"/>
      <c r="M176" s="271"/>
      <c r="N176" s="271">
        <v>2</v>
      </c>
      <c r="O176" s="271">
        <v>1638</v>
      </c>
      <c r="P176" s="306"/>
      <c r="Q176" s="272">
        <v>819</v>
      </c>
    </row>
    <row r="177" spans="1:17" ht="14.4" customHeight="1" x14ac:dyDescent="0.3">
      <c r="A177" s="267" t="s">
        <v>604</v>
      </c>
      <c r="B177" s="268" t="s">
        <v>517</v>
      </c>
      <c r="C177" s="268" t="s">
        <v>514</v>
      </c>
      <c r="D177" s="268" t="s">
        <v>560</v>
      </c>
      <c r="E177" s="268" t="s">
        <v>561</v>
      </c>
      <c r="F177" s="271">
        <v>1</v>
      </c>
      <c r="G177" s="271">
        <v>65</v>
      </c>
      <c r="H177" s="271">
        <v>1</v>
      </c>
      <c r="I177" s="271">
        <v>65</v>
      </c>
      <c r="J177" s="271">
        <v>7</v>
      </c>
      <c r="K177" s="271">
        <v>455</v>
      </c>
      <c r="L177" s="271">
        <v>7</v>
      </c>
      <c r="M177" s="271">
        <v>65</v>
      </c>
      <c r="N177" s="271">
        <v>11</v>
      </c>
      <c r="O177" s="271">
        <v>715</v>
      </c>
      <c r="P177" s="306">
        <v>11</v>
      </c>
      <c r="Q177" s="272">
        <v>65</v>
      </c>
    </row>
    <row r="178" spans="1:17" ht="14.4" customHeight="1" x14ac:dyDescent="0.3">
      <c r="A178" s="267" t="s">
        <v>604</v>
      </c>
      <c r="B178" s="268" t="s">
        <v>517</v>
      </c>
      <c r="C178" s="268" t="s">
        <v>514</v>
      </c>
      <c r="D178" s="268" t="s">
        <v>562</v>
      </c>
      <c r="E178" s="268" t="s">
        <v>563</v>
      </c>
      <c r="F178" s="271">
        <v>1</v>
      </c>
      <c r="G178" s="271">
        <v>392</v>
      </c>
      <c r="H178" s="271">
        <v>1</v>
      </c>
      <c r="I178" s="271">
        <v>392</v>
      </c>
      <c r="J178" s="271">
        <v>1</v>
      </c>
      <c r="K178" s="271">
        <v>394</v>
      </c>
      <c r="L178" s="271">
        <v>1.0051020408163265</v>
      </c>
      <c r="M178" s="271">
        <v>394</v>
      </c>
      <c r="N178" s="271">
        <v>1</v>
      </c>
      <c r="O178" s="271">
        <v>396</v>
      </c>
      <c r="P178" s="306">
        <v>1.010204081632653</v>
      </c>
      <c r="Q178" s="272">
        <v>396</v>
      </c>
    </row>
    <row r="179" spans="1:17" ht="14.4" customHeight="1" x14ac:dyDescent="0.3">
      <c r="A179" s="267" t="s">
        <v>604</v>
      </c>
      <c r="B179" s="268" t="s">
        <v>517</v>
      </c>
      <c r="C179" s="268" t="s">
        <v>514</v>
      </c>
      <c r="D179" s="268" t="s">
        <v>564</v>
      </c>
      <c r="E179" s="268" t="s">
        <v>565</v>
      </c>
      <c r="F179" s="271">
        <v>1</v>
      </c>
      <c r="G179" s="271">
        <v>1437</v>
      </c>
      <c r="H179" s="271">
        <v>1</v>
      </c>
      <c r="I179" s="271">
        <v>1437</v>
      </c>
      <c r="J179" s="271">
        <v>1</v>
      </c>
      <c r="K179" s="271">
        <v>1441</v>
      </c>
      <c r="L179" s="271">
        <v>1.0027835768963118</v>
      </c>
      <c r="M179" s="271">
        <v>1441</v>
      </c>
      <c r="N179" s="271">
        <v>1</v>
      </c>
      <c r="O179" s="271">
        <v>1447</v>
      </c>
      <c r="P179" s="306">
        <v>1.0069589422407794</v>
      </c>
      <c r="Q179" s="272">
        <v>1447</v>
      </c>
    </row>
    <row r="180" spans="1:17" ht="14.4" customHeight="1" x14ac:dyDescent="0.3">
      <c r="A180" s="267" t="s">
        <v>604</v>
      </c>
      <c r="B180" s="268" t="s">
        <v>517</v>
      </c>
      <c r="C180" s="268" t="s">
        <v>514</v>
      </c>
      <c r="D180" s="268" t="s">
        <v>566</v>
      </c>
      <c r="E180" s="268" t="s">
        <v>567</v>
      </c>
      <c r="F180" s="271">
        <v>1</v>
      </c>
      <c r="G180" s="271">
        <v>1224</v>
      </c>
      <c r="H180" s="271">
        <v>1</v>
      </c>
      <c r="I180" s="271">
        <v>1224</v>
      </c>
      <c r="J180" s="271"/>
      <c r="K180" s="271"/>
      <c r="L180" s="271"/>
      <c r="M180" s="271"/>
      <c r="N180" s="271"/>
      <c r="O180" s="271"/>
      <c r="P180" s="306"/>
      <c r="Q180" s="272"/>
    </row>
    <row r="181" spans="1:17" ht="14.4" customHeight="1" x14ac:dyDescent="0.3">
      <c r="A181" s="267" t="s">
        <v>604</v>
      </c>
      <c r="B181" s="268" t="s">
        <v>517</v>
      </c>
      <c r="C181" s="268" t="s">
        <v>514</v>
      </c>
      <c r="D181" s="268" t="s">
        <v>568</v>
      </c>
      <c r="E181" s="268" t="s">
        <v>569</v>
      </c>
      <c r="F181" s="271">
        <v>1</v>
      </c>
      <c r="G181" s="271">
        <v>3055</v>
      </c>
      <c r="H181" s="271">
        <v>1</v>
      </c>
      <c r="I181" s="271">
        <v>3055</v>
      </c>
      <c r="J181" s="271"/>
      <c r="K181" s="271"/>
      <c r="L181" s="271"/>
      <c r="M181" s="271"/>
      <c r="N181" s="271"/>
      <c r="O181" s="271"/>
      <c r="P181" s="306"/>
      <c r="Q181" s="272"/>
    </row>
    <row r="182" spans="1:17" ht="14.4" customHeight="1" x14ac:dyDescent="0.3">
      <c r="A182" s="267" t="s">
        <v>604</v>
      </c>
      <c r="B182" s="268" t="s">
        <v>517</v>
      </c>
      <c r="C182" s="268" t="s">
        <v>514</v>
      </c>
      <c r="D182" s="268" t="s">
        <v>570</v>
      </c>
      <c r="E182" s="268" t="s">
        <v>571</v>
      </c>
      <c r="F182" s="271">
        <v>4</v>
      </c>
      <c r="G182" s="271">
        <v>64</v>
      </c>
      <c r="H182" s="271">
        <v>1</v>
      </c>
      <c r="I182" s="271">
        <v>16</v>
      </c>
      <c r="J182" s="271">
        <v>3</v>
      </c>
      <c r="K182" s="271">
        <v>48</v>
      </c>
      <c r="L182" s="271">
        <v>0.75</v>
      </c>
      <c r="M182" s="271">
        <v>16</v>
      </c>
      <c r="N182" s="271">
        <v>7</v>
      </c>
      <c r="O182" s="271">
        <v>112</v>
      </c>
      <c r="P182" s="306">
        <v>1.75</v>
      </c>
      <c r="Q182" s="272">
        <v>16</v>
      </c>
    </row>
    <row r="183" spans="1:17" ht="14.4" customHeight="1" x14ac:dyDescent="0.3">
      <c r="A183" s="267" t="s">
        <v>605</v>
      </c>
      <c r="B183" s="268" t="s">
        <v>517</v>
      </c>
      <c r="C183" s="268" t="s">
        <v>514</v>
      </c>
      <c r="D183" s="268" t="s">
        <v>520</v>
      </c>
      <c r="E183" s="268" t="s">
        <v>521</v>
      </c>
      <c r="F183" s="271">
        <v>3</v>
      </c>
      <c r="G183" s="271">
        <v>375</v>
      </c>
      <c r="H183" s="271">
        <v>1</v>
      </c>
      <c r="I183" s="271">
        <v>125</v>
      </c>
      <c r="J183" s="271">
        <v>2</v>
      </c>
      <c r="K183" s="271">
        <v>250</v>
      </c>
      <c r="L183" s="271">
        <v>0.66666666666666663</v>
      </c>
      <c r="M183" s="271">
        <v>125</v>
      </c>
      <c r="N183" s="271">
        <v>4</v>
      </c>
      <c r="O183" s="271">
        <v>504</v>
      </c>
      <c r="P183" s="306">
        <v>1.3440000000000001</v>
      </c>
      <c r="Q183" s="272">
        <v>126</v>
      </c>
    </row>
    <row r="184" spans="1:17" ht="14.4" customHeight="1" x14ac:dyDescent="0.3">
      <c r="A184" s="267" t="s">
        <v>605</v>
      </c>
      <c r="B184" s="268" t="s">
        <v>517</v>
      </c>
      <c r="C184" s="268" t="s">
        <v>514</v>
      </c>
      <c r="D184" s="268" t="s">
        <v>524</v>
      </c>
      <c r="E184" s="268" t="s">
        <v>525</v>
      </c>
      <c r="F184" s="271">
        <v>4</v>
      </c>
      <c r="G184" s="271">
        <v>4860</v>
      </c>
      <c r="H184" s="271">
        <v>1</v>
      </c>
      <c r="I184" s="271">
        <v>1215</v>
      </c>
      <c r="J184" s="271"/>
      <c r="K184" s="271"/>
      <c r="L184" s="271"/>
      <c r="M184" s="271"/>
      <c r="N184" s="271">
        <v>1</v>
      </c>
      <c r="O184" s="271">
        <v>1220</v>
      </c>
      <c r="P184" s="306">
        <v>0.25102880658436216</v>
      </c>
      <c r="Q184" s="272">
        <v>1220</v>
      </c>
    </row>
    <row r="185" spans="1:17" ht="14.4" customHeight="1" x14ac:dyDescent="0.3">
      <c r="A185" s="267" t="s">
        <v>605</v>
      </c>
      <c r="B185" s="268" t="s">
        <v>517</v>
      </c>
      <c r="C185" s="268" t="s">
        <v>514</v>
      </c>
      <c r="D185" s="268" t="s">
        <v>526</v>
      </c>
      <c r="E185" s="268" t="s">
        <v>527</v>
      </c>
      <c r="F185" s="271">
        <v>20</v>
      </c>
      <c r="G185" s="271">
        <v>27340</v>
      </c>
      <c r="H185" s="271">
        <v>1</v>
      </c>
      <c r="I185" s="271">
        <v>1367</v>
      </c>
      <c r="J185" s="271">
        <v>12</v>
      </c>
      <c r="K185" s="271">
        <v>16452</v>
      </c>
      <c r="L185" s="271">
        <v>0.60175566934893931</v>
      </c>
      <c r="M185" s="271">
        <v>1371</v>
      </c>
      <c r="N185" s="271">
        <v>10</v>
      </c>
      <c r="O185" s="271">
        <v>13750</v>
      </c>
      <c r="P185" s="306">
        <v>0.50292611558156552</v>
      </c>
      <c r="Q185" s="272">
        <v>1375</v>
      </c>
    </row>
    <row r="186" spans="1:17" ht="14.4" customHeight="1" x14ac:dyDescent="0.3">
      <c r="A186" s="267" t="s">
        <v>605</v>
      </c>
      <c r="B186" s="268" t="s">
        <v>517</v>
      </c>
      <c r="C186" s="268" t="s">
        <v>514</v>
      </c>
      <c r="D186" s="268" t="s">
        <v>528</v>
      </c>
      <c r="E186" s="268" t="s">
        <v>529</v>
      </c>
      <c r="F186" s="271">
        <v>8</v>
      </c>
      <c r="G186" s="271">
        <v>18432</v>
      </c>
      <c r="H186" s="271">
        <v>1</v>
      </c>
      <c r="I186" s="271">
        <v>2304</v>
      </c>
      <c r="J186" s="271">
        <v>7</v>
      </c>
      <c r="K186" s="271">
        <v>16170</v>
      </c>
      <c r="L186" s="271">
        <v>0.87727864583333337</v>
      </c>
      <c r="M186" s="271">
        <v>2310</v>
      </c>
      <c r="N186" s="271">
        <v>7</v>
      </c>
      <c r="O186" s="271">
        <v>16233</v>
      </c>
      <c r="P186" s="306">
        <v>0.88069661458333337</v>
      </c>
      <c r="Q186" s="272">
        <v>2319</v>
      </c>
    </row>
    <row r="187" spans="1:17" ht="14.4" customHeight="1" x14ac:dyDescent="0.3">
      <c r="A187" s="267" t="s">
        <v>605</v>
      </c>
      <c r="B187" s="268" t="s">
        <v>517</v>
      </c>
      <c r="C187" s="268" t="s">
        <v>514</v>
      </c>
      <c r="D187" s="268" t="s">
        <v>532</v>
      </c>
      <c r="E187" s="268" t="s">
        <v>533</v>
      </c>
      <c r="F187" s="271">
        <v>3</v>
      </c>
      <c r="G187" s="271">
        <v>2049</v>
      </c>
      <c r="H187" s="271">
        <v>1</v>
      </c>
      <c r="I187" s="271">
        <v>683</v>
      </c>
      <c r="J187" s="271">
        <v>5</v>
      </c>
      <c r="K187" s="271">
        <v>3425</v>
      </c>
      <c r="L187" s="271">
        <v>1.6715470961444607</v>
      </c>
      <c r="M187" s="271">
        <v>685</v>
      </c>
      <c r="N187" s="271">
        <v>12</v>
      </c>
      <c r="O187" s="271">
        <v>8256</v>
      </c>
      <c r="P187" s="306">
        <v>4.0292825768667644</v>
      </c>
      <c r="Q187" s="272">
        <v>688</v>
      </c>
    </row>
    <row r="188" spans="1:17" ht="14.4" customHeight="1" x14ac:dyDescent="0.3">
      <c r="A188" s="267" t="s">
        <v>605</v>
      </c>
      <c r="B188" s="268" t="s">
        <v>517</v>
      </c>
      <c r="C188" s="268" t="s">
        <v>514</v>
      </c>
      <c r="D188" s="268" t="s">
        <v>534</v>
      </c>
      <c r="E188" s="268" t="s">
        <v>535</v>
      </c>
      <c r="F188" s="271">
        <v>5</v>
      </c>
      <c r="G188" s="271">
        <v>5150</v>
      </c>
      <c r="H188" s="271">
        <v>1</v>
      </c>
      <c r="I188" s="271">
        <v>1030</v>
      </c>
      <c r="J188" s="271"/>
      <c r="K188" s="271"/>
      <c r="L188" s="271"/>
      <c r="M188" s="271"/>
      <c r="N188" s="271">
        <v>1</v>
      </c>
      <c r="O188" s="271">
        <v>1035</v>
      </c>
      <c r="P188" s="306">
        <v>0.20097087378640777</v>
      </c>
      <c r="Q188" s="272">
        <v>1035</v>
      </c>
    </row>
    <row r="189" spans="1:17" ht="14.4" customHeight="1" x14ac:dyDescent="0.3">
      <c r="A189" s="267" t="s">
        <v>605</v>
      </c>
      <c r="B189" s="268" t="s">
        <v>517</v>
      </c>
      <c r="C189" s="268" t="s">
        <v>514</v>
      </c>
      <c r="D189" s="268" t="s">
        <v>536</v>
      </c>
      <c r="E189" s="268" t="s">
        <v>537</v>
      </c>
      <c r="F189" s="271">
        <v>62</v>
      </c>
      <c r="G189" s="271">
        <v>34038</v>
      </c>
      <c r="H189" s="271">
        <v>1</v>
      </c>
      <c r="I189" s="271">
        <v>549</v>
      </c>
      <c r="J189" s="271">
        <v>41</v>
      </c>
      <c r="K189" s="271">
        <v>22509</v>
      </c>
      <c r="L189" s="271">
        <v>0.66129032258064513</v>
      </c>
      <c r="M189" s="271">
        <v>549</v>
      </c>
      <c r="N189" s="271">
        <v>64</v>
      </c>
      <c r="O189" s="271">
        <v>35200</v>
      </c>
      <c r="P189" s="306">
        <v>1.034138315999765</v>
      </c>
      <c r="Q189" s="272">
        <v>550</v>
      </c>
    </row>
    <row r="190" spans="1:17" ht="14.4" customHeight="1" x14ac:dyDescent="0.3">
      <c r="A190" s="267" t="s">
        <v>605</v>
      </c>
      <c r="B190" s="268" t="s">
        <v>517</v>
      </c>
      <c r="C190" s="268" t="s">
        <v>514</v>
      </c>
      <c r="D190" s="268" t="s">
        <v>538</v>
      </c>
      <c r="E190" s="268" t="s">
        <v>539</v>
      </c>
      <c r="F190" s="271">
        <v>39</v>
      </c>
      <c r="G190" s="271">
        <v>16575</v>
      </c>
      <c r="H190" s="271">
        <v>1</v>
      </c>
      <c r="I190" s="271">
        <v>425</v>
      </c>
      <c r="J190" s="271">
        <v>51</v>
      </c>
      <c r="K190" s="271">
        <v>21675</v>
      </c>
      <c r="L190" s="271">
        <v>1.3076923076923077</v>
      </c>
      <c r="M190" s="271">
        <v>425</v>
      </c>
      <c r="N190" s="271">
        <v>70</v>
      </c>
      <c r="O190" s="271">
        <v>29750</v>
      </c>
      <c r="P190" s="306">
        <v>1.7948717948717949</v>
      </c>
      <c r="Q190" s="272">
        <v>425</v>
      </c>
    </row>
    <row r="191" spans="1:17" ht="14.4" customHeight="1" x14ac:dyDescent="0.3">
      <c r="A191" s="267" t="s">
        <v>605</v>
      </c>
      <c r="B191" s="268" t="s">
        <v>517</v>
      </c>
      <c r="C191" s="268" t="s">
        <v>514</v>
      </c>
      <c r="D191" s="268" t="s">
        <v>540</v>
      </c>
      <c r="E191" s="268" t="s">
        <v>541</v>
      </c>
      <c r="F191" s="271">
        <v>10</v>
      </c>
      <c r="G191" s="271">
        <v>36810</v>
      </c>
      <c r="H191" s="271">
        <v>1</v>
      </c>
      <c r="I191" s="271">
        <v>3681</v>
      </c>
      <c r="J191" s="271">
        <v>8</v>
      </c>
      <c r="K191" s="271">
        <v>29512</v>
      </c>
      <c r="L191" s="271">
        <v>0.80173865797337684</v>
      </c>
      <c r="M191" s="271">
        <v>3689</v>
      </c>
      <c r="N191" s="271">
        <v>6</v>
      </c>
      <c r="O191" s="271">
        <v>22188</v>
      </c>
      <c r="P191" s="306">
        <v>0.6027709861450693</v>
      </c>
      <c r="Q191" s="272">
        <v>3698</v>
      </c>
    </row>
    <row r="192" spans="1:17" ht="14.4" customHeight="1" x14ac:dyDescent="0.3">
      <c r="A192" s="267" t="s">
        <v>605</v>
      </c>
      <c r="B192" s="268" t="s">
        <v>517</v>
      </c>
      <c r="C192" s="268" t="s">
        <v>514</v>
      </c>
      <c r="D192" s="268" t="s">
        <v>542</v>
      </c>
      <c r="E192" s="268" t="s">
        <v>533</v>
      </c>
      <c r="F192" s="271">
        <v>12</v>
      </c>
      <c r="G192" s="271">
        <v>5244</v>
      </c>
      <c r="H192" s="271">
        <v>1</v>
      </c>
      <c r="I192" s="271">
        <v>437</v>
      </c>
      <c r="J192" s="271">
        <v>1</v>
      </c>
      <c r="K192" s="271">
        <v>437</v>
      </c>
      <c r="L192" s="271">
        <v>8.3333333333333329E-2</v>
      </c>
      <c r="M192" s="271">
        <v>437</v>
      </c>
      <c r="N192" s="271">
        <v>3</v>
      </c>
      <c r="O192" s="271">
        <v>1314</v>
      </c>
      <c r="P192" s="306">
        <v>0.25057208237986273</v>
      </c>
      <c r="Q192" s="272">
        <v>438</v>
      </c>
    </row>
    <row r="193" spans="1:17" ht="14.4" customHeight="1" x14ac:dyDescent="0.3">
      <c r="A193" s="267" t="s">
        <v>605</v>
      </c>
      <c r="B193" s="268" t="s">
        <v>517</v>
      </c>
      <c r="C193" s="268" t="s">
        <v>514</v>
      </c>
      <c r="D193" s="268" t="s">
        <v>546</v>
      </c>
      <c r="E193" s="268" t="s">
        <v>527</v>
      </c>
      <c r="F193" s="271">
        <v>3</v>
      </c>
      <c r="G193" s="271">
        <v>2487</v>
      </c>
      <c r="H193" s="271">
        <v>1</v>
      </c>
      <c r="I193" s="271">
        <v>829</v>
      </c>
      <c r="J193" s="271">
        <v>9</v>
      </c>
      <c r="K193" s="271">
        <v>7479</v>
      </c>
      <c r="L193" s="271">
        <v>3.0072376357056694</v>
      </c>
      <c r="M193" s="271">
        <v>831</v>
      </c>
      <c r="N193" s="271">
        <v>2</v>
      </c>
      <c r="O193" s="271">
        <v>1664</v>
      </c>
      <c r="P193" s="306">
        <v>0.66907921190188979</v>
      </c>
      <c r="Q193" s="272">
        <v>832</v>
      </c>
    </row>
    <row r="194" spans="1:17" ht="14.4" customHeight="1" x14ac:dyDescent="0.3">
      <c r="A194" s="267" t="s">
        <v>605</v>
      </c>
      <c r="B194" s="268" t="s">
        <v>517</v>
      </c>
      <c r="C194" s="268" t="s">
        <v>514</v>
      </c>
      <c r="D194" s="268" t="s">
        <v>547</v>
      </c>
      <c r="E194" s="268" t="s">
        <v>548</v>
      </c>
      <c r="F194" s="271">
        <v>1</v>
      </c>
      <c r="G194" s="271">
        <v>1593</v>
      </c>
      <c r="H194" s="271">
        <v>1</v>
      </c>
      <c r="I194" s="271">
        <v>1593</v>
      </c>
      <c r="J194" s="271">
        <v>4</v>
      </c>
      <c r="K194" s="271">
        <v>6388</v>
      </c>
      <c r="L194" s="271">
        <v>4.0100439422473322</v>
      </c>
      <c r="M194" s="271">
        <v>1597</v>
      </c>
      <c r="N194" s="271"/>
      <c r="O194" s="271"/>
      <c r="P194" s="306"/>
      <c r="Q194" s="272"/>
    </row>
    <row r="195" spans="1:17" ht="14.4" customHeight="1" x14ac:dyDescent="0.3">
      <c r="A195" s="267" t="s">
        <v>605</v>
      </c>
      <c r="B195" s="268" t="s">
        <v>517</v>
      </c>
      <c r="C195" s="268" t="s">
        <v>514</v>
      </c>
      <c r="D195" s="268" t="s">
        <v>555</v>
      </c>
      <c r="E195" s="268" t="s">
        <v>523</v>
      </c>
      <c r="F195" s="271"/>
      <c r="G195" s="271"/>
      <c r="H195" s="271"/>
      <c r="I195" s="271"/>
      <c r="J195" s="271"/>
      <c r="K195" s="271"/>
      <c r="L195" s="271"/>
      <c r="M195" s="271"/>
      <c r="N195" s="271">
        <v>1</v>
      </c>
      <c r="O195" s="271">
        <v>122</v>
      </c>
      <c r="P195" s="306"/>
      <c r="Q195" s="272">
        <v>122</v>
      </c>
    </row>
    <row r="196" spans="1:17" ht="14.4" customHeight="1" x14ac:dyDescent="0.3">
      <c r="A196" s="267" t="s">
        <v>605</v>
      </c>
      <c r="B196" s="268" t="s">
        <v>517</v>
      </c>
      <c r="C196" s="268" t="s">
        <v>514</v>
      </c>
      <c r="D196" s="268" t="s">
        <v>560</v>
      </c>
      <c r="E196" s="268" t="s">
        <v>561</v>
      </c>
      <c r="F196" s="271">
        <v>6</v>
      </c>
      <c r="G196" s="271">
        <v>390</v>
      </c>
      <c r="H196" s="271">
        <v>1</v>
      </c>
      <c r="I196" s="271">
        <v>65</v>
      </c>
      <c r="J196" s="271">
        <v>6</v>
      </c>
      <c r="K196" s="271">
        <v>390</v>
      </c>
      <c r="L196" s="271">
        <v>1</v>
      </c>
      <c r="M196" s="271">
        <v>65</v>
      </c>
      <c r="N196" s="271">
        <v>12</v>
      </c>
      <c r="O196" s="271">
        <v>780</v>
      </c>
      <c r="P196" s="306">
        <v>2</v>
      </c>
      <c r="Q196" s="272">
        <v>65</v>
      </c>
    </row>
    <row r="197" spans="1:17" ht="14.4" customHeight="1" x14ac:dyDescent="0.3">
      <c r="A197" s="267" t="s">
        <v>605</v>
      </c>
      <c r="B197" s="268" t="s">
        <v>517</v>
      </c>
      <c r="C197" s="268" t="s">
        <v>514</v>
      </c>
      <c r="D197" s="268" t="s">
        <v>562</v>
      </c>
      <c r="E197" s="268" t="s">
        <v>563</v>
      </c>
      <c r="F197" s="271">
        <v>18</v>
      </c>
      <c r="G197" s="271">
        <v>7056</v>
      </c>
      <c r="H197" s="271">
        <v>1</v>
      </c>
      <c r="I197" s="271">
        <v>392</v>
      </c>
      <c r="J197" s="271">
        <v>12</v>
      </c>
      <c r="K197" s="271">
        <v>4728</v>
      </c>
      <c r="L197" s="271">
        <v>0.67006802721088432</v>
      </c>
      <c r="M197" s="271">
        <v>394</v>
      </c>
      <c r="N197" s="271">
        <v>29</v>
      </c>
      <c r="O197" s="271">
        <v>11484</v>
      </c>
      <c r="P197" s="306">
        <v>1.6275510204081634</v>
      </c>
      <c r="Q197" s="272">
        <v>396</v>
      </c>
    </row>
    <row r="198" spans="1:17" ht="14.4" customHeight="1" x14ac:dyDescent="0.3">
      <c r="A198" s="267" t="s">
        <v>605</v>
      </c>
      <c r="B198" s="268" t="s">
        <v>517</v>
      </c>
      <c r="C198" s="268" t="s">
        <v>514</v>
      </c>
      <c r="D198" s="268" t="s">
        <v>564</v>
      </c>
      <c r="E198" s="268" t="s">
        <v>565</v>
      </c>
      <c r="F198" s="271">
        <v>18</v>
      </c>
      <c r="G198" s="271">
        <v>25866</v>
      </c>
      <c r="H198" s="271">
        <v>1</v>
      </c>
      <c r="I198" s="271">
        <v>1437</v>
      </c>
      <c r="J198" s="271">
        <v>12</v>
      </c>
      <c r="K198" s="271">
        <v>17292</v>
      </c>
      <c r="L198" s="271">
        <v>0.66852238459754121</v>
      </c>
      <c r="M198" s="271">
        <v>1441</v>
      </c>
      <c r="N198" s="271">
        <v>29</v>
      </c>
      <c r="O198" s="271">
        <v>41963</v>
      </c>
      <c r="P198" s="306">
        <v>1.6223227402768112</v>
      </c>
      <c r="Q198" s="272">
        <v>1447</v>
      </c>
    </row>
    <row r="199" spans="1:17" ht="14.4" customHeight="1" x14ac:dyDescent="0.3">
      <c r="A199" s="267" t="s">
        <v>605</v>
      </c>
      <c r="B199" s="268" t="s">
        <v>517</v>
      </c>
      <c r="C199" s="268" t="s">
        <v>514</v>
      </c>
      <c r="D199" s="268" t="s">
        <v>566</v>
      </c>
      <c r="E199" s="268" t="s">
        <v>567</v>
      </c>
      <c r="F199" s="271">
        <v>1</v>
      </c>
      <c r="G199" s="271">
        <v>1224</v>
      </c>
      <c r="H199" s="271">
        <v>1</v>
      </c>
      <c r="I199" s="271">
        <v>1224</v>
      </c>
      <c r="J199" s="271"/>
      <c r="K199" s="271"/>
      <c r="L199" s="271"/>
      <c r="M199" s="271"/>
      <c r="N199" s="271"/>
      <c r="O199" s="271"/>
      <c r="P199" s="306"/>
      <c r="Q199" s="272"/>
    </row>
    <row r="200" spans="1:17" ht="14.4" customHeight="1" x14ac:dyDescent="0.3">
      <c r="A200" s="267" t="s">
        <v>605</v>
      </c>
      <c r="B200" s="268" t="s">
        <v>517</v>
      </c>
      <c r="C200" s="268" t="s">
        <v>514</v>
      </c>
      <c r="D200" s="268" t="s">
        <v>568</v>
      </c>
      <c r="E200" s="268" t="s">
        <v>569</v>
      </c>
      <c r="F200" s="271">
        <v>1</v>
      </c>
      <c r="G200" s="271">
        <v>3055</v>
      </c>
      <c r="H200" s="271">
        <v>1</v>
      </c>
      <c r="I200" s="271">
        <v>3055</v>
      </c>
      <c r="J200" s="271"/>
      <c r="K200" s="271"/>
      <c r="L200" s="271"/>
      <c r="M200" s="271"/>
      <c r="N200" s="271"/>
      <c r="O200" s="271"/>
      <c r="P200" s="306"/>
      <c r="Q200" s="272"/>
    </row>
    <row r="201" spans="1:17" ht="14.4" customHeight="1" x14ac:dyDescent="0.3">
      <c r="A201" s="267" t="s">
        <v>605</v>
      </c>
      <c r="B201" s="268" t="s">
        <v>517</v>
      </c>
      <c r="C201" s="268" t="s">
        <v>514</v>
      </c>
      <c r="D201" s="268" t="s">
        <v>570</v>
      </c>
      <c r="E201" s="268" t="s">
        <v>571</v>
      </c>
      <c r="F201" s="271">
        <v>9</v>
      </c>
      <c r="G201" s="271">
        <v>144</v>
      </c>
      <c r="H201" s="271">
        <v>1</v>
      </c>
      <c r="I201" s="271">
        <v>16</v>
      </c>
      <c r="J201" s="271">
        <v>2</v>
      </c>
      <c r="K201" s="271">
        <v>32</v>
      </c>
      <c r="L201" s="271">
        <v>0.22222222222222221</v>
      </c>
      <c r="M201" s="271">
        <v>16</v>
      </c>
      <c r="N201" s="271">
        <v>5</v>
      </c>
      <c r="O201" s="271">
        <v>80</v>
      </c>
      <c r="P201" s="306">
        <v>0.55555555555555558</v>
      </c>
      <c r="Q201" s="272">
        <v>16</v>
      </c>
    </row>
    <row r="202" spans="1:17" ht="14.4" customHeight="1" x14ac:dyDescent="0.3">
      <c r="A202" s="267" t="s">
        <v>606</v>
      </c>
      <c r="B202" s="268" t="s">
        <v>517</v>
      </c>
      <c r="C202" s="268" t="s">
        <v>514</v>
      </c>
      <c r="D202" s="268" t="s">
        <v>526</v>
      </c>
      <c r="E202" s="268" t="s">
        <v>527</v>
      </c>
      <c r="F202" s="271"/>
      <c r="G202" s="271"/>
      <c r="H202" s="271"/>
      <c r="I202" s="271"/>
      <c r="J202" s="271"/>
      <c r="K202" s="271"/>
      <c r="L202" s="271"/>
      <c r="M202" s="271"/>
      <c r="N202" s="271">
        <v>1</v>
      </c>
      <c r="O202" s="271">
        <v>1375</v>
      </c>
      <c r="P202" s="306"/>
      <c r="Q202" s="272">
        <v>1375</v>
      </c>
    </row>
    <row r="203" spans="1:17" ht="14.4" customHeight="1" x14ac:dyDescent="0.3">
      <c r="A203" s="267" t="s">
        <v>606</v>
      </c>
      <c r="B203" s="268" t="s">
        <v>517</v>
      </c>
      <c r="C203" s="268" t="s">
        <v>514</v>
      </c>
      <c r="D203" s="268" t="s">
        <v>528</v>
      </c>
      <c r="E203" s="268" t="s">
        <v>529</v>
      </c>
      <c r="F203" s="271"/>
      <c r="G203" s="271"/>
      <c r="H203" s="271"/>
      <c r="I203" s="271"/>
      <c r="J203" s="271"/>
      <c r="K203" s="271"/>
      <c r="L203" s="271"/>
      <c r="M203" s="271"/>
      <c r="N203" s="271">
        <v>1</v>
      </c>
      <c r="O203" s="271">
        <v>2319</v>
      </c>
      <c r="P203" s="306"/>
      <c r="Q203" s="272">
        <v>2319</v>
      </c>
    </row>
    <row r="204" spans="1:17" ht="14.4" customHeight="1" x14ac:dyDescent="0.3">
      <c r="A204" s="267" t="s">
        <v>606</v>
      </c>
      <c r="B204" s="268" t="s">
        <v>517</v>
      </c>
      <c r="C204" s="268" t="s">
        <v>514</v>
      </c>
      <c r="D204" s="268" t="s">
        <v>530</v>
      </c>
      <c r="E204" s="268" t="s">
        <v>531</v>
      </c>
      <c r="F204" s="271"/>
      <c r="G204" s="271"/>
      <c r="H204" s="271"/>
      <c r="I204" s="271"/>
      <c r="J204" s="271"/>
      <c r="K204" s="271"/>
      <c r="L204" s="271"/>
      <c r="M204" s="271"/>
      <c r="N204" s="271">
        <v>2</v>
      </c>
      <c r="O204" s="271">
        <v>4426</v>
      </c>
      <c r="P204" s="306"/>
      <c r="Q204" s="272">
        <v>2213</v>
      </c>
    </row>
    <row r="205" spans="1:17" ht="14.4" customHeight="1" x14ac:dyDescent="0.3">
      <c r="A205" s="267" t="s">
        <v>606</v>
      </c>
      <c r="B205" s="268" t="s">
        <v>517</v>
      </c>
      <c r="C205" s="268" t="s">
        <v>514</v>
      </c>
      <c r="D205" s="268" t="s">
        <v>532</v>
      </c>
      <c r="E205" s="268" t="s">
        <v>533</v>
      </c>
      <c r="F205" s="271"/>
      <c r="G205" s="271"/>
      <c r="H205" s="271"/>
      <c r="I205" s="271"/>
      <c r="J205" s="271"/>
      <c r="K205" s="271"/>
      <c r="L205" s="271"/>
      <c r="M205" s="271"/>
      <c r="N205" s="271">
        <v>2</v>
      </c>
      <c r="O205" s="271">
        <v>1376</v>
      </c>
      <c r="P205" s="306"/>
      <c r="Q205" s="272">
        <v>688</v>
      </c>
    </row>
    <row r="206" spans="1:17" ht="14.4" customHeight="1" x14ac:dyDescent="0.3">
      <c r="A206" s="267" t="s">
        <v>606</v>
      </c>
      <c r="B206" s="268" t="s">
        <v>517</v>
      </c>
      <c r="C206" s="268" t="s">
        <v>514</v>
      </c>
      <c r="D206" s="268" t="s">
        <v>536</v>
      </c>
      <c r="E206" s="268" t="s">
        <v>537</v>
      </c>
      <c r="F206" s="271"/>
      <c r="G206" s="271"/>
      <c r="H206" s="271"/>
      <c r="I206" s="271"/>
      <c r="J206" s="271"/>
      <c r="K206" s="271"/>
      <c r="L206" s="271"/>
      <c r="M206" s="271"/>
      <c r="N206" s="271">
        <v>5</v>
      </c>
      <c r="O206" s="271">
        <v>2750</v>
      </c>
      <c r="P206" s="306"/>
      <c r="Q206" s="272">
        <v>550</v>
      </c>
    </row>
    <row r="207" spans="1:17" ht="14.4" customHeight="1" x14ac:dyDescent="0.3">
      <c r="A207" s="267" t="s">
        <v>606</v>
      </c>
      <c r="B207" s="268" t="s">
        <v>517</v>
      </c>
      <c r="C207" s="268" t="s">
        <v>514</v>
      </c>
      <c r="D207" s="268" t="s">
        <v>540</v>
      </c>
      <c r="E207" s="268" t="s">
        <v>541</v>
      </c>
      <c r="F207" s="271"/>
      <c r="G207" s="271"/>
      <c r="H207" s="271"/>
      <c r="I207" s="271"/>
      <c r="J207" s="271"/>
      <c r="K207" s="271"/>
      <c r="L207" s="271"/>
      <c r="M207" s="271"/>
      <c r="N207" s="271">
        <v>1</v>
      </c>
      <c r="O207" s="271">
        <v>3698</v>
      </c>
      <c r="P207" s="306"/>
      <c r="Q207" s="272">
        <v>3698</v>
      </c>
    </row>
    <row r="208" spans="1:17" ht="14.4" customHeight="1" x14ac:dyDescent="0.3">
      <c r="A208" s="267" t="s">
        <v>606</v>
      </c>
      <c r="B208" s="268" t="s">
        <v>517</v>
      </c>
      <c r="C208" s="268" t="s">
        <v>514</v>
      </c>
      <c r="D208" s="268" t="s">
        <v>560</v>
      </c>
      <c r="E208" s="268" t="s">
        <v>561</v>
      </c>
      <c r="F208" s="271"/>
      <c r="G208" s="271"/>
      <c r="H208" s="271"/>
      <c r="I208" s="271"/>
      <c r="J208" s="271"/>
      <c r="K208" s="271"/>
      <c r="L208" s="271"/>
      <c r="M208" s="271"/>
      <c r="N208" s="271">
        <v>2</v>
      </c>
      <c r="O208" s="271">
        <v>130</v>
      </c>
      <c r="P208" s="306"/>
      <c r="Q208" s="272">
        <v>65</v>
      </c>
    </row>
    <row r="209" spans="1:17" ht="14.4" customHeight="1" x14ac:dyDescent="0.3">
      <c r="A209" s="267" t="s">
        <v>606</v>
      </c>
      <c r="B209" s="268" t="s">
        <v>517</v>
      </c>
      <c r="C209" s="268" t="s">
        <v>514</v>
      </c>
      <c r="D209" s="268" t="s">
        <v>562</v>
      </c>
      <c r="E209" s="268" t="s">
        <v>563</v>
      </c>
      <c r="F209" s="271"/>
      <c r="G209" s="271"/>
      <c r="H209" s="271"/>
      <c r="I209" s="271"/>
      <c r="J209" s="271"/>
      <c r="K209" s="271"/>
      <c r="L209" s="271"/>
      <c r="M209" s="271"/>
      <c r="N209" s="271">
        <v>2</v>
      </c>
      <c r="O209" s="271">
        <v>792</v>
      </c>
      <c r="P209" s="306"/>
      <c r="Q209" s="272">
        <v>396</v>
      </c>
    </row>
    <row r="210" spans="1:17" ht="14.4" customHeight="1" x14ac:dyDescent="0.3">
      <c r="A210" s="267" t="s">
        <v>606</v>
      </c>
      <c r="B210" s="268" t="s">
        <v>517</v>
      </c>
      <c r="C210" s="268" t="s">
        <v>514</v>
      </c>
      <c r="D210" s="268" t="s">
        <v>564</v>
      </c>
      <c r="E210" s="268" t="s">
        <v>565</v>
      </c>
      <c r="F210" s="271"/>
      <c r="G210" s="271"/>
      <c r="H210" s="271"/>
      <c r="I210" s="271"/>
      <c r="J210" s="271"/>
      <c r="K210" s="271"/>
      <c r="L210" s="271"/>
      <c r="M210" s="271"/>
      <c r="N210" s="271">
        <v>2</v>
      </c>
      <c r="O210" s="271">
        <v>2894</v>
      </c>
      <c r="P210" s="306"/>
      <c r="Q210" s="272">
        <v>1447</v>
      </c>
    </row>
    <row r="211" spans="1:17" ht="14.4" customHeight="1" x14ac:dyDescent="0.3">
      <c r="A211" s="267" t="s">
        <v>606</v>
      </c>
      <c r="B211" s="268" t="s">
        <v>517</v>
      </c>
      <c r="C211" s="268" t="s">
        <v>514</v>
      </c>
      <c r="D211" s="268" t="s">
        <v>570</v>
      </c>
      <c r="E211" s="268" t="s">
        <v>571</v>
      </c>
      <c r="F211" s="271"/>
      <c r="G211" s="271"/>
      <c r="H211" s="271"/>
      <c r="I211" s="271"/>
      <c r="J211" s="271"/>
      <c r="K211" s="271"/>
      <c r="L211" s="271"/>
      <c r="M211" s="271"/>
      <c r="N211" s="271">
        <v>1</v>
      </c>
      <c r="O211" s="271">
        <v>16</v>
      </c>
      <c r="P211" s="306"/>
      <c r="Q211" s="272">
        <v>16</v>
      </c>
    </row>
    <row r="212" spans="1:17" ht="14.4" customHeight="1" x14ac:dyDescent="0.3">
      <c r="A212" s="267" t="s">
        <v>607</v>
      </c>
      <c r="B212" s="268" t="s">
        <v>517</v>
      </c>
      <c r="C212" s="268" t="s">
        <v>514</v>
      </c>
      <c r="D212" s="268" t="s">
        <v>542</v>
      </c>
      <c r="E212" s="268" t="s">
        <v>533</v>
      </c>
      <c r="F212" s="271"/>
      <c r="G212" s="271"/>
      <c r="H212" s="271"/>
      <c r="I212" s="271"/>
      <c r="J212" s="271">
        <v>1</v>
      </c>
      <c r="K212" s="271">
        <v>437</v>
      </c>
      <c r="L212" s="271"/>
      <c r="M212" s="271">
        <v>437</v>
      </c>
      <c r="N212" s="271"/>
      <c r="O212" s="271"/>
      <c r="P212" s="306"/>
      <c r="Q212" s="272"/>
    </row>
    <row r="213" spans="1:17" ht="14.4" customHeight="1" x14ac:dyDescent="0.3">
      <c r="A213" s="267" t="s">
        <v>607</v>
      </c>
      <c r="B213" s="268" t="s">
        <v>517</v>
      </c>
      <c r="C213" s="268" t="s">
        <v>514</v>
      </c>
      <c r="D213" s="268" t="s">
        <v>560</v>
      </c>
      <c r="E213" s="268" t="s">
        <v>561</v>
      </c>
      <c r="F213" s="271"/>
      <c r="G213" s="271"/>
      <c r="H213" s="271"/>
      <c r="I213" s="271"/>
      <c r="J213" s="271">
        <v>1</v>
      </c>
      <c r="K213" s="271">
        <v>65</v>
      </c>
      <c r="L213" s="271"/>
      <c r="M213" s="271">
        <v>65</v>
      </c>
      <c r="N213" s="271"/>
      <c r="O213" s="271"/>
      <c r="P213" s="306"/>
      <c r="Q213" s="272"/>
    </row>
    <row r="214" spans="1:17" ht="14.4" customHeight="1" x14ac:dyDescent="0.3">
      <c r="A214" s="267" t="s">
        <v>607</v>
      </c>
      <c r="B214" s="268" t="s">
        <v>517</v>
      </c>
      <c r="C214" s="268" t="s">
        <v>514</v>
      </c>
      <c r="D214" s="268" t="s">
        <v>570</v>
      </c>
      <c r="E214" s="268" t="s">
        <v>571</v>
      </c>
      <c r="F214" s="271"/>
      <c r="G214" s="271"/>
      <c r="H214" s="271"/>
      <c r="I214" s="271"/>
      <c r="J214" s="271">
        <v>1</v>
      </c>
      <c r="K214" s="271">
        <v>16</v>
      </c>
      <c r="L214" s="271"/>
      <c r="M214" s="271">
        <v>16</v>
      </c>
      <c r="N214" s="271"/>
      <c r="O214" s="271"/>
      <c r="P214" s="306"/>
      <c r="Q214" s="272"/>
    </row>
    <row r="215" spans="1:17" ht="14.4" customHeight="1" x14ac:dyDescent="0.3">
      <c r="A215" s="267" t="s">
        <v>608</v>
      </c>
      <c r="B215" s="268" t="s">
        <v>517</v>
      </c>
      <c r="C215" s="268" t="s">
        <v>514</v>
      </c>
      <c r="D215" s="268" t="s">
        <v>524</v>
      </c>
      <c r="E215" s="268" t="s">
        <v>525</v>
      </c>
      <c r="F215" s="271"/>
      <c r="G215" s="271"/>
      <c r="H215" s="271"/>
      <c r="I215" s="271"/>
      <c r="J215" s="271"/>
      <c r="K215" s="271"/>
      <c r="L215" s="271"/>
      <c r="M215" s="271"/>
      <c r="N215" s="271">
        <v>1</v>
      </c>
      <c r="O215" s="271">
        <v>1220</v>
      </c>
      <c r="P215" s="306"/>
      <c r="Q215" s="272">
        <v>1220</v>
      </c>
    </row>
    <row r="216" spans="1:17" ht="14.4" customHeight="1" x14ac:dyDescent="0.3">
      <c r="A216" s="267" t="s">
        <v>608</v>
      </c>
      <c r="B216" s="268" t="s">
        <v>517</v>
      </c>
      <c r="C216" s="268" t="s">
        <v>514</v>
      </c>
      <c r="D216" s="268" t="s">
        <v>526</v>
      </c>
      <c r="E216" s="268" t="s">
        <v>527</v>
      </c>
      <c r="F216" s="271">
        <v>1</v>
      </c>
      <c r="G216" s="271">
        <v>1367</v>
      </c>
      <c r="H216" s="271">
        <v>1</v>
      </c>
      <c r="I216" s="271">
        <v>1367</v>
      </c>
      <c r="J216" s="271"/>
      <c r="K216" s="271"/>
      <c r="L216" s="271"/>
      <c r="M216" s="271"/>
      <c r="N216" s="271">
        <v>4</v>
      </c>
      <c r="O216" s="271">
        <v>5500</v>
      </c>
      <c r="P216" s="306">
        <v>4.0234089246525242</v>
      </c>
      <c r="Q216" s="272">
        <v>1375</v>
      </c>
    </row>
    <row r="217" spans="1:17" ht="14.4" customHeight="1" x14ac:dyDescent="0.3">
      <c r="A217" s="267" t="s">
        <v>608</v>
      </c>
      <c r="B217" s="268" t="s">
        <v>517</v>
      </c>
      <c r="C217" s="268" t="s">
        <v>514</v>
      </c>
      <c r="D217" s="268" t="s">
        <v>528</v>
      </c>
      <c r="E217" s="268" t="s">
        <v>529</v>
      </c>
      <c r="F217" s="271">
        <v>1</v>
      </c>
      <c r="G217" s="271">
        <v>2304</v>
      </c>
      <c r="H217" s="271">
        <v>1</v>
      </c>
      <c r="I217" s="271">
        <v>2304</v>
      </c>
      <c r="J217" s="271"/>
      <c r="K217" s="271"/>
      <c r="L217" s="271"/>
      <c r="M217" s="271"/>
      <c r="N217" s="271">
        <v>2</v>
      </c>
      <c r="O217" s="271">
        <v>4638</v>
      </c>
      <c r="P217" s="306">
        <v>2.0130208333333335</v>
      </c>
      <c r="Q217" s="272">
        <v>2319</v>
      </c>
    </row>
    <row r="218" spans="1:17" ht="14.4" customHeight="1" x14ac:dyDescent="0.3">
      <c r="A218" s="267" t="s">
        <v>608</v>
      </c>
      <c r="B218" s="268" t="s">
        <v>517</v>
      </c>
      <c r="C218" s="268" t="s">
        <v>514</v>
      </c>
      <c r="D218" s="268" t="s">
        <v>532</v>
      </c>
      <c r="E218" s="268" t="s">
        <v>533</v>
      </c>
      <c r="F218" s="271"/>
      <c r="G218" s="271"/>
      <c r="H218" s="271"/>
      <c r="I218" s="271"/>
      <c r="J218" s="271">
        <v>2</v>
      </c>
      <c r="K218" s="271">
        <v>1370</v>
      </c>
      <c r="L218" s="271"/>
      <c r="M218" s="271">
        <v>685</v>
      </c>
      <c r="N218" s="271">
        <v>12</v>
      </c>
      <c r="O218" s="271">
        <v>8256</v>
      </c>
      <c r="P218" s="306"/>
      <c r="Q218" s="272">
        <v>688</v>
      </c>
    </row>
    <row r="219" spans="1:17" ht="14.4" customHeight="1" x14ac:dyDescent="0.3">
      <c r="A219" s="267" t="s">
        <v>608</v>
      </c>
      <c r="B219" s="268" t="s">
        <v>517</v>
      </c>
      <c r="C219" s="268" t="s">
        <v>514</v>
      </c>
      <c r="D219" s="268" t="s">
        <v>534</v>
      </c>
      <c r="E219" s="268" t="s">
        <v>535</v>
      </c>
      <c r="F219" s="271"/>
      <c r="G219" s="271"/>
      <c r="H219" s="271"/>
      <c r="I219" s="271"/>
      <c r="J219" s="271"/>
      <c r="K219" s="271"/>
      <c r="L219" s="271"/>
      <c r="M219" s="271"/>
      <c r="N219" s="271">
        <v>1</v>
      </c>
      <c r="O219" s="271">
        <v>1035</v>
      </c>
      <c r="P219" s="306"/>
      <c r="Q219" s="272">
        <v>1035</v>
      </c>
    </row>
    <row r="220" spans="1:17" ht="14.4" customHeight="1" x14ac:dyDescent="0.3">
      <c r="A220" s="267" t="s">
        <v>608</v>
      </c>
      <c r="B220" s="268" t="s">
        <v>517</v>
      </c>
      <c r="C220" s="268" t="s">
        <v>514</v>
      </c>
      <c r="D220" s="268" t="s">
        <v>536</v>
      </c>
      <c r="E220" s="268" t="s">
        <v>537</v>
      </c>
      <c r="F220" s="271">
        <v>31</v>
      </c>
      <c r="G220" s="271">
        <v>17019</v>
      </c>
      <c r="H220" s="271">
        <v>1</v>
      </c>
      <c r="I220" s="271">
        <v>549</v>
      </c>
      <c r="J220" s="271">
        <v>6</v>
      </c>
      <c r="K220" s="271">
        <v>3294</v>
      </c>
      <c r="L220" s="271">
        <v>0.19354838709677419</v>
      </c>
      <c r="M220" s="271">
        <v>549</v>
      </c>
      <c r="N220" s="271">
        <v>32</v>
      </c>
      <c r="O220" s="271">
        <v>17600</v>
      </c>
      <c r="P220" s="306">
        <v>1.034138315999765</v>
      </c>
      <c r="Q220" s="272">
        <v>550</v>
      </c>
    </row>
    <row r="221" spans="1:17" ht="14.4" customHeight="1" x14ac:dyDescent="0.3">
      <c r="A221" s="267" t="s">
        <v>608</v>
      </c>
      <c r="B221" s="268" t="s">
        <v>517</v>
      </c>
      <c r="C221" s="268" t="s">
        <v>514</v>
      </c>
      <c r="D221" s="268" t="s">
        <v>540</v>
      </c>
      <c r="E221" s="268" t="s">
        <v>541</v>
      </c>
      <c r="F221" s="271"/>
      <c r="G221" s="271"/>
      <c r="H221" s="271"/>
      <c r="I221" s="271"/>
      <c r="J221" s="271"/>
      <c r="K221" s="271"/>
      <c r="L221" s="271"/>
      <c r="M221" s="271"/>
      <c r="N221" s="271">
        <v>1</v>
      </c>
      <c r="O221" s="271">
        <v>3698</v>
      </c>
      <c r="P221" s="306"/>
      <c r="Q221" s="272">
        <v>3698</v>
      </c>
    </row>
    <row r="222" spans="1:17" ht="14.4" customHeight="1" x14ac:dyDescent="0.3">
      <c r="A222" s="267" t="s">
        <v>608</v>
      </c>
      <c r="B222" s="268" t="s">
        <v>517</v>
      </c>
      <c r="C222" s="268" t="s">
        <v>514</v>
      </c>
      <c r="D222" s="268" t="s">
        <v>542</v>
      </c>
      <c r="E222" s="268" t="s">
        <v>533</v>
      </c>
      <c r="F222" s="271">
        <v>11</v>
      </c>
      <c r="G222" s="271">
        <v>4807</v>
      </c>
      <c r="H222" s="271">
        <v>1</v>
      </c>
      <c r="I222" s="271">
        <v>437</v>
      </c>
      <c r="J222" s="271"/>
      <c r="K222" s="271"/>
      <c r="L222" s="271"/>
      <c r="M222" s="271"/>
      <c r="N222" s="271"/>
      <c r="O222" s="271"/>
      <c r="P222" s="306"/>
      <c r="Q222" s="272"/>
    </row>
    <row r="223" spans="1:17" ht="14.4" customHeight="1" x14ac:dyDescent="0.3">
      <c r="A223" s="267" t="s">
        <v>608</v>
      </c>
      <c r="B223" s="268" t="s">
        <v>517</v>
      </c>
      <c r="C223" s="268" t="s">
        <v>514</v>
      </c>
      <c r="D223" s="268" t="s">
        <v>560</v>
      </c>
      <c r="E223" s="268" t="s">
        <v>561</v>
      </c>
      <c r="F223" s="271"/>
      <c r="G223" s="271"/>
      <c r="H223" s="271"/>
      <c r="I223" s="271"/>
      <c r="J223" s="271">
        <v>2</v>
      </c>
      <c r="K223" s="271">
        <v>130</v>
      </c>
      <c r="L223" s="271"/>
      <c r="M223" s="271">
        <v>65</v>
      </c>
      <c r="N223" s="271">
        <v>12</v>
      </c>
      <c r="O223" s="271">
        <v>780</v>
      </c>
      <c r="P223" s="306"/>
      <c r="Q223" s="272">
        <v>65</v>
      </c>
    </row>
    <row r="224" spans="1:17" ht="14.4" customHeight="1" x14ac:dyDescent="0.3">
      <c r="A224" s="267" t="s">
        <v>608</v>
      </c>
      <c r="B224" s="268" t="s">
        <v>517</v>
      </c>
      <c r="C224" s="268" t="s">
        <v>514</v>
      </c>
      <c r="D224" s="268" t="s">
        <v>562</v>
      </c>
      <c r="E224" s="268" t="s">
        <v>563</v>
      </c>
      <c r="F224" s="271">
        <v>1</v>
      </c>
      <c r="G224" s="271">
        <v>392</v>
      </c>
      <c r="H224" s="271">
        <v>1</v>
      </c>
      <c r="I224" s="271">
        <v>392</v>
      </c>
      <c r="J224" s="271">
        <v>1</v>
      </c>
      <c r="K224" s="271">
        <v>394</v>
      </c>
      <c r="L224" s="271">
        <v>1.0051020408163265</v>
      </c>
      <c r="M224" s="271">
        <v>394</v>
      </c>
      <c r="N224" s="271">
        <v>3</v>
      </c>
      <c r="O224" s="271">
        <v>1188</v>
      </c>
      <c r="P224" s="306">
        <v>3.0306122448979593</v>
      </c>
      <c r="Q224" s="272">
        <v>396</v>
      </c>
    </row>
    <row r="225" spans="1:17" ht="14.4" customHeight="1" x14ac:dyDescent="0.3">
      <c r="A225" s="267" t="s">
        <v>608</v>
      </c>
      <c r="B225" s="268" t="s">
        <v>517</v>
      </c>
      <c r="C225" s="268" t="s">
        <v>514</v>
      </c>
      <c r="D225" s="268" t="s">
        <v>564</v>
      </c>
      <c r="E225" s="268" t="s">
        <v>565</v>
      </c>
      <c r="F225" s="271">
        <v>1</v>
      </c>
      <c r="G225" s="271">
        <v>1437</v>
      </c>
      <c r="H225" s="271">
        <v>1</v>
      </c>
      <c r="I225" s="271">
        <v>1437</v>
      </c>
      <c r="J225" s="271">
        <v>1</v>
      </c>
      <c r="K225" s="271">
        <v>1441</v>
      </c>
      <c r="L225" s="271">
        <v>1.0027835768963118</v>
      </c>
      <c r="M225" s="271">
        <v>1441</v>
      </c>
      <c r="N225" s="271">
        <v>3</v>
      </c>
      <c r="O225" s="271">
        <v>4341</v>
      </c>
      <c r="P225" s="306">
        <v>3.020876826722338</v>
      </c>
      <c r="Q225" s="272">
        <v>1447</v>
      </c>
    </row>
    <row r="226" spans="1:17" ht="14.4" customHeight="1" x14ac:dyDescent="0.3">
      <c r="A226" s="267" t="s">
        <v>608</v>
      </c>
      <c r="B226" s="268" t="s">
        <v>517</v>
      </c>
      <c r="C226" s="268" t="s">
        <v>514</v>
      </c>
      <c r="D226" s="268" t="s">
        <v>570</v>
      </c>
      <c r="E226" s="268" t="s">
        <v>571</v>
      </c>
      <c r="F226" s="271">
        <v>7</v>
      </c>
      <c r="G226" s="271">
        <v>112</v>
      </c>
      <c r="H226" s="271">
        <v>1</v>
      </c>
      <c r="I226" s="271">
        <v>16</v>
      </c>
      <c r="J226" s="271">
        <v>1</v>
      </c>
      <c r="K226" s="271">
        <v>16</v>
      </c>
      <c r="L226" s="271">
        <v>0.14285714285714285</v>
      </c>
      <c r="M226" s="271">
        <v>16</v>
      </c>
      <c r="N226" s="271">
        <v>7</v>
      </c>
      <c r="O226" s="271">
        <v>112</v>
      </c>
      <c r="P226" s="306">
        <v>1</v>
      </c>
      <c r="Q226" s="272">
        <v>16</v>
      </c>
    </row>
    <row r="227" spans="1:17" ht="14.4" customHeight="1" x14ac:dyDescent="0.3">
      <c r="A227" s="267" t="s">
        <v>609</v>
      </c>
      <c r="B227" s="268" t="s">
        <v>517</v>
      </c>
      <c r="C227" s="268" t="s">
        <v>514</v>
      </c>
      <c r="D227" s="268" t="s">
        <v>538</v>
      </c>
      <c r="E227" s="268" t="s">
        <v>539</v>
      </c>
      <c r="F227" s="271">
        <v>3</v>
      </c>
      <c r="G227" s="271">
        <v>1275</v>
      </c>
      <c r="H227" s="271">
        <v>1</v>
      </c>
      <c r="I227" s="271">
        <v>425</v>
      </c>
      <c r="J227" s="271">
        <v>5</v>
      </c>
      <c r="K227" s="271">
        <v>2125</v>
      </c>
      <c r="L227" s="271">
        <v>1.6666666666666667</v>
      </c>
      <c r="M227" s="271">
        <v>425</v>
      </c>
      <c r="N227" s="271"/>
      <c r="O227" s="271"/>
      <c r="P227" s="306"/>
      <c r="Q227" s="272"/>
    </row>
    <row r="228" spans="1:17" ht="14.4" customHeight="1" x14ac:dyDescent="0.3">
      <c r="A228" s="267" t="s">
        <v>609</v>
      </c>
      <c r="B228" s="268" t="s">
        <v>517</v>
      </c>
      <c r="C228" s="268" t="s">
        <v>514</v>
      </c>
      <c r="D228" s="268" t="s">
        <v>562</v>
      </c>
      <c r="E228" s="268" t="s">
        <v>563</v>
      </c>
      <c r="F228" s="271"/>
      <c r="G228" s="271"/>
      <c r="H228" s="271"/>
      <c r="I228" s="271"/>
      <c r="J228" s="271">
        <v>1</v>
      </c>
      <c r="K228" s="271">
        <v>394</v>
      </c>
      <c r="L228" s="271"/>
      <c r="M228" s="271">
        <v>394</v>
      </c>
      <c r="N228" s="271"/>
      <c r="O228" s="271"/>
      <c r="P228" s="306"/>
      <c r="Q228" s="272"/>
    </row>
    <row r="229" spans="1:17" ht="14.4" customHeight="1" x14ac:dyDescent="0.3">
      <c r="A229" s="267" t="s">
        <v>609</v>
      </c>
      <c r="B229" s="268" t="s">
        <v>517</v>
      </c>
      <c r="C229" s="268" t="s">
        <v>514</v>
      </c>
      <c r="D229" s="268" t="s">
        <v>564</v>
      </c>
      <c r="E229" s="268" t="s">
        <v>565</v>
      </c>
      <c r="F229" s="271"/>
      <c r="G229" s="271"/>
      <c r="H229" s="271"/>
      <c r="I229" s="271"/>
      <c r="J229" s="271">
        <v>1</v>
      </c>
      <c r="K229" s="271">
        <v>1441</v>
      </c>
      <c r="L229" s="271"/>
      <c r="M229" s="271">
        <v>1441</v>
      </c>
      <c r="N229" s="271"/>
      <c r="O229" s="271"/>
      <c r="P229" s="306"/>
      <c r="Q229" s="272"/>
    </row>
    <row r="230" spans="1:17" ht="14.4" customHeight="1" x14ac:dyDescent="0.3">
      <c r="A230" s="267" t="s">
        <v>610</v>
      </c>
      <c r="B230" s="268" t="s">
        <v>517</v>
      </c>
      <c r="C230" s="268" t="s">
        <v>514</v>
      </c>
      <c r="D230" s="268" t="s">
        <v>542</v>
      </c>
      <c r="E230" s="268" t="s">
        <v>533</v>
      </c>
      <c r="F230" s="271"/>
      <c r="G230" s="271"/>
      <c r="H230" s="271"/>
      <c r="I230" s="271"/>
      <c r="J230" s="271">
        <v>1</v>
      </c>
      <c r="K230" s="271">
        <v>437</v>
      </c>
      <c r="L230" s="271"/>
      <c r="M230" s="271">
        <v>437</v>
      </c>
      <c r="N230" s="271"/>
      <c r="O230" s="271"/>
      <c r="P230" s="306"/>
      <c r="Q230" s="272"/>
    </row>
    <row r="231" spans="1:17" ht="14.4" customHeight="1" x14ac:dyDescent="0.3">
      <c r="A231" s="267" t="s">
        <v>610</v>
      </c>
      <c r="B231" s="268" t="s">
        <v>517</v>
      </c>
      <c r="C231" s="268" t="s">
        <v>514</v>
      </c>
      <c r="D231" s="268" t="s">
        <v>560</v>
      </c>
      <c r="E231" s="268" t="s">
        <v>561</v>
      </c>
      <c r="F231" s="271"/>
      <c r="G231" s="271"/>
      <c r="H231" s="271"/>
      <c r="I231" s="271"/>
      <c r="J231" s="271">
        <v>1</v>
      </c>
      <c r="K231" s="271">
        <v>65</v>
      </c>
      <c r="L231" s="271"/>
      <c r="M231" s="271">
        <v>65</v>
      </c>
      <c r="N231" s="271"/>
      <c r="O231" s="271"/>
      <c r="P231" s="306"/>
      <c r="Q231" s="272"/>
    </row>
    <row r="232" spans="1:17" ht="14.4" customHeight="1" x14ac:dyDescent="0.3">
      <c r="A232" s="267" t="s">
        <v>610</v>
      </c>
      <c r="B232" s="268" t="s">
        <v>517</v>
      </c>
      <c r="C232" s="268" t="s">
        <v>514</v>
      </c>
      <c r="D232" s="268" t="s">
        <v>570</v>
      </c>
      <c r="E232" s="268" t="s">
        <v>571</v>
      </c>
      <c r="F232" s="271"/>
      <c r="G232" s="271"/>
      <c r="H232" s="271"/>
      <c r="I232" s="271"/>
      <c r="J232" s="271">
        <v>1</v>
      </c>
      <c r="K232" s="271">
        <v>16</v>
      </c>
      <c r="L232" s="271"/>
      <c r="M232" s="271">
        <v>16</v>
      </c>
      <c r="N232" s="271"/>
      <c r="O232" s="271"/>
      <c r="P232" s="306"/>
      <c r="Q232" s="272"/>
    </row>
    <row r="233" spans="1:17" ht="14.4" customHeight="1" x14ac:dyDescent="0.3">
      <c r="A233" s="267" t="s">
        <v>611</v>
      </c>
      <c r="B233" s="268" t="s">
        <v>513</v>
      </c>
      <c r="C233" s="268" t="s">
        <v>514</v>
      </c>
      <c r="D233" s="268" t="s">
        <v>515</v>
      </c>
      <c r="E233" s="268" t="s">
        <v>516</v>
      </c>
      <c r="F233" s="271">
        <v>1</v>
      </c>
      <c r="G233" s="271">
        <v>10505</v>
      </c>
      <c r="H233" s="271">
        <v>1</v>
      </c>
      <c r="I233" s="271">
        <v>10505</v>
      </c>
      <c r="J233" s="271"/>
      <c r="K233" s="271"/>
      <c r="L233" s="271"/>
      <c r="M233" s="271"/>
      <c r="N233" s="271"/>
      <c r="O233" s="271"/>
      <c r="P233" s="306"/>
      <c r="Q233" s="272"/>
    </row>
    <row r="234" spans="1:17" ht="14.4" customHeight="1" x14ac:dyDescent="0.3">
      <c r="A234" s="267" t="s">
        <v>611</v>
      </c>
      <c r="B234" s="268" t="s">
        <v>517</v>
      </c>
      <c r="C234" s="268" t="s">
        <v>514</v>
      </c>
      <c r="D234" s="268" t="s">
        <v>520</v>
      </c>
      <c r="E234" s="268" t="s">
        <v>521</v>
      </c>
      <c r="F234" s="271"/>
      <c r="G234" s="271"/>
      <c r="H234" s="271"/>
      <c r="I234" s="271"/>
      <c r="J234" s="271"/>
      <c r="K234" s="271"/>
      <c r="L234" s="271"/>
      <c r="M234" s="271"/>
      <c r="N234" s="271">
        <v>2</v>
      </c>
      <c r="O234" s="271">
        <v>252</v>
      </c>
      <c r="P234" s="306"/>
      <c r="Q234" s="272">
        <v>126</v>
      </c>
    </row>
    <row r="235" spans="1:17" ht="14.4" customHeight="1" x14ac:dyDescent="0.3">
      <c r="A235" s="267" t="s">
        <v>611</v>
      </c>
      <c r="B235" s="268" t="s">
        <v>517</v>
      </c>
      <c r="C235" s="268" t="s">
        <v>514</v>
      </c>
      <c r="D235" s="268" t="s">
        <v>526</v>
      </c>
      <c r="E235" s="268" t="s">
        <v>527</v>
      </c>
      <c r="F235" s="271">
        <v>2</v>
      </c>
      <c r="G235" s="271">
        <v>2734</v>
      </c>
      <c r="H235" s="271">
        <v>1</v>
      </c>
      <c r="I235" s="271">
        <v>1367</v>
      </c>
      <c r="J235" s="271"/>
      <c r="K235" s="271"/>
      <c r="L235" s="271"/>
      <c r="M235" s="271"/>
      <c r="N235" s="271">
        <v>9</v>
      </c>
      <c r="O235" s="271">
        <v>12375</v>
      </c>
      <c r="P235" s="306">
        <v>4.5263350402340894</v>
      </c>
      <c r="Q235" s="272">
        <v>1375</v>
      </c>
    </row>
    <row r="236" spans="1:17" ht="14.4" customHeight="1" x14ac:dyDescent="0.3">
      <c r="A236" s="267" t="s">
        <v>611</v>
      </c>
      <c r="B236" s="268" t="s">
        <v>517</v>
      </c>
      <c r="C236" s="268" t="s">
        <v>514</v>
      </c>
      <c r="D236" s="268" t="s">
        <v>528</v>
      </c>
      <c r="E236" s="268" t="s">
        <v>529</v>
      </c>
      <c r="F236" s="271">
        <v>1</v>
      </c>
      <c r="G236" s="271">
        <v>2304</v>
      </c>
      <c r="H236" s="271">
        <v>1</v>
      </c>
      <c r="I236" s="271">
        <v>2304</v>
      </c>
      <c r="J236" s="271"/>
      <c r="K236" s="271"/>
      <c r="L236" s="271"/>
      <c r="M236" s="271"/>
      <c r="N236" s="271">
        <v>4</v>
      </c>
      <c r="O236" s="271">
        <v>9276</v>
      </c>
      <c r="P236" s="306">
        <v>4.026041666666667</v>
      </c>
      <c r="Q236" s="272">
        <v>2319</v>
      </c>
    </row>
    <row r="237" spans="1:17" ht="14.4" customHeight="1" x14ac:dyDescent="0.3">
      <c r="A237" s="267" t="s">
        <v>611</v>
      </c>
      <c r="B237" s="268" t="s">
        <v>517</v>
      </c>
      <c r="C237" s="268" t="s">
        <v>514</v>
      </c>
      <c r="D237" s="268" t="s">
        <v>532</v>
      </c>
      <c r="E237" s="268" t="s">
        <v>533</v>
      </c>
      <c r="F237" s="271"/>
      <c r="G237" s="271"/>
      <c r="H237" s="271"/>
      <c r="I237" s="271"/>
      <c r="J237" s="271">
        <v>4</v>
      </c>
      <c r="K237" s="271">
        <v>2740</v>
      </c>
      <c r="L237" s="271"/>
      <c r="M237" s="271">
        <v>685</v>
      </c>
      <c r="N237" s="271">
        <v>3</v>
      </c>
      <c r="O237" s="271">
        <v>2064</v>
      </c>
      <c r="P237" s="306"/>
      <c r="Q237" s="272">
        <v>688</v>
      </c>
    </row>
    <row r="238" spans="1:17" ht="14.4" customHeight="1" x14ac:dyDescent="0.3">
      <c r="A238" s="267" t="s">
        <v>611</v>
      </c>
      <c r="B238" s="268" t="s">
        <v>517</v>
      </c>
      <c r="C238" s="268" t="s">
        <v>514</v>
      </c>
      <c r="D238" s="268" t="s">
        <v>534</v>
      </c>
      <c r="E238" s="268" t="s">
        <v>535</v>
      </c>
      <c r="F238" s="271">
        <v>1</v>
      </c>
      <c r="G238" s="271">
        <v>1030</v>
      </c>
      <c r="H238" s="271">
        <v>1</v>
      </c>
      <c r="I238" s="271">
        <v>1030</v>
      </c>
      <c r="J238" s="271"/>
      <c r="K238" s="271"/>
      <c r="L238" s="271"/>
      <c r="M238" s="271"/>
      <c r="N238" s="271"/>
      <c r="O238" s="271"/>
      <c r="P238" s="306"/>
      <c r="Q238" s="272"/>
    </row>
    <row r="239" spans="1:17" ht="14.4" customHeight="1" x14ac:dyDescent="0.3">
      <c r="A239" s="267" t="s">
        <v>611</v>
      </c>
      <c r="B239" s="268" t="s">
        <v>517</v>
      </c>
      <c r="C239" s="268" t="s">
        <v>514</v>
      </c>
      <c r="D239" s="268" t="s">
        <v>536</v>
      </c>
      <c r="E239" s="268" t="s">
        <v>537</v>
      </c>
      <c r="F239" s="271">
        <v>3</v>
      </c>
      <c r="G239" s="271">
        <v>1647</v>
      </c>
      <c r="H239" s="271">
        <v>1</v>
      </c>
      <c r="I239" s="271">
        <v>549</v>
      </c>
      <c r="J239" s="271"/>
      <c r="K239" s="271"/>
      <c r="L239" s="271"/>
      <c r="M239" s="271"/>
      <c r="N239" s="271">
        <v>23</v>
      </c>
      <c r="O239" s="271">
        <v>12650</v>
      </c>
      <c r="P239" s="306">
        <v>7.6806314511232543</v>
      </c>
      <c r="Q239" s="272">
        <v>550</v>
      </c>
    </row>
    <row r="240" spans="1:17" ht="14.4" customHeight="1" x14ac:dyDescent="0.3">
      <c r="A240" s="267" t="s">
        <v>611</v>
      </c>
      <c r="B240" s="268" t="s">
        <v>517</v>
      </c>
      <c r="C240" s="268" t="s">
        <v>514</v>
      </c>
      <c r="D240" s="268" t="s">
        <v>540</v>
      </c>
      <c r="E240" s="268" t="s">
        <v>541</v>
      </c>
      <c r="F240" s="271">
        <v>1</v>
      </c>
      <c r="G240" s="271">
        <v>3681</v>
      </c>
      <c r="H240" s="271">
        <v>1</v>
      </c>
      <c r="I240" s="271">
        <v>3681</v>
      </c>
      <c r="J240" s="271"/>
      <c r="K240" s="271"/>
      <c r="L240" s="271"/>
      <c r="M240" s="271"/>
      <c r="N240" s="271">
        <v>4</v>
      </c>
      <c r="O240" s="271">
        <v>14792</v>
      </c>
      <c r="P240" s="306">
        <v>4.0184732409671282</v>
      </c>
      <c r="Q240" s="272">
        <v>3698</v>
      </c>
    </row>
    <row r="241" spans="1:17" ht="14.4" customHeight="1" x14ac:dyDescent="0.3">
      <c r="A241" s="267" t="s">
        <v>611</v>
      </c>
      <c r="B241" s="268" t="s">
        <v>517</v>
      </c>
      <c r="C241" s="268" t="s">
        <v>514</v>
      </c>
      <c r="D241" s="268" t="s">
        <v>542</v>
      </c>
      <c r="E241" s="268" t="s">
        <v>533</v>
      </c>
      <c r="F241" s="271">
        <v>1</v>
      </c>
      <c r="G241" s="271">
        <v>437</v>
      </c>
      <c r="H241" s="271">
        <v>1</v>
      </c>
      <c r="I241" s="271">
        <v>437</v>
      </c>
      <c r="J241" s="271"/>
      <c r="K241" s="271"/>
      <c r="L241" s="271"/>
      <c r="M241" s="271"/>
      <c r="N241" s="271">
        <v>2</v>
      </c>
      <c r="O241" s="271">
        <v>876</v>
      </c>
      <c r="P241" s="306">
        <v>2.0045766590389018</v>
      </c>
      <c r="Q241" s="272">
        <v>438</v>
      </c>
    </row>
    <row r="242" spans="1:17" ht="14.4" customHeight="1" x14ac:dyDescent="0.3">
      <c r="A242" s="267" t="s">
        <v>611</v>
      </c>
      <c r="B242" s="268" t="s">
        <v>517</v>
      </c>
      <c r="C242" s="268" t="s">
        <v>514</v>
      </c>
      <c r="D242" s="268" t="s">
        <v>560</v>
      </c>
      <c r="E242" s="268" t="s">
        <v>561</v>
      </c>
      <c r="F242" s="271"/>
      <c r="G242" s="271"/>
      <c r="H242" s="271"/>
      <c r="I242" s="271"/>
      <c r="J242" s="271">
        <v>4</v>
      </c>
      <c r="K242" s="271">
        <v>260</v>
      </c>
      <c r="L242" s="271"/>
      <c r="M242" s="271">
        <v>65</v>
      </c>
      <c r="N242" s="271">
        <v>5</v>
      </c>
      <c r="O242" s="271">
        <v>325</v>
      </c>
      <c r="P242" s="306"/>
      <c r="Q242" s="272">
        <v>65</v>
      </c>
    </row>
    <row r="243" spans="1:17" ht="14.4" customHeight="1" thickBot="1" x14ac:dyDescent="0.35">
      <c r="A243" s="273" t="s">
        <v>611</v>
      </c>
      <c r="B243" s="274" t="s">
        <v>517</v>
      </c>
      <c r="C243" s="274" t="s">
        <v>514</v>
      </c>
      <c r="D243" s="274" t="s">
        <v>570</v>
      </c>
      <c r="E243" s="274" t="s">
        <v>571</v>
      </c>
      <c r="F243" s="277">
        <v>1</v>
      </c>
      <c r="G243" s="277">
        <v>16</v>
      </c>
      <c r="H243" s="277">
        <v>1</v>
      </c>
      <c r="I243" s="277">
        <v>16</v>
      </c>
      <c r="J243" s="277">
        <v>2</v>
      </c>
      <c r="K243" s="277">
        <v>32</v>
      </c>
      <c r="L243" s="277">
        <v>2</v>
      </c>
      <c r="M243" s="277">
        <v>16</v>
      </c>
      <c r="N243" s="277">
        <v>3</v>
      </c>
      <c r="O243" s="277">
        <v>48</v>
      </c>
      <c r="P243" s="285">
        <v>3</v>
      </c>
      <c r="Q243" s="278">
        <v>16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59" t="s">
        <v>148</v>
      </c>
      <c r="B1" s="159"/>
      <c r="C1" s="159"/>
      <c r="D1" s="159"/>
      <c r="E1" s="159"/>
      <c r="F1" s="159"/>
      <c r="G1" s="159"/>
    </row>
    <row r="2" spans="1:7" ht="14.4" customHeight="1" thickBot="1" x14ac:dyDescent="0.35">
      <c r="A2" s="221" t="s">
        <v>160</v>
      </c>
      <c r="B2" s="66"/>
      <c r="C2" s="66"/>
      <c r="D2" s="66"/>
      <c r="E2" s="66"/>
      <c r="F2" s="66"/>
      <c r="G2" s="66"/>
    </row>
    <row r="3" spans="1:7" ht="14.4" customHeight="1" x14ac:dyDescent="0.3">
      <c r="A3" s="162"/>
      <c r="B3" s="164" t="s">
        <v>82</v>
      </c>
      <c r="C3" s="165"/>
      <c r="D3" s="166"/>
      <c r="E3" s="10"/>
      <c r="F3" s="48" t="s">
        <v>83</v>
      </c>
      <c r="G3" s="49" t="s">
        <v>84</v>
      </c>
    </row>
    <row r="4" spans="1:7" ht="14.4" customHeight="1" thickBot="1" x14ac:dyDescent="0.35">
      <c r="A4" s="163"/>
      <c r="B4" s="55">
        <v>2011</v>
      </c>
      <c r="C4" s="46">
        <v>2012</v>
      </c>
      <c r="D4" s="47">
        <v>2013</v>
      </c>
      <c r="E4" s="10"/>
      <c r="F4" s="167">
        <v>2013</v>
      </c>
      <c r="G4" s="168"/>
    </row>
    <row r="5" spans="1:7" ht="14.4" customHeight="1" x14ac:dyDescent="0.3">
      <c r="A5" s="1" t="s">
        <v>145</v>
      </c>
      <c r="B5" s="33">
        <v>28.903739171811999</v>
      </c>
      <c r="C5" s="34">
        <v>43.95438</v>
      </c>
      <c r="D5" s="35">
        <v>28.51435</v>
      </c>
      <c r="E5" s="11"/>
      <c r="F5" s="12">
        <v>29</v>
      </c>
      <c r="G5" s="13">
        <f>IF(F5&lt;0.00000001,"",D5/F5)</f>
        <v>0.98325344827586203</v>
      </c>
    </row>
    <row r="6" spans="1:7" ht="14.4" customHeight="1" x14ac:dyDescent="0.3">
      <c r="A6" s="1" t="s">
        <v>146</v>
      </c>
      <c r="B6" s="14">
        <v>460.836646795511</v>
      </c>
      <c r="C6" s="36">
        <v>528.49641999999994</v>
      </c>
      <c r="D6" s="37">
        <v>678.82826</v>
      </c>
      <c r="E6" s="11"/>
      <c r="F6" s="14">
        <v>701</v>
      </c>
      <c r="G6" s="15">
        <f>IF(F6&lt;0.00000001,"",D6/F6)</f>
        <v>0.96837126961483599</v>
      </c>
    </row>
    <row r="7" spans="1:7" ht="14.4" customHeight="1" x14ac:dyDescent="0.3">
      <c r="A7" s="1" t="s">
        <v>147</v>
      </c>
      <c r="B7" s="14">
        <v>8278.7109627876507</v>
      </c>
      <c r="C7" s="36">
        <v>9288.6596800000007</v>
      </c>
      <c r="D7" s="37">
        <v>9208.5994200000005</v>
      </c>
      <c r="E7" s="11"/>
      <c r="F7" s="14">
        <v>8204</v>
      </c>
      <c r="G7" s="15">
        <f>IF(F7&lt;0.00000001,"",D7/F7)</f>
        <v>1.1224523915163336</v>
      </c>
    </row>
    <row r="8" spans="1:7" ht="14.4" customHeight="1" thickBot="1" x14ac:dyDescent="0.35">
      <c r="A8" s="1" t="s">
        <v>85</v>
      </c>
      <c r="B8" s="16">
        <v>707.390289730939</v>
      </c>
      <c r="C8" s="38">
        <v>665.17594999999994</v>
      </c>
      <c r="D8" s="39">
        <v>1065.48983</v>
      </c>
      <c r="E8" s="11"/>
      <c r="F8" s="16">
        <v>1060</v>
      </c>
      <c r="G8" s="17">
        <f>IF(F8&lt;0.00000001,"",D8/F8)</f>
        <v>1.0051790849056603</v>
      </c>
    </row>
    <row r="9" spans="1:7" ht="14.4" customHeight="1" thickBot="1" x14ac:dyDescent="0.35">
      <c r="A9" s="2" t="s">
        <v>86</v>
      </c>
      <c r="B9" s="3">
        <v>9475.8416384859102</v>
      </c>
      <c r="C9" s="40">
        <v>10526.28643</v>
      </c>
      <c r="D9" s="41">
        <v>10981.431860000001</v>
      </c>
      <c r="E9" s="11"/>
      <c r="F9" s="3">
        <v>9994</v>
      </c>
      <c r="G9" s="4">
        <f>IF(F9&lt;0.00000001,"",D9/F9)</f>
        <v>1.0988024674804884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01" t="s">
        <v>88</v>
      </c>
      <c r="B11" s="12">
        <f>IF(ISERROR(VLOOKUP("Celkem",'ZV Vykáz.-A'!A:F,2,0)),0,VLOOKUP("Celkem",'ZV Vykáz.-A'!A:F,2,0)/1000)</f>
        <v>8544.6550000000007</v>
      </c>
      <c r="C11" s="34">
        <f>IF(ISERROR(VLOOKUP("Celkem",'ZV Vykáz.-A'!A:F,4,0)),0,VLOOKUP("Celkem",'ZV Vykáz.-A'!A:F,4,0)/1000)</f>
        <v>9012.4989999999998</v>
      </c>
      <c r="D11" s="35">
        <f>IF(ISERROR(VLOOKUP("Celkem",'ZV Vykáz.-A'!A:F,6,0)),0,VLOOKUP("Celkem",'ZV Vykáz.-A'!A:F,6,0)/1000)</f>
        <v>11671.583000000001</v>
      </c>
      <c r="E11" s="11"/>
      <c r="F11" s="12">
        <f>B11*0.98</f>
        <v>8373.7619000000013</v>
      </c>
      <c r="G11" s="13">
        <f>IF(F11=0,"",D11/F11)</f>
        <v>1.3938279042780042</v>
      </c>
    </row>
    <row r="12" spans="1:7" ht="14.4" customHeight="1" thickBot="1" x14ac:dyDescent="0.35">
      <c r="A12" s="102" t="s">
        <v>87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89</v>
      </c>
      <c r="B13" s="6">
        <f>SUM(B11:B12)</f>
        <v>8544.6550000000007</v>
      </c>
      <c r="C13" s="42">
        <f>SUM(C11:C12)</f>
        <v>9012.4989999999998</v>
      </c>
      <c r="D13" s="43">
        <f>SUM(D11:D12)</f>
        <v>11671.583000000001</v>
      </c>
      <c r="E13" s="11"/>
      <c r="F13" s="6">
        <f>SUM(F11:F12)</f>
        <v>8373.7619000000013</v>
      </c>
      <c r="G13" s="7">
        <f>IF(F13=0,"",D13/F13)</f>
        <v>1.3938279042780042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00" t="s">
        <v>90</v>
      </c>
      <c r="B15" s="8">
        <f>IF(B9=0,"",B13/B9)</f>
        <v>0.90173045582527289</v>
      </c>
      <c r="C15" s="44">
        <f>IF(C9=0,"",C13/C9)</f>
        <v>0.85618979304176124</v>
      </c>
      <c r="D15" s="45">
        <f>IF(D9=0,"",D13/D9)</f>
        <v>1.0628470994309844</v>
      </c>
      <c r="E15" s="11"/>
      <c r="F15" s="8">
        <f>IF(F9=0,"",F13/F9)</f>
        <v>0.83787891735041042</v>
      </c>
      <c r="G15" s="9">
        <f>IF(OR(F15=0,F15=""),"",D15/F15)</f>
        <v>1.2684972463467412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8" priority="6" operator="greaterThan">
      <formula>1</formula>
    </cfRule>
  </conditionalFormatting>
  <conditionalFormatting sqref="G11:G15">
    <cfRule type="cellIs" dxfId="37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9"/>
    <col min="2" max="13" width="8.88671875" style="99" customWidth="1"/>
    <col min="14" max="16384" width="8.88671875" style="99"/>
  </cols>
  <sheetData>
    <row r="1" spans="1:13" ht="18.600000000000001" customHeight="1" thickBot="1" x14ac:dyDescent="0.4">
      <c r="A1" s="159" t="s">
        <v>116</v>
      </c>
      <c r="B1" s="159"/>
      <c r="C1" s="159"/>
      <c r="D1" s="159"/>
      <c r="E1" s="159"/>
      <c r="F1" s="159"/>
      <c r="G1" s="159"/>
      <c r="H1" s="169"/>
      <c r="I1" s="169"/>
      <c r="J1" s="169"/>
      <c r="K1" s="169"/>
      <c r="L1" s="169"/>
      <c r="M1" s="169"/>
    </row>
    <row r="2" spans="1:13" ht="14.4" customHeight="1" x14ac:dyDescent="0.3">
      <c r="A2" s="221" t="s">
        <v>160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ht="14.4" customHeight="1" x14ac:dyDescent="0.3">
      <c r="A3" s="136"/>
      <c r="B3" s="137" t="s">
        <v>91</v>
      </c>
      <c r="C3" s="138" t="s">
        <v>92</v>
      </c>
      <c r="D3" s="138" t="s">
        <v>93</v>
      </c>
      <c r="E3" s="137" t="s">
        <v>94</v>
      </c>
      <c r="F3" s="138" t="s">
        <v>95</v>
      </c>
      <c r="G3" s="138" t="s">
        <v>96</v>
      </c>
      <c r="H3" s="138" t="s">
        <v>97</v>
      </c>
      <c r="I3" s="138" t="s">
        <v>98</v>
      </c>
      <c r="J3" s="138" t="s">
        <v>99</v>
      </c>
      <c r="K3" s="138" t="s">
        <v>100</v>
      </c>
      <c r="L3" s="138" t="s">
        <v>101</v>
      </c>
      <c r="M3" s="138" t="s">
        <v>102</v>
      </c>
    </row>
    <row r="4" spans="1:13" ht="14.4" customHeight="1" x14ac:dyDescent="0.3">
      <c r="A4" s="136" t="s">
        <v>90</v>
      </c>
      <c r="B4" s="139">
        <f>(B10+B8)/B6</f>
        <v>1.3373789966402199</v>
      </c>
      <c r="C4" s="139">
        <f t="shared" ref="C4:M4" si="0">(C10+C8)/C6</f>
        <v>1.2885556046683602</v>
      </c>
      <c r="D4" s="139">
        <f t="shared" si="0"/>
        <v>1.3014783544849318</v>
      </c>
      <c r="E4" s="139">
        <f t="shared" si="0"/>
        <v>1.287066373656591</v>
      </c>
      <c r="F4" s="139">
        <f t="shared" si="0"/>
        <v>1.2424073836467269</v>
      </c>
      <c r="G4" s="139">
        <f t="shared" si="0"/>
        <v>1.1936827541828143</v>
      </c>
      <c r="H4" s="139">
        <f t="shared" si="0"/>
        <v>1.0628470994309847</v>
      </c>
      <c r="I4" s="139">
        <f t="shared" si="0"/>
        <v>1.0628470994309847</v>
      </c>
      <c r="J4" s="139">
        <f t="shared" si="0"/>
        <v>1.0628470994309847</v>
      </c>
      <c r="K4" s="139">
        <f t="shared" si="0"/>
        <v>1.0628470994309847</v>
      </c>
      <c r="L4" s="139">
        <f t="shared" si="0"/>
        <v>1.0628470994309847</v>
      </c>
      <c r="M4" s="139">
        <f t="shared" si="0"/>
        <v>1.0628470994309847</v>
      </c>
    </row>
    <row r="5" spans="1:13" ht="14.4" customHeight="1" x14ac:dyDescent="0.3">
      <c r="A5" s="140" t="s">
        <v>57</v>
      </c>
      <c r="B5" s="139">
        <f>IF(ISERROR(VLOOKUP($A5,'Man Tab'!$A:$Q,COLUMN()+2,0)),0,VLOOKUP($A5,'Man Tab'!$A:$Q,COLUMN()+2,0))</f>
        <v>1427.81366</v>
      </c>
      <c r="C5" s="139">
        <f>IF(ISERROR(VLOOKUP($A5,'Man Tab'!$A:$Q,COLUMN()+2,0)),0,VLOOKUP($A5,'Man Tab'!$A:$Q,COLUMN()+2,0))</f>
        <v>1407.36007</v>
      </c>
      <c r="D5" s="139">
        <f>IF(ISERROR(VLOOKUP($A5,'Man Tab'!$A:$Q,COLUMN()+2,0)),0,VLOOKUP($A5,'Man Tab'!$A:$Q,COLUMN()+2,0))</f>
        <v>1333.3819599999999</v>
      </c>
      <c r="E5" s="139">
        <f>IF(ISERROR(VLOOKUP($A5,'Man Tab'!$A:$Q,COLUMN()+2,0)),0,VLOOKUP($A5,'Man Tab'!$A:$Q,COLUMN()+2,0))</f>
        <v>1607.58698</v>
      </c>
      <c r="F5" s="139">
        <f>IF(ISERROR(VLOOKUP($A5,'Man Tab'!$A:$Q,COLUMN()+2,0)),0,VLOOKUP($A5,'Man Tab'!$A:$Q,COLUMN()+2,0))</f>
        <v>1464.8115600000001</v>
      </c>
      <c r="G5" s="139">
        <f>IF(ISERROR(VLOOKUP($A5,'Man Tab'!$A:$Q,COLUMN()+2,0)),0,VLOOKUP($A5,'Man Tab'!$A:$Q,COLUMN()+2,0))</f>
        <v>1546.47523</v>
      </c>
      <c r="H5" s="139">
        <f>IF(ISERROR(VLOOKUP($A5,'Man Tab'!$A:$Q,COLUMN()+2,0)),0,VLOOKUP($A5,'Man Tab'!$A:$Q,COLUMN()+2,0))</f>
        <v>2194.0023999999999</v>
      </c>
      <c r="I5" s="139">
        <f>IF(ISERROR(VLOOKUP($A5,'Man Tab'!$A:$Q,COLUMN()+2,0)),0,VLOOKUP($A5,'Man Tab'!$A:$Q,COLUMN()+2,0))</f>
        <v>4.9406564584124654E-324</v>
      </c>
      <c r="J5" s="139">
        <f>IF(ISERROR(VLOOKUP($A5,'Man Tab'!$A:$Q,COLUMN()+2,0)),0,VLOOKUP($A5,'Man Tab'!$A:$Q,COLUMN()+2,0))</f>
        <v>4.9406564584124654E-324</v>
      </c>
      <c r="K5" s="139">
        <f>IF(ISERROR(VLOOKUP($A5,'Man Tab'!$A:$Q,COLUMN()+2,0)),0,VLOOKUP($A5,'Man Tab'!$A:$Q,COLUMN()+2,0))</f>
        <v>4.9406564584124654E-324</v>
      </c>
      <c r="L5" s="139">
        <f>IF(ISERROR(VLOOKUP($A5,'Man Tab'!$A:$Q,COLUMN()+2,0)),0,VLOOKUP($A5,'Man Tab'!$A:$Q,COLUMN()+2,0))</f>
        <v>4.9406564584124654E-324</v>
      </c>
      <c r="M5" s="139">
        <f>IF(ISERROR(VLOOKUP($A5,'Man Tab'!$A:$Q,COLUMN()+2,0)),0,VLOOKUP($A5,'Man Tab'!$A:$Q,COLUMN()+2,0))</f>
        <v>4.9406564584124654E-324</v>
      </c>
    </row>
    <row r="6" spans="1:13" ht="14.4" customHeight="1" x14ac:dyDescent="0.3">
      <c r="A6" s="140" t="s">
        <v>86</v>
      </c>
      <c r="B6" s="141">
        <f>B5</f>
        <v>1427.81366</v>
      </c>
      <c r="C6" s="141">
        <f t="shared" ref="C6:M6" si="1">C5+B6</f>
        <v>2835.17373</v>
      </c>
      <c r="D6" s="141">
        <f t="shared" si="1"/>
        <v>4168.5556900000001</v>
      </c>
      <c r="E6" s="141">
        <f t="shared" si="1"/>
        <v>5776.1426700000002</v>
      </c>
      <c r="F6" s="141">
        <f t="shared" si="1"/>
        <v>7240.9542300000003</v>
      </c>
      <c r="G6" s="141">
        <f t="shared" si="1"/>
        <v>8787.4294599999994</v>
      </c>
      <c r="H6" s="141">
        <f t="shared" si="1"/>
        <v>10981.431859999999</v>
      </c>
      <c r="I6" s="141">
        <f t="shared" si="1"/>
        <v>10981.431859999999</v>
      </c>
      <c r="J6" s="141">
        <f t="shared" si="1"/>
        <v>10981.431859999999</v>
      </c>
      <c r="K6" s="141">
        <f t="shared" si="1"/>
        <v>10981.431859999999</v>
      </c>
      <c r="L6" s="141">
        <f t="shared" si="1"/>
        <v>10981.431859999999</v>
      </c>
      <c r="M6" s="141">
        <f t="shared" si="1"/>
        <v>10981.431859999999</v>
      </c>
    </row>
    <row r="7" spans="1:13" ht="14.4" customHeight="1" x14ac:dyDescent="0.3">
      <c r="A7" s="140" t="s">
        <v>114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spans="1:13" ht="14.4" customHeight="1" x14ac:dyDescent="0.3">
      <c r="A8" s="140" t="s">
        <v>87</v>
      </c>
      <c r="B8" s="141">
        <f>B7*29.5</f>
        <v>0</v>
      </c>
      <c r="C8" s="141">
        <f t="shared" ref="C8:M8" si="2">C7*29.5</f>
        <v>0</v>
      </c>
      <c r="D8" s="141">
        <f t="shared" si="2"/>
        <v>0</v>
      </c>
      <c r="E8" s="141">
        <f t="shared" si="2"/>
        <v>0</v>
      </c>
      <c r="F8" s="141">
        <f t="shared" si="2"/>
        <v>0</v>
      </c>
      <c r="G8" s="141">
        <f t="shared" si="2"/>
        <v>0</v>
      </c>
      <c r="H8" s="141">
        <f t="shared" si="2"/>
        <v>0</v>
      </c>
      <c r="I8" s="141">
        <f t="shared" si="2"/>
        <v>0</v>
      </c>
      <c r="J8" s="141">
        <f t="shared" si="2"/>
        <v>0</v>
      </c>
      <c r="K8" s="141">
        <f t="shared" si="2"/>
        <v>0</v>
      </c>
      <c r="L8" s="141">
        <f t="shared" si="2"/>
        <v>0</v>
      </c>
      <c r="M8" s="141">
        <f t="shared" si="2"/>
        <v>0</v>
      </c>
    </row>
    <row r="9" spans="1:13" ht="14.4" customHeight="1" x14ac:dyDescent="0.3">
      <c r="A9" s="140" t="s">
        <v>115</v>
      </c>
      <c r="B9" s="140">
        <v>1909528</v>
      </c>
      <c r="C9" s="140">
        <v>1743751</v>
      </c>
      <c r="D9" s="140">
        <v>1772006</v>
      </c>
      <c r="E9" s="140">
        <v>2008994</v>
      </c>
      <c r="F9" s="140">
        <v>1561936</v>
      </c>
      <c r="G9" s="140">
        <v>1493188</v>
      </c>
      <c r="H9" s="140">
        <v>1182180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</row>
    <row r="10" spans="1:13" ht="14.4" customHeight="1" x14ac:dyDescent="0.3">
      <c r="A10" s="140" t="s">
        <v>88</v>
      </c>
      <c r="B10" s="141">
        <f>B9/1000</f>
        <v>1909.528</v>
      </c>
      <c r="C10" s="141">
        <f t="shared" ref="C10:M10" si="3">C9/1000+B10</f>
        <v>3653.279</v>
      </c>
      <c r="D10" s="141">
        <f t="shared" si="3"/>
        <v>5425.2849999999999</v>
      </c>
      <c r="E10" s="141">
        <f t="shared" si="3"/>
        <v>7434.2789999999995</v>
      </c>
      <c r="F10" s="141">
        <f t="shared" si="3"/>
        <v>8996.2150000000001</v>
      </c>
      <c r="G10" s="141">
        <f t="shared" si="3"/>
        <v>10489.403</v>
      </c>
      <c r="H10" s="141">
        <f t="shared" si="3"/>
        <v>11671.583000000001</v>
      </c>
      <c r="I10" s="141">
        <f t="shared" si="3"/>
        <v>11671.583000000001</v>
      </c>
      <c r="J10" s="141">
        <f t="shared" si="3"/>
        <v>11671.583000000001</v>
      </c>
      <c r="K10" s="141">
        <f t="shared" si="3"/>
        <v>11671.583000000001</v>
      </c>
      <c r="L10" s="141">
        <f t="shared" si="3"/>
        <v>11671.583000000001</v>
      </c>
      <c r="M10" s="141">
        <f t="shared" si="3"/>
        <v>11671.583000000001</v>
      </c>
    </row>
    <row r="11" spans="1:13" ht="14.4" customHeight="1" x14ac:dyDescent="0.3">
      <c r="A11" s="136"/>
      <c r="B11" s="136" t="s">
        <v>103</v>
      </c>
      <c r="C11" s="136">
        <f>COUNTIF(B7:M7,"&lt;&gt;")</f>
        <v>0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13" ht="14.4" customHeight="1" x14ac:dyDescent="0.3">
      <c r="A12" s="136">
        <v>0</v>
      </c>
      <c r="B12" s="139">
        <f>IF(ISERROR(HI!F15),#REF!,HI!F15)</f>
        <v>0.83787891735041042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</row>
    <row r="13" spans="1:13" ht="14.4" customHeight="1" x14ac:dyDescent="0.3">
      <c r="A13" s="136">
        <v>1</v>
      </c>
      <c r="B13" s="139">
        <f>IF(ISERROR(HI!F15),#REF!,HI!F15)</f>
        <v>0.83787891735041042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71" t="s">
        <v>162</v>
      </c>
      <c r="B1" s="171"/>
      <c r="C1" s="171"/>
      <c r="D1" s="171"/>
      <c r="E1" s="171"/>
      <c r="F1" s="171"/>
      <c r="G1" s="171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s="67" customFormat="1" ht="14.4" customHeight="1" thickBot="1" x14ac:dyDescent="0.35">
      <c r="A2" s="221" t="s">
        <v>160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3"/>
      <c r="B3" s="172" t="s">
        <v>20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56"/>
      <c r="Q3" s="58"/>
    </row>
    <row r="4" spans="1:17" ht="14.4" customHeight="1" x14ac:dyDescent="0.3">
      <c r="A4" s="104"/>
      <c r="B4" s="26" t="s">
        <v>21</v>
      </c>
      <c r="C4" s="57" t="s">
        <v>22</v>
      </c>
      <c r="D4" s="57" t="s">
        <v>23</v>
      </c>
      <c r="E4" s="57" t="s">
        <v>24</v>
      </c>
      <c r="F4" s="57" t="s">
        <v>25</v>
      </c>
      <c r="G4" s="57" t="s">
        <v>26</v>
      </c>
      <c r="H4" s="57" t="s">
        <v>27</v>
      </c>
      <c r="I4" s="57" t="s">
        <v>28</v>
      </c>
      <c r="J4" s="57" t="s">
        <v>29</v>
      </c>
      <c r="K4" s="57" t="s">
        <v>30</v>
      </c>
      <c r="L4" s="57" t="s">
        <v>31</v>
      </c>
      <c r="M4" s="57" t="s">
        <v>32</v>
      </c>
      <c r="N4" s="57" t="s">
        <v>33</v>
      </c>
      <c r="O4" s="57" t="s">
        <v>34</v>
      </c>
      <c r="P4" s="174" t="s">
        <v>6</v>
      </c>
      <c r="Q4" s="175"/>
    </row>
    <row r="5" spans="1:17" ht="14.4" customHeight="1" thickBot="1" x14ac:dyDescent="0.35">
      <c r="A5" s="105"/>
      <c r="B5" s="27" t="s">
        <v>35</v>
      </c>
      <c r="C5" s="28" t="s">
        <v>35</v>
      </c>
      <c r="D5" s="28" t="s">
        <v>36</v>
      </c>
      <c r="E5" s="28" t="s">
        <v>36</v>
      </c>
      <c r="F5" s="28" t="s">
        <v>36</v>
      </c>
      <c r="G5" s="28" t="s">
        <v>36</v>
      </c>
      <c r="H5" s="28" t="s">
        <v>36</v>
      </c>
      <c r="I5" s="28" t="s">
        <v>36</v>
      </c>
      <c r="J5" s="28" t="s">
        <v>36</v>
      </c>
      <c r="K5" s="28" t="s">
        <v>36</v>
      </c>
      <c r="L5" s="28" t="s">
        <v>36</v>
      </c>
      <c r="M5" s="28" t="s">
        <v>36</v>
      </c>
      <c r="N5" s="28" t="s">
        <v>36</v>
      </c>
      <c r="O5" s="28" t="s">
        <v>36</v>
      </c>
      <c r="P5" s="28" t="s">
        <v>36</v>
      </c>
      <c r="Q5" s="29" t="s">
        <v>37</v>
      </c>
    </row>
    <row r="6" spans="1:17" ht="14.4" customHeight="1" x14ac:dyDescent="0.3">
      <c r="A6" s="20" t="s">
        <v>38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3.4584595208887258E-323</v>
      </c>
      <c r="Q6" s="121" t="s">
        <v>161</v>
      </c>
    </row>
    <row r="7" spans="1:17" ht="14.4" customHeight="1" x14ac:dyDescent="0.3">
      <c r="A7" s="21" t="s">
        <v>39</v>
      </c>
      <c r="B7" s="72">
        <v>54.188132448730002</v>
      </c>
      <c r="C7" s="73">
        <v>4.5156777040599998</v>
      </c>
      <c r="D7" s="73">
        <v>3.3348300000000002</v>
      </c>
      <c r="E7" s="73">
        <v>5.38218</v>
      </c>
      <c r="F7" s="73">
        <v>2.40306</v>
      </c>
      <c r="G7" s="73">
        <v>3.09334</v>
      </c>
      <c r="H7" s="73">
        <v>4.7437100000000001</v>
      </c>
      <c r="I7" s="73">
        <v>4.1569599999999998</v>
      </c>
      <c r="J7" s="73">
        <v>5.4002699999999999</v>
      </c>
      <c r="K7" s="73">
        <v>4.9406564584124654E-324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28.51435</v>
      </c>
      <c r="Q7" s="122">
        <v>0.90207469141600005</v>
      </c>
    </row>
    <row r="8" spans="1:17" ht="14.4" customHeight="1" x14ac:dyDescent="0.3">
      <c r="A8" s="21" t="s">
        <v>40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3.4584595208887258E-323</v>
      </c>
      <c r="Q8" s="122" t="s">
        <v>161</v>
      </c>
    </row>
    <row r="9" spans="1:17" ht="14.4" customHeight="1" x14ac:dyDescent="0.3">
      <c r="A9" s="21" t="s">
        <v>41</v>
      </c>
      <c r="B9" s="72">
        <v>1198.1206138164</v>
      </c>
      <c r="C9" s="73">
        <v>99.843384484699996</v>
      </c>
      <c r="D9" s="73">
        <v>111.92659</v>
      </c>
      <c r="E9" s="73">
        <v>96.938419999999994</v>
      </c>
      <c r="F9" s="73">
        <v>11.537839999999999</v>
      </c>
      <c r="G9" s="73">
        <v>171.33409</v>
      </c>
      <c r="H9" s="73">
        <v>77.758600000000001</v>
      </c>
      <c r="I9" s="73">
        <v>105.3446</v>
      </c>
      <c r="J9" s="73">
        <v>103.98812</v>
      </c>
      <c r="K9" s="73">
        <v>4.9406564584124654E-324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678.82826</v>
      </c>
      <c r="Q9" s="122">
        <v>0.971275825782</v>
      </c>
    </row>
    <row r="10" spans="1:17" ht="14.4" customHeight="1" x14ac:dyDescent="0.3">
      <c r="A10" s="21" t="s">
        <v>42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0.78664000000000001</v>
      </c>
      <c r="J10" s="73">
        <v>1.37822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2.16486</v>
      </c>
      <c r="Q10" s="122" t="s">
        <v>161</v>
      </c>
    </row>
    <row r="11" spans="1:17" ht="14.4" customHeight="1" x14ac:dyDescent="0.3">
      <c r="A11" s="21" t="s">
        <v>43</v>
      </c>
      <c r="B11" s="72">
        <v>165.68994975723101</v>
      </c>
      <c r="C11" s="73">
        <v>13.807495813101999</v>
      </c>
      <c r="D11" s="73">
        <v>20.128879999999999</v>
      </c>
      <c r="E11" s="73">
        <v>13.181850000000001</v>
      </c>
      <c r="F11" s="73">
        <v>21.048580000000001</v>
      </c>
      <c r="G11" s="73">
        <v>7.4810599999990002</v>
      </c>
      <c r="H11" s="73">
        <v>15.892810000000001</v>
      </c>
      <c r="I11" s="73">
        <v>13.51338</v>
      </c>
      <c r="J11" s="73">
        <v>13.93554</v>
      </c>
      <c r="K11" s="73">
        <v>4.9406564584124654E-324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105.18210000000001</v>
      </c>
      <c r="Q11" s="122">
        <v>1.088250504588</v>
      </c>
    </row>
    <row r="12" spans="1:17" ht="14.4" customHeight="1" x14ac:dyDescent="0.3">
      <c r="A12" s="21" t="s">
        <v>44</v>
      </c>
      <c r="B12" s="72">
        <v>28.078352677297001</v>
      </c>
      <c r="C12" s="73">
        <v>2.3398627231079998</v>
      </c>
      <c r="D12" s="73">
        <v>4.9406564584124654E-324</v>
      </c>
      <c r="E12" s="73">
        <v>0.28410000000000002</v>
      </c>
      <c r="F12" s="73">
        <v>4.9406564584124654E-324</v>
      </c>
      <c r="G12" s="73">
        <v>4.9406564584124654E-324</v>
      </c>
      <c r="H12" s="73">
        <v>4.9406564584124654E-324</v>
      </c>
      <c r="I12" s="73">
        <v>4.9406564584124654E-324</v>
      </c>
      <c r="J12" s="73">
        <v>9.2927999999999997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9.5769000000000002</v>
      </c>
      <c r="Q12" s="122">
        <v>0.58470463156499997</v>
      </c>
    </row>
    <row r="13" spans="1:17" ht="14.4" customHeight="1" x14ac:dyDescent="0.3">
      <c r="A13" s="21" t="s">
        <v>45</v>
      </c>
      <c r="B13" s="72">
        <v>27.983754924842</v>
      </c>
      <c r="C13" s="73">
        <v>2.3319795770699998</v>
      </c>
      <c r="D13" s="73">
        <v>3.1801599999999999</v>
      </c>
      <c r="E13" s="73">
        <v>1.0720499999999999</v>
      </c>
      <c r="F13" s="73">
        <v>1.96614</v>
      </c>
      <c r="G13" s="73">
        <v>5.7071499999990003</v>
      </c>
      <c r="H13" s="73">
        <v>1.0812999999999999</v>
      </c>
      <c r="I13" s="73">
        <v>5.8519100000000002</v>
      </c>
      <c r="J13" s="73">
        <v>1.95825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20.816960000000002</v>
      </c>
      <c r="Q13" s="122">
        <v>1.275247629873</v>
      </c>
    </row>
    <row r="14" spans="1:17" ht="14.4" customHeight="1" x14ac:dyDescent="0.3">
      <c r="A14" s="21" t="s">
        <v>46</v>
      </c>
      <c r="B14" s="72">
        <v>4.9406564584124654E-324</v>
      </c>
      <c r="C14" s="73">
        <v>0</v>
      </c>
      <c r="D14" s="73">
        <v>4.9406564584124654E-324</v>
      </c>
      <c r="E14" s="73">
        <v>4.9406564584124654E-324</v>
      </c>
      <c r="F14" s="73">
        <v>4.9406564584124654E-324</v>
      </c>
      <c r="G14" s="73">
        <v>4.9406564584124654E-324</v>
      </c>
      <c r="H14" s="73">
        <v>4.9406564584124654E-324</v>
      </c>
      <c r="I14" s="73">
        <v>4.9406564584124654E-324</v>
      </c>
      <c r="J14" s="73">
        <v>4.9406564584124654E-324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3.4584595208887258E-323</v>
      </c>
      <c r="Q14" s="122" t="s">
        <v>161</v>
      </c>
    </row>
    <row r="15" spans="1:17" ht="14.4" customHeight="1" x14ac:dyDescent="0.3">
      <c r="A15" s="21" t="s">
        <v>47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3.4584595208887258E-323</v>
      </c>
      <c r="Q15" s="122" t="s">
        <v>161</v>
      </c>
    </row>
    <row r="16" spans="1:17" ht="14.4" customHeight="1" x14ac:dyDescent="0.3">
      <c r="A16" s="21" t="s">
        <v>48</v>
      </c>
      <c r="B16" s="72">
        <v>4.9406564584124654E-324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3.4584595208887258E-323</v>
      </c>
      <c r="Q16" s="122" t="s">
        <v>161</v>
      </c>
    </row>
    <row r="17" spans="1:17" ht="14.4" customHeight="1" x14ac:dyDescent="0.3">
      <c r="A17" s="21" t="s">
        <v>49</v>
      </c>
      <c r="B17" s="72">
        <v>93.319100301633995</v>
      </c>
      <c r="C17" s="73">
        <v>7.7765916918020004</v>
      </c>
      <c r="D17" s="73">
        <v>4.32</v>
      </c>
      <c r="E17" s="73">
        <v>4.8642099999999999</v>
      </c>
      <c r="F17" s="73">
        <v>4.9619999999999997</v>
      </c>
      <c r="G17" s="73">
        <v>16.116</v>
      </c>
      <c r="H17" s="73">
        <v>9.7525999999999993</v>
      </c>
      <c r="I17" s="73">
        <v>14.192449999999999</v>
      </c>
      <c r="J17" s="73">
        <v>4.9406564584124654E-324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54.207259999999998</v>
      </c>
      <c r="Q17" s="122">
        <v>0.99579540660099997</v>
      </c>
    </row>
    <row r="18" spans="1:17" ht="14.4" customHeight="1" x14ac:dyDescent="0.3">
      <c r="A18" s="21" t="s">
        <v>50</v>
      </c>
      <c r="B18" s="72">
        <v>0</v>
      </c>
      <c r="C18" s="73">
        <v>0</v>
      </c>
      <c r="D18" s="73">
        <v>1.54</v>
      </c>
      <c r="E18" s="73">
        <v>2.6539999999999999</v>
      </c>
      <c r="F18" s="73">
        <v>0.58799999999999997</v>
      </c>
      <c r="G18" s="73">
        <v>4.9406564584124654E-324</v>
      </c>
      <c r="H18" s="73">
        <v>4.9406564584124654E-324</v>
      </c>
      <c r="I18" s="73">
        <v>5.1580000000000004</v>
      </c>
      <c r="J18" s="73">
        <v>4.9406564584124654E-324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9.94</v>
      </c>
      <c r="Q18" s="122" t="s">
        <v>161</v>
      </c>
    </row>
    <row r="19" spans="1:17" ht="14.4" customHeight="1" x14ac:dyDescent="0.3">
      <c r="A19" s="21" t="s">
        <v>51</v>
      </c>
      <c r="B19" s="72">
        <v>263.52275509012401</v>
      </c>
      <c r="C19" s="73">
        <v>21.960229590842999</v>
      </c>
      <c r="D19" s="73">
        <v>7.5621700000000001</v>
      </c>
      <c r="E19" s="73">
        <v>26.599139999999998</v>
      </c>
      <c r="F19" s="73">
        <v>26.861660000000001</v>
      </c>
      <c r="G19" s="73">
        <v>62.519389999998999</v>
      </c>
      <c r="H19" s="73">
        <v>54.716239999999999</v>
      </c>
      <c r="I19" s="73">
        <v>78.798349999999999</v>
      </c>
      <c r="J19" s="73">
        <v>262.63301999999999</v>
      </c>
      <c r="K19" s="73">
        <v>4.9406564584124654E-324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519.68997000000002</v>
      </c>
      <c r="Q19" s="122">
        <v>3.380721680463</v>
      </c>
    </row>
    <row r="20" spans="1:17" ht="14.4" customHeight="1" x14ac:dyDescent="0.3">
      <c r="A20" s="21" t="s">
        <v>52</v>
      </c>
      <c r="B20" s="72">
        <v>14061.9965391118</v>
      </c>
      <c r="C20" s="73">
        <v>1171.8330449259799</v>
      </c>
      <c r="D20" s="73">
        <v>1233.76403</v>
      </c>
      <c r="E20" s="73">
        <v>1225.64212</v>
      </c>
      <c r="F20" s="73">
        <v>1237.77268</v>
      </c>
      <c r="G20" s="73">
        <v>1264.1096700000001</v>
      </c>
      <c r="H20" s="73">
        <v>1259.4690599999999</v>
      </c>
      <c r="I20" s="73">
        <v>1258.53394</v>
      </c>
      <c r="J20" s="73">
        <v>1729.30792</v>
      </c>
      <c r="K20" s="73">
        <v>4.9406564584124654E-324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9208.5994200000005</v>
      </c>
      <c r="Q20" s="122">
        <v>1.1226123111590001</v>
      </c>
    </row>
    <row r="21" spans="1:17" ht="14.4" customHeight="1" x14ac:dyDescent="0.3">
      <c r="A21" s="22" t="s">
        <v>53</v>
      </c>
      <c r="B21" s="72">
        <v>1230.99999999993</v>
      </c>
      <c r="C21" s="73">
        <v>102.583333333328</v>
      </c>
      <c r="D21" s="73">
        <v>23.242999999999999</v>
      </c>
      <c r="E21" s="73">
        <v>23.242000000000001</v>
      </c>
      <c r="F21" s="73">
        <v>23.242000000000001</v>
      </c>
      <c r="G21" s="73">
        <v>30.050999999999998</v>
      </c>
      <c r="H21" s="73">
        <v>29.966999999999999</v>
      </c>
      <c r="I21" s="73">
        <v>56.738999999999997</v>
      </c>
      <c r="J21" s="73">
        <v>28.018999999999998</v>
      </c>
      <c r="K21" s="73">
        <v>1.4821969375237396E-323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214.50299999999999</v>
      </c>
      <c r="Q21" s="122">
        <v>0.29871602645899997</v>
      </c>
    </row>
    <row r="22" spans="1:17" ht="14.4" customHeight="1" x14ac:dyDescent="0.3">
      <c r="A22" s="21" t="s">
        <v>54</v>
      </c>
      <c r="B22" s="72">
        <v>0</v>
      </c>
      <c r="C22" s="73">
        <v>0</v>
      </c>
      <c r="D22" s="73">
        <v>13.778</v>
      </c>
      <c r="E22" s="73">
        <v>4.9406564584124654E-324</v>
      </c>
      <c r="F22" s="73">
        <v>4.9406564584124654E-324</v>
      </c>
      <c r="G22" s="73">
        <v>27.390280000000001</v>
      </c>
      <c r="H22" s="73">
        <v>7.5625</v>
      </c>
      <c r="I22" s="73">
        <v>4.9406564584124654E-324</v>
      </c>
      <c r="J22" s="73">
        <v>3.7193800000000001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52.450159999999997</v>
      </c>
      <c r="Q22" s="122" t="s">
        <v>161</v>
      </c>
    </row>
    <row r="23" spans="1:17" ht="14.4" customHeight="1" x14ac:dyDescent="0.3">
      <c r="A23" s="22" t="s">
        <v>55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1.3833838083554903E-322</v>
      </c>
      <c r="Q23" s="122" t="s">
        <v>161</v>
      </c>
    </row>
    <row r="24" spans="1:17" ht="14.4" customHeight="1" x14ac:dyDescent="0.3">
      <c r="A24" s="22" t="s">
        <v>56</v>
      </c>
      <c r="B24" s="72">
        <v>48</v>
      </c>
      <c r="C24" s="73">
        <v>3.9999999999989999</v>
      </c>
      <c r="D24" s="73">
        <v>5.0359999999999996</v>
      </c>
      <c r="E24" s="73">
        <v>7.5</v>
      </c>
      <c r="F24" s="73">
        <v>3</v>
      </c>
      <c r="G24" s="73">
        <v>19.785</v>
      </c>
      <c r="H24" s="73">
        <v>3.86774</v>
      </c>
      <c r="I24" s="73">
        <v>3.4</v>
      </c>
      <c r="J24" s="73">
        <v>34.369879999999</v>
      </c>
      <c r="K24" s="73">
        <v>-1.0869444208507424E-322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76.958619999999996</v>
      </c>
      <c r="Q24" s="122" t="s">
        <v>161</v>
      </c>
    </row>
    <row r="25" spans="1:17" ht="14.4" customHeight="1" x14ac:dyDescent="0.3">
      <c r="A25" s="23" t="s">
        <v>57</v>
      </c>
      <c r="B25" s="75">
        <v>17171.899198128001</v>
      </c>
      <c r="C25" s="76">
        <v>1430.9915998439999</v>
      </c>
      <c r="D25" s="76">
        <v>1427.81366</v>
      </c>
      <c r="E25" s="76">
        <v>1407.36007</v>
      </c>
      <c r="F25" s="76">
        <v>1333.3819599999999</v>
      </c>
      <c r="G25" s="76">
        <v>1607.58698</v>
      </c>
      <c r="H25" s="76">
        <v>1464.8115600000001</v>
      </c>
      <c r="I25" s="76">
        <v>1546.47523</v>
      </c>
      <c r="J25" s="76">
        <v>2194.0023999999999</v>
      </c>
      <c r="K25" s="76">
        <v>4.9406564584124654E-324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10981.431860000001</v>
      </c>
      <c r="Q25" s="123">
        <v>1.096285946172</v>
      </c>
    </row>
    <row r="26" spans="1:17" ht="14.4" customHeight="1" x14ac:dyDescent="0.3">
      <c r="A26" s="21" t="s">
        <v>58</v>
      </c>
      <c r="B26" s="72">
        <v>2324.3839632859199</v>
      </c>
      <c r="C26" s="73">
        <v>193.69866360716</v>
      </c>
      <c r="D26" s="73">
        <v>177.85875999999999</v>
      </c>
      <c r="E26" s="73">
        <v>163.48587000000001</v>
      </c>
      <c r="F26" s="73">
        <v>161.87691000000001</v>
      </c>
      <c r="G26" s="73">
        <v>170.16593</v>
      </c>
      <c r="H26" s="73">
        <v>168.2749</v>
      </c>
      <c r="I26" s="73">
        <v>233.34736000000001</v>
      </c>
      <c r="J26" s="73">
        <v>230.76159000000001</v>
      </c>
      <c r="K26" s="73">
        <v>4.9406564584124654E-324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1305.7713200000001</v>
      </c>
      <c r="Q26" s="122">
        <v>0.96303586470900004</v>
      </c>
    </row>
    <row r="27" spans="1:17" ht="14.4" customHeight="1" x14ac:dyDescent="0.3">
      <c r="A27" s="24" t="s">
        <v>59</v>
      </c>
      <c r="B27" s="75">
        <v>19496.2831614139</v>
      </c>
      <c r="C27" s="76">
        <v>1624.69026345116</v>
      </c>
      <c r="D27" s="76">
        <v>1605.6724200000001</v>
      </c>
      <c r="E27" s="76">
        <v>1570.8459399999999</v>
      </c>
      <c r="F27" s="76">
        <v>1495.2588699999999</v>
      </c>
      <c r="G27" s="76">
        <v>1777.7529099999999</v>
      </c>
      <c r="H27" s="76">
        <v>1633.08646</v>
      </c>
      <c r="I27" s="76">
        <v>1779.82259</v>
      </c>
      <c r="J27" s="76">
        <v>2424.7639899999999</v>
      </c>
      <c r="K27" s="76">
        <v>9.8813129168249309E-324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12287.20318</v>
      </c>
      <c r="Q27" s="123">
        <v>1.0803996179990001</v>
      </c>
    </row>
    <row r="28" spans="1:17" ht="14.4" customHeight="1" x14ac:dyDescent="0.3">
      <c r="A28" s="22" t="s">
        <v>60</v>
      </c>
      <c r="B28" s="72">
        <v>1192.63383224259</v>
      </c>
      <c r="C28" s="73">
        <v>99.386152686881999</v>
      </c>
      <c r="D28" s="73">
        <v>41.126220000000004</v>
      </c>
      <c r="E28" s="73">
        <v>86.029390000000006</v>
      </c>
      <c r="F28" s="73">
        <v>77.41283</v>
      </c>
      <c r="G28" s="73">
        <v>67.362530000000007</v>
      </c>
      <c r="H28" s="73">
        <v>78.956479999999999</v>
      </c>
      <c r="I28" s="73">
        <v>134.54486</v>
      </c>
      <c r="J28" s="73">
        <v>109.44525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594.87756000000002</v>
      </c>
      <c r="Q28" s="122">
        <v>0.85507393408300003</v>
      </c>
    </row>
    <row r="29" spans="1:17" ht="14.4" customHeight="1" x14ac:dyDescent="0.3">
      <c r="A29" s="22" t="s">
        <v>61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6.9169190417774516E-323</v>
      </c>
      <c r="Q29" s="122" t="s">
        <v>161</v>
      </c>
    </row>
    <row r="30" spans="1:17" ht="14.4" customHeight="1" x14ac:dyDescent="0.3">
      <c r="A30" s="22" t="s">
        <v>62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3.4584595208887258E-322</v>
      </c>
      <c r="Q30" s="122">
        <v>0</v>
      </c>
    </row>
    <row r="31" spans="1:17" ht="14.4" customHeight="1" thickBot="1" x14ac:dyDescent="0.35">
      <c r="A31" s="25" t="s">
        <v>63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6.3849999999999998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6.3849999999999998</v>
      </c>
      <c r="Q31" s="124" t="s">
        <v>161</v>
      </c>
    </row>
    <row r="32" spans="1:17" ht="14.4" customHeight="1" x14ac:dyDescent="0.3">
      <c r="A32" s="176" t="s">
        <v>64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</row>
    <row r="33" spans="1:17" ht="14.4" customHeight="1" x14ac:dyDescent="0.3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</row>
    <row r="34" spans="1:17" ht="14.4" customHeight="1" x14ac:dyDescent="0.3">
      <c r="A34" s="176" t="s">
        <v>65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</row>
    <row r="35" spans="1:17" ht="14.4" customHeight="1" x14ac:dyDescent="0.3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70"/>
      <c r="Q36" s="170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71" t="s">
        <v>66</v>
      </c>
      <c r="B1" s="171"/>
      <c r="C1" s="171"/>
      <c r="D1" s="171"/>
      <c r="E1" s="171"/>
      <c r="F1" s="171"/>
      <c r="G1" s="171"/>
      <c r="H1" s="177"/>
      <c r="I1" s="177"/>
      <c r="J1" s="177"/>
      <c r="K1" s="177"/>
    </row>
    <row r="2" spans="1:11" s="81" customFormat="1" ht="14.4" customHeight="1" thickBot="1" x14ac:dyDescent="0.35">
      <c r="A2" s="221" t="s">
        <v>160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3"/>
      <c r="B3" s="172" t="s">
        <v>67</v>
      </c>
      <c r="C3" s="173"/>
      <c r="D3" s="173"/>
      <c r="E3" s="173"/>
      <c r="F3" s="180" t="s">
        <v>68</v>
      </c>
      <c r="G3" s="173"/>
      <c r="H3" s="173"/>
      <c r="I3" s="173"/>
      <c r="J3" s="173"/>
      <c r="K3" s="181"/>
    </row>
    <row r="4" spans="1:11" ht="14.4" customHeight="1" x14ac:dyDescent="0.3">
      <c r="A4" s="104"/>
      <c r="B4" s="178"/>
      <c r="C4" s="179"/>
      <c r="D4" s="179"/>
      <c r="E4" s="179"/>
      <c r="F4" s="182" t="s">
        <v>112</v>
      </c>
      <c r="G4" s="184" t="s">
        <v>69</v>
      </c>
      <c r="H4" s="59" t="s">
        <v>154</v>
      </c>
      <c r="I4" s="182" t="s">
        <v>70</v>
      </c>
      <c r="J4" s="184" t="s">
        <v>71</v>
      </c>
      <c r="K4" s="185" t="s">
        <v>72</v>
      </c>
    </row>
    <row r="5" spans="1:11" ht="42" thickBot="1" x14ac:dyDescent="0.35">
      <c r="A5" s="105"/>
      <c r="B5" s="30" t="s">
        <v>113</v>
      </c>
      <c r="C5" s="31" t="s">
        <v>73</v>
      </c>
      <c r="D5" s="32" t="s">
        <v>74</v>
      </c>
      <c r="E5" s="32" t="s">
        <v>75</v>
      </c>
      <c r="F5" s="183"/>
      <c r="G5" s="183"/>
      <c r="H5" s="31" t="s">
        <v>76</v>
      </c>
      <c r="I5" s="183"/>
      <c r="J5" s="183"/>
      <c r="K5" s="186"/>
    </row>
    <row r="6" spans="1:11" ht="14.4" customHeight="1" thickBot="1" x14ac:dyDescent="0.35">
      <c r="A6" s="240" t="s">
        <v>163</v>
      </c>
      <c r="B6" s="222">
        <v>15242.5449322287</v>
      </c>
      <c r="C6" s="222">
        <v>17984.095600000001</v>
      </c>
      <c r="D6" s="223">
        <v>2741.5506677713302</v>
      </c>
      <c r="E6" s="224">
        <v>1.1798617409329999</v>
      </c>
      <c r="F6" s="222">
        <v>17171.899198128001</v>
      </c>
      <c r="G6" s="223">
        <v>10016.941198908</v>
      </c>
      <c r="H6" s="225">
        <v>2194.0023999999999</v>
      </c>
      <c r="I6" s="222">
        <v>10981.431860000001</v>
      </c>
      <c r="J6" s="223">
        <v>964.49066109202204</v>
      </c>
      <c r="K6" s="226">
        <v>0.639500135267</v>
      </c>
    </row>
    <row r="7" spans="1:11" ht="14.4" customHeight="1" thickBot="1" x14ac:dyDescent="0.35">
      <c r="A7" s="241" t="s">
        <v>164</v>
      </c>
      <c r="B7" s="222">
        <v>1376.4144571244899</v>
      </c>
      <c r="C7" s="222">
        <v>1270.68445</v>
      </c>
      <c r="D7" s="223">
        <v>-105.730007124488</v>
      </c>
      <c r="E7" s="224">
        <v>0.92318446919999997</v>
      </c>
      <c r="F7" s="222">
        <v>1474.0608036245101</v>
      </c>
      <c r="G7" s="223">
        <v>859.86880211429502</v>
      </c>
      <c r="H7" s="225">
        <v>135.95308</v>
      </c>
      <c r="I7" s="222">
        <v>851.46830999999997</v>
      </c>
      <c r="J7" s="223">
        <v>-8.400492114295</v>
      </c>
      <c r="K7" s="226">
        <v>0.57763445572000005</v>
      </c>
    </row>
    <row r="8" spans="1:11" ht="14.4" customHeight="1" thickBot="1" x14ac:dyDescent="0.35">
      <c r="A8" s="242" t="s">
        <v>165</v>
      </c>
      <c r="B8" s="222">
        <v>1376.4144571244899</v>
      </c>
      <c r="C8" s="222">
        <v>1270.68445</v>
      </c>
      <c r="D8" s="223">
        <v>-105.730007124488</v>
      </c>
      <c r="E8" s="224">
        <v>0.92318446919999997</v>
      </c>
      <c r="F8" s="222">
        <v>1474.0608036245101</v>
      </c>
      <c r="G8" s="223">
        <v>859.86880211429502</v>
      </c>
      <c r="H8" s="225">
        <v>135.95308</v>
      </c>
      <c r="I8" s="222">
        <v>851.46830999999997</v>
      </c>
      <c r="J8" s="223">
        <v>-8.400492114295</v>
      </c>
      <c r="K8" s="226">
        <v>0.57763445572000005</v>
      </c>
    </row>
    <row r="9" spans="1:11" ht="14.4" customHeight="1" thickBot="1" x14ac:dyDescent="0.35">
      <c r="A9" s="243" t="s">
        <v>166</v>
      </c>
      <c r="B9" s="227">
        <v>4.9406564584124654E-324</v>
      </c>
      <c r="C9" s="227">
        <v>4.9406564584124654E-324</v>
      </c>
      <c r="D9" s="228">
        <v>0</v>
      </c>
      <c r="E9" s="229">
        <v>1</v>
      </c>
      <c r="F9" s="227">
        <v>4.9406564584124654E-324</v>
      </c>
      <c r="G9" s="228">
        <v>0</v>
      </c>
      <c r="H9" s="230">
        <v>-1.2E-4</v>
      </c>
      <c r="I9" s="227">
        <v>-1.2E-4</v>
      </c>
      <c r="J9" s="228">
        <v>-1.2E-4</v>
      </c>
      <c r="K9" s="231" t="s">
        <v>167</v>
      </c>
    </row>
    <row r="10" spans="1:11" ht="14.4" customHeight="1" thickBot="1" x14ac:dyDescent="0.35">
      <c r="A10" s="244" t="s">
        <v>168</v>
      </c>
      <c r="B10" s="222">
        <v>4.9406564584124654E-324</v>
      </c>
      <c r="C10" s="222">
        <v>4.9406564584124654E-324</v>
      </c>
      <c r="D10" s="223">
        <v>0</v>
      </c>
      <c r="E10" s="224">
        <v>1</v>
      </c>
      <c r="F10" s="222">
        <v>4.9406564584124654E-324</v>
      </c>
      <c r="G10" s="223">
        <v>0</v>
      </c>
      <c r="H10" s="225">
        <v>-1.2E-4</v>
      </c>
      <c r="I10" s="222">
        <v>-1.2E-4</v>
      </c>
      <c r="J10" s="223">
        <v>-1.2E-4</v>
      </c>
      <c r="K10" s="232" t="s">
        <v>167</v>
      </c>
    </row>
    <row r="11" spans="1:11" ht="14.4" customHeight="1" thickBot="1" x14ac:dyDescent="0.35">
      <c r="A11" s="243" t="s">
        <v>169</v>
      </c>
      <c r="B11" s="227">
        <v>45.938157234009999</v>
      </c>
      <c r="C11" s="227">
        <v>57.40766</v>
      </c>
      <c r="D11" s="228">
        <v>11.469502765989001</v>
      </c>
      <c r="E11" s="229">
        <v>1.249672678587</v>
      </c>
      <c r="F11" s="227">
        <v>54.188132448730002</v>
      </c>
      <c r="G11" s="228">
        <v>31.609743928425999</v>
      </c>
      <c r="H11" s="230">
        <v>5.4002699999999999</v>
      </c>
      <c r="I11" s="227">
        <v>28.51435</v>
      </c>
      <c r="J11" s="228">
        <v>-3.0953939284260001</v>
      </c>
      <c r="K11" s="233">
        <v>0.52621023665900002</v>
      </c>
    </row>
    <row r="12" spans="1:11" ht="14.4" customHeight="1" thickBot="1" x14ac:dyDescent="0.35">
      <c r="A12" s="244" t="s">
        <v>170</v>
      </c>
      <c r="B12" s="222">
        <v>45.938157234009999</v>
      </c>
      <c r="C12" s="222">
        <v>56.53886</v>
      </c>
      <c r="D12" s="223">
        <v>10.600702765989</v>
      </c>
      <c r="E12" s="224">
        <v>1.230760296108</v>
      </c>
      <c r="F12" s="222">
        <v>53.283357985510001</v>
      </c>
      <c r="G12" s="223">
        <v>31.081958824880999</v>
      </c>
      <c r="H12" s="225">
        <v>5.4002699999999999</v>
      </c>
      <c r="I12" s="222">
        <v>27.61008</v>
      </c>
      <c r="J12" s="223">
        <v>-3.4718788248810002</v>
      </c>
      <c r="K12" s="226">
        <v>0.51817454912399996</v>
      </c>
    </row>
    <row r="13" spans="1:11" ht="14.4" customHeight="1" thickBot="1" x14ac:dyDescent="0.35">
      <c r="A13" s="244" t="s">
        <v>171</v>
      </c>
      <c r="B13" s="222">
        <v>4.9406564584124654E-324</v>
      </c>
      <c r="C13" s="222">
        <v>4.9406564584124654E-324</v>
      </c>
      <c r="D13" s="223">
        <v>0</v>
      </c>
      <c r="E13" s="224">
        <v>1</v>
      </c>
      <c r="F13" s="222">
        <v>4.9406564584124654E-324</v>
      </c>
      <c r="G13" s="223">
        <v>0</v>
      </c>
      <c r="H13" s="225">
        <v>4.9406564584124654E-324</v>
      </c>
      <c r="I13" s="222">
        <v>7.2099999999999997E-2</v>
      </c>
      <c r="J13" s="223">
        <v>7.2099999999999997E-2</v>
      </c>
      <c r="K13" s="232" t="s">
        <v>167</v>
      </c>
    </row>
    <row r="14" spans="1:11" ht="14.4" customHeight="1" thickBot="1" x14ac:dyDescent="0.35">
      <c r="A14" s="244" t="s">
        <v>172</v>
      </c>
      <c r="B14" s="222">
        <v>4.9406564584124654E-324</v>
      </c>
      <c r="C14" s="222">
        <v>4.9406564584124654E-324</v>
      </c>
      <c r="D14" s="223">
        <v>0</v>
      </c>
      <c r="E14" s="224">
        <v>1</v>
      </c>
      <c r="F14" s="222">
        <v>4.9406564584124654E-324</v>
      </c>
      <c r="G14" s="223">
        <v>0</v>
      </c>
      <c r="H14" s="225">
        <v>4.9406564584124654E-324</v>
      </c>
      <c r="I14" s="222">
        <v>0.39415</v>
      </c>
      <c r="J14" s="223">
        <v>0.39415</v>
      </c>
      <c r="K14" s="232" t="s">
        <v>167</v>
      </c>
    </row>
    <row r="15" spans="1:11" ht="14.4" customHeight="1" thickBot="1" x14ac:dyDescent="0.35">
      <c r="A15" s="244" t="s">
        <v>173</v>
      </c>
      <c r="B15" s="222">
        <v>4.9406564584124654E-324</v>
      </c>
      <c r="C15" s="222">
        <v>0.86880000000000002</v>
      </c>
      <c r="D15" s="223">
        <v>0.86880000000000002</v>
      </c>
      <c r="E15" s="234" t="s">
        <v>167</v>
      </c>
      <c r="F15" s="222">
        <v>0.90477446321900001</v>
      </c>
      <c r="G15" s="223">
        <v>0.52778510354399999</v>
      </c>
      <c r="H15" s="225">
        <v>4.9406564584124654E-324</v>
      </c>
      <c r="I15" s="222">
        <v>0.43802000000000002</v>
      </c>
      <c r="J15" s="223">
        <v>-8.9765103543999997E-2</v>
      </c>
      <c r="K15" s="226">
        <v>0.48412064863199999</v>
      </c>
    </row>
    <row r="16" spans="1:11" ht="14.4" customHeight="1" thickBot="1" x14ac:dyDescent="0.35">
      <c r="A16" s="243" t="s">
        <v>174</v>
      </c>
      <c r="B16" s="227">
        <v>1042.2341572458699</v>
      </c>
      <c r="C16" s="227">
        <v>978.16701999999998</v>
      </c>
      <c r="D16" s="228">
        <v>-64.067137245870995</v>
      </c>
      <c r="E16" s="229">
        <v>0.93852903706799995</v>
      </c>
      <c r="F16" s="227">
        <v>1198.1206138164</v>
      </c>
      <c r="G16" s="228">
        <v>698.90369139290306</v>
      </c>
      <c r="H16" s="230">
        <v>103.98812</v>
      </c>
      <c r="I16" s="227">
        <v>678.82826</v>
      </c>
      <c r="J16" s="228">
        <v>-20.075431392902001</v>
      </c>
      <c r="K16" s="233">
        <v>0.56657756503900003</v>
      </c>
    </row>
    <row r="17" spans="1:11" ht="14.4" customHeight="1" thickBot="1" x14ac:dyDescent="0.35">
      <c r="A17" s="244" t="s">
        <v>175</v>
      </c>
      <c r="B17" s="222">
        <v>811.20043115668102</v>
      </c>
      <c r="C17" s="222">
        <v>779.88999000000001</v>
      </c>
      <c r="D17" s="223">
        <v>-31.31044115668</v>
      </c>
      <c r="E17" s="224">
        <v>0.96140233664300001</v>
      </c>
      <c r="F17" s="222">
        <v>970.64038025406296</v>
      </c>
      <c r="G17" s="223">
        <v>566.20688848153702</v>
      </c>
      <c r="H17" s="225">
        <v>77.045389999999998</v>
      </c>
      <c r="I17" s="222">
        <v>552.78061000000002</v>
      </c>
      <c r="J17" s="223">
        <v>-13.426278481536</v>
      </c>
      <c r="K17" s="226">
        <v>0.56950094107399996</v>
      </c>
    </row>
    <row r="18" spans="1:11" ht="14.4" customHeight="1" thickBot="1" x14ac:dyDescent="0.35">
      <c r="A18" s="244" t="s">
        <v>176</v>
      </c>
      <c r="B18" s="222">
        <v>39.999957591555997</v>
      </c>
      <c r="C18" s="222">
        <v>27.696280000000002</v>
      </c>
      <c r="D18" s="223">
        <v>-12.303677591555999</v>
      </c>
      <c r="E18" s="224">
        <v>0.69240773409800005</v>
      </c>
      <c r="F18" s="222">
        <v>37.995237625474999</v>
      </c>
      <c r="G18" s="223">
        <v>22.163888614859999</v>
      </c>
      <c r="H18" s="225">
        <v>2.81589</v>
      </c>
      <c r="I18" s="222">
        <v>16.03276</v>
      </c>
      <c r="J18" s="223">
        <v>-6.1311286148599997</v>
      </c>
      <c r="K18" s="226">
        <v>0.42196762020599998</v>
      </c>
    </row>
    <row r="19" spans="1:11" ht="14.4" customHeight="1" thickBot="1" x14ac:dyDescent="0.35">
      <c r="A19" s="244" t="s">
        <v>177</v>
      </c>
      <c r="B19" s="222">
        <v>27.617038337145999</v>
      </c>
      <c r="C19" s="222">
        <v>25.67117</v>
      </c>
      <c r="D19" s="223">
        <v>-1.9458683371459999</v>
      </c>
      <c r="E19" s="224">
        <v>0.92954102053200005</v>
      </c>
      <c r="F19" s="222">
        <v>28.236678500842</v>
      </c>
      <c r="G19" s="223">
        <v>16.471395792157999</v>
      </c>
      <c r="H19" s="225">
        <v>3.2995199999999998</v>
      </c>
      <c r="I19" s="222">
        <v>18.313790000000001</v>
      </c>
      <c r="J19" s="223">
        <v>1.8423942078410001</v>
      </c>
      <c r="K19" s="226">
        <v>0.648581595723</v>
      </c>
    </row>
    <row r="20" spans="1:11" ht="14.4" customHeight="1" thickBot="1" x14ac:dyDescent="0.35">
      <c r="A20" s="244" t="s">
        <v>178</v>
      </c>
      <c r="B20" s="222">
        <v>113.08336319111901</v>
      </c>
      <c r="C20" s="222">
        <v>115.76258</v>
      </c>
      <c r="D20" s="223">
        <v>2.6792168088800001</v>
      </c>
      <c r="E20" s="224">
        <v>1.0236924047289999</v>
      </c>
      <c r="F20" s="222">
        <v>111.429102950323</v>
      </c>
      <c r="G20" s="223">
        <v>65.000310054354998</v>
      </c>
      <c r="H20" s="225">
        <v>15.429819999999999</v>
      </c>
      <c r="I20" s="222">
        <v>65.867099999999994</v>
      </c>
      <c r="J20" s="223">
        <v>0.86678994564400003</v>
      </c>
      <c r="K20" s="226">
        <v>0.59111218035500002</v>
      </c>
    </row>
    <row r="21" spans="1:11" ht="14.4" customHeight="1" thickBot="1" x14ac:dyDescent="0.35">
      <c r="A21" s="244" t="s">
        <v>179</v>
      </c>
      <c r="B21" s="222">
        <v>4.9406564584124654E-324</v>
      </c>
      <c r="C21" s="222">
        <v>0.03</v>
      </c>
      <c r="D21" s="223">
        <v>0.03</v>
      </c>
      <c r="E21" s="234" t="s">
        <v>167</v>
      </c>
      <c r="F21" s="222">
        <v>0</v>
      </c>
      <c r="G21" s="223">
        <v>0</v>
      </c>
      <c r="H21" s="225">
        <v>4.9406564584124654E-324</v>
      </c>
      <c r="I21" s="222">
        <v>3.4584595208887258E-323</v>
      </c>
      <c r="J21" s="223">
        <v>3.4584595208887258E-323</v>
      </c>
      <c r="K21" s="232" t="s">
        <v>161</v>
      </c>
    </row>
    <row r="22" spans="1:11" ht="14.4" customHeight="1" thickBot="1" x14ac:dyDescent="0.35">
      <c r="A22" s="244" t="s">
        <v>180</v>
      </c>
      <c r="B22" s="222">
        <v>50.333366969369003</v>
      </c>
      <c r="C22" s="222">
        <v>29.117000000000001</v>
      </c>
      <c r="D22" s="223">
        <v>-21.216366969368998</v>
      </c>
      <c r="E22" s="224">
        <v>0.57848305712799997</v>
      </c>
      <c r="F22" s="222">
        <v>49.819214485700002</v>
      </c>
      <c r="G22" s="223">
        <v>29.061208449991</v>
      </c>
      <c r="H22" s="225">
        <v>5.3975</v>
      </c>
      <c r="I22" s="222">
        <v>25.834</v>
      </c>
      <c r="J22" s="223">
        <v>-3.2272084499910001</v>
      </c>
      <c r="K22" s="226">
        <v>0.51855494444600003</v>
      </c>
    </row>
    <row r="23" spans="1:11" ht="14.4" customHeight="1" thickBot="1" x14ac:dyDescent="0.35">
      <c r="A23" s="243" t="s">
        <v>181</v>
      </c>
      <c r="B23" s="227">
        <v>4.9406564584124654E-324</v>
      </c>
      <c r="C23" s="227">
        <v>1.0897600000000001</v>
      </c>
      <c r="D23" s="228">
        <v>1.0897600000000001</v>
      </c>
      <c r="E23" s="235" t="s">
        <v>167</v>
      </c>
      <c r="F23" s="227">
        <v>0</v>
      </c>
      <c r="G23" s="228">
        <v>0</v>
      </c>
      <c r="H23" s="230">
        <v>1.37822</v>
      </c>
      <c r="I23" s="227">
        <v>2.16486</v>
      </c>
      <c r="J23" s="228">
        <v>2.16486</v>
      </c>
      <c r="K23" s="231" t="s">
        <v>161</v>
      </c>
    </row>
    <row r="24" spans="1:11" ht="14.4" customHeight="1" thickBot="1" x14ac:dyDescent="0.35">
      <c r="A24" s="244" t="s">
        <v>182</v>
      </c>
      <c r="B24" s="222">
        <v>4.9406564584124654E-324</v>
      </c>
      <c r="C24" s="222">
        <v>1.0897600000000001</v>
      </c>
      <c r="D24" s="223">
        <v>1.0897600000000001</v>
      </c>
      <c r="E24" s="234" t="s">
        <v>167</v>
      </c>
      <c r="F24" s="222">
        <v>0</v>
      </c>
      <c r="G24" s="223">
        <v>0</v>
      </c>
      <c r="H24" s="225">
        <v>1.37822</v>
      </c>
      <c r="I24" s="222">
        <v>2.16486</v>
      </c>
      <c r="J24" s="223">
        <v>2.16486</v>
      </c>
      <c r="K24" s="232" t="s">
        <v>161</v>
      </c>
    </row>
    <row r="25" spans="1:11" ht="14.4" customHeight="1" thickBot="1" x14ac:dyDescent="0.35">
      <c r="A25" s="243" t="s">
        <v>183</v>
      </c>
      <c r="B25" s="227">
        <v>199.24990800293199</v>
      </c>
      <c r="C25" s="227">
        <v>176.15656999999999</v>
      </c>
      <c r="D25" s="228">
        <v>-23.093338002930999</v>
      </c>
      <c r="E25" s="229">
        <v>0.88409862652100002</v>
      </c>
      <c r="F25" s="227">
        <v>165.68994975723101</v>
      </c>
      <c r="G25" s="228">
        <v>96.652470691717994</v>
      </c>
      <c r="H25" s="230">
        <v>13.93554</v>
      </c>
      <c r="I25" s="227">
        <v>105.18210000000001</v>
      </c>
      <c r="J25" s="228">
        <v>8.5296293082810006</v>
      </c>
      <c r="K25" s="233">
        <v>0.63481279434299998</v>
      </c>
    </row>
    <row r="26" spans="1:11" ht="14.4" customHeight="1" thickBot="1" x14ac:dyDescent="0.35">
      <c r="A26" s="244" t="s">
        <v>184</v>
      </c>
      <c r="B26" s="222">
        <v>50.000036989439003</v>
      </c>
      <c r="C26" s="222">
        <v>34.917789999999997</v>
      </c>
      <c r="D26" s="223">
        <v>-15.082246989439</v>
      </c>
      <c r="E26" s="224">
        <v>0.69835528336399999</v>
      </c>
      <c r="F26" s="222">
        <v>33.001493852400003</v>
      </c>
      <c r="G26" s="223">
        <v>19.250871413900001</v>
      </c>
      <c r="H26" s="225">
        <v>2.5059200000000001</v>
      </c>
      <c r="I26" s="222">
        <v>2.5059200000000001</v>
      </c>
      <c r="J26" s="223">
        <v>-16.744951413900001</v>
      </c>
      <c r="K26" s="226">
        <v>7.5933532317999999E-2</v>
      </c>
    </row>
    <row r="27" spans="1:11" ht="14.4" customHeight="1" thickBot="1" x14ac:dyDescent="0.35">
      <c r="A27" s="244" t="s">
        <v>185</v>
      </c>
      <c r="B27" s="222">
        <v>17.999998916199001</v>
      </c>
      <c r="C27" s="222">
        <v>15.696770000000001</v>
      </c>
      <c r="D27" s="223">
        <v>-2.3032289161990001</v>
      </c>
      <c r="E27" s="224">
        <v>0.87204283028399998</v>
      </c>
      <c r="F27" s="222">
        <v>14.743887104637</v>
      </c>
      <c r="G27" s="223">
        <v>8.6006008110379994</v>
      </c>
      <c r="H27" s="225">
        <v>0.42570000000000002</v>
      </c>
      <c r="I27" s="222">
        <v>9.3996700000000004</v>
      </c>
      <c r="J27" s="223">
        <v>0.79906918896099999</v>
      </c>
      <c r="K27" s="226">
        <v>0.63752997654400001</v>
      </c>
    </row>
    <row r="28" spans="1:11" ht="14.4" customHeight="1" thickBot="1" x14ac:dyDescent="0.35">
      <c r="A28" s="244" t="s">
        <v>186</v>
      </c>
      <c r="B28" s="222">
        <v>17.999998916199001</v>
      </c>
      <c r="C28" s="222">
        <v>17.483779999999999</v>
      </c>
      <c r="D28" s="223">
        <v>-0.51621891619899996</v>
      </c>
      <c r="E28" s="224">
        <v>0.97132116959500003</v>
      </c>
      <c r="F28" s="222">
        <v>11.671665332312999</v>
      </c>
      <c r="G28" s="223">
        <v>6.8084714438490002</v>
      </c>
      <c r="H28" s="225">
        <v>4.90761</v>
      </c>
      <c r="I28" s="222">
        <v>13.750540000000001</v>
      </c>
      <c r="J28" s="223">
        <v>6.9420685561499997</v>
      </c>
      <c r="K28" s="226">
        <v>1.1781129434819999</v>
      </c>
    </row>
    <row r="29" spans="1:11" ht="14.4" customHeight="1" thickBot="1" x14ac:dyDescent="0.35">
      <c r="A29" s="244" t="s">
        <v>187</v>
      </c>
      <c r="B29" s="222">
        <v>35.999997832398002</v>
      </c>
      <c r="C29" s="222">
        <v>25.051030000000001</v>
      </c>
      <c r="D29" s="223">
        <v>-10.948967832398001</v>
      </c>
      <c r="E29" s="224">
        <v>0.69586198634300001</v>
      </c>
      <c r="F29" s="222">
        <v>25.015052885187998</v>
      </c>
      <c r="G29" s="223">
        <v>14.592114183026</v>
      </c>
      <c r="H29" s="225">
        <v>1.51772</v>
      </c>
      <c r="I29" s="222">
        <v>13.98077</v>
      </c>
      <c r="J29" s="223">
        <v>-0.61134418302600002</v>
      </c>
      <c r="K29" s="226">
        <v>0.55889428114200002</v>
      </c>
    </row>
    <row r="30" spans="1:11" ht="14.4" customHeight="1" thickBot="1" x14ac:dyDescent="0.35">
      <c r="A30" s="244" t="s">
        <v>188</v>
      </c>
      <c r="B30" s="222">
        <v>6.2499596236819999</v>
      </c>
      <c r="C30" s="222">
        <v>1.4810000000000001</v>
      </c>
      <c r="D30" s="223">
        <v>-4.768959623682</v>
      </c>
      <c r="E30" s="224">
        <v>0.23696153082099999</v>
      </c>
      <c r="F30" s="222">
        <v>1.316708619203</v>
      </c>
      <c r="G30" s="223">
        <v>0.768080027868</v>
      </c>
      <c r="H30" s="225">
        <v>4.9406564584124654E-324</v>
      </c>
      <c r="I30" s="222">
        <v>7.0999999999999994E-2</v>
      </c>
      <c r="J30" s="223">
        <v>-0.69708002786800005</v>
      </c>
      <c r="K30" s="226">
        <v>5.3922332522000002E-2</v>
      </c>
    </row>
    <row r="31" spans="1:11" ht="14.4" customHeight="1" thickBot="1" x14ac:dyDescent="0.35">
      <c r="A31" s="244" t="s">
        <v>189</v>
      </c>
      <c r="B31" s="222">
        <v>20.999998735565001</v>
      </c>
      <c r="C31" s="222">
        <v>16.856999999999999</v>
      </c>
      <c r="D31" s="223">
        <v>-4.1429987355650004</v>
      </c>
      <c r="E31" s="224">
        <v>0.80271433404600001</v>
      </c>
      <c r="F31" s="222">
        <v>14.977087466232</v>
      </c>
      <c r="G31" s="223">
        <v>8.7366343553019998</v>
      </c>
      <c r="H31" s="225">
        <v>3.0199500000000001</v>
      </c>
      <c r="I31" s="222">
        <v>16.57957</v>
      </c>
      <c r="J31" s="223">
        <v>7.8429356446970004</v>
      </c>
      <c r="K31" s="226">
        <v>1.106995604945</v>
      </c>
    </row>
    <row r="32" spans="1:11" ht="14.4" customHeight="1" thickBot="1" x14ac:dyDescent="0.35">
      <c r="A32" s="244" t="s">
        <v>190</v>
      </c>
      <c r="B32" s="222">
        <v>4.9406564584124654E-324</v>
      </c>
      <c r="C32" s="222">
        <v>4.9406564584124654E-324</v>
      </c>
      <c r="D32" s="223">
        <v>0</v>
      </c>
      <c r="E32" s="224">
        <v>1</v>
      </c>
      <c r="F32" s="222">
        <v>4.9406564584124654E-324</v>
      </c>
      <c r="G32" s="223">
        <v>0</v>
      </c>
      <c r="H32" s="225">
        <v>0.97179000000000004</v>
      </c>
      <c r="I32" s="222">
        <v>22.824960000000001</v>
      </c>
      <c r="J32" s="223">
        <v>22.824960000000001</v>
      </c>
      <c r="K32" s="232" t="s">
        <v>167</v>
      </c>
    </row>
    <row r="33" spans="1:11" ht="14.4" customHeight="1" thickBot="1" x14ac:dyDescent="0.35">
      <c r="A33" s="244" t="s">
        <v>191</v>
      </c>
      <c r="B33" s="222">
        <v>4.9406564584124654E-324</v>
      </c>
      <c r="C33" s="222">
        <v>4.9406564584124654E-324</v>
      </c>
      <c r="D33" s="223">
        <v>0</v>
      </c>
      <c r="E33" s="224">
        <v>1</v>
      </c>
      <c r="F33" s="222">
        <v>4.9406564584124654E-324</v>
      </c>
      <c r="G33" s="223">
        <v>0</v>
      </c>
      <c r="H33" s="225">
        <v>4.9406564584124654E-324</v>
      </c>
      <c r="I33" s="222">
        <v>0.84599999999999997</v>
      </c>
      <c r="J33" s="223">
        <v>0.84599999999999997</v>
      </c>
      <c r="K33" s="232" t="s">
        <v>167</v>
      </c>
    </row>
    <row r="34" spans="1:11" ht="14.4" customHeight="1" thickBot="1" x14ac:dyDescent="0.35">
      <c r="A34" s="244" t="s">
        <v>192</v>
      </c>
      <c r="B34" s="222">
        <v>39.999957591555997</v>
      </c>
      <c r="C34" s="222">
        <v>64.669200000000004</v>
      </c>
      <c r="D34" s="223">
        <v>24.669242408443001</v>
      </c>
      <c r="E34" s="224">
        <v>1.616731714076</v>
      </c>
      <c r="F34" s="222">
        <v>64.964054497253997</v>
      </c>
      <c r="G34" s="223">
        <v>37.895698456730997</v>
      </c>
      <c r="H34" s="225">
        <v>0.58684999999999998</v>
      </c>
      <c r="I34" s="222">
        <v>25.223669999999998</v>
      </c>
      <c r="J34" s="223">
        <v>-12.672028456731001</v>
      </c>
      <c r="K34" s="226">
        <v>0.38827117850300003</v>
      </c>
    </row>
    <row r="35" spans="1:11" ht="14.4" customHeight="1" thickBot="1" x14ac:dyDescent="0.35">
      <c r="A35" s="243" t="s">
        <v>193</v>
      </c>
      <c r="B35" s="227">
        <v>44.992197290966999</v>
      </c>
      <c r="C35" s="227">
        <v>28.941600000000001</v>
      </c>
      <c r="D35" s="228">
        <v>-16.050597290967001</v>
      </c>
      <c r="E35" s="229">
        <v>0.64325820347899998</v>
      </c>
      <c r="F35" s="227">
        <v>28.078352677297001</v>
      </c>
      <c r="G35" s="228">
        <v>16.379039061756998</v>
      </c>
      <c r="H35" s="230">
        <v>9.2927999999999997</v>
      </c>
      <c r="I35" s="227">
        <v>9.5769000000000002</v>
      </c>
      <c r="J35" s="228">
        <v>-6.8021390617569999</v>
      </c>
      <c r="K35" s="233">
        <v>0.34107770174599999</v>
      </c>
    </row>
    <row r="36" spans="1:11" ht="14.4" customHeight="1" thickBot="1" x14ac:dyDescent="0.35">
      <c r="A36" s="244" t="s">
        <v>194</v>
      </c>
      <c r="B36" s="222">
        <v>4.9406564584124654E-324</v>
      </c>
      <c r="C36" s="222">
        <v>1.4454</v>
      </c>
      <c r="D36" s="223">
        <v>1.4454</v>
      </c>
      <c r="E36" s="234" t="s">
        <v>167</v>
      </c>
      <c r="F36" s="222">
        <v>1.0187344328729999</v>
      </c>
      <c r="G36" s="223">
        <v>0.59426175250900004</v>
      </c>
      <c r="H36" s="225">
        <v>4.9406564584124654E-324</v>
      </c>
      <c r="I36" s="222">
        <v>0.28410000000000002</v>
      </c>
      <c r="J36" s="223">
        <v>-0.31016175250900002</v>
      </c>
      <c r="K36" s="226">
        <v>0.27887542703200002</v>
      </c>
    </row>
    <row r="37" spans="1:11" ht="14.4" customHeight="1" thickBot="1" x14ac:dyDescent="0.35">
      <c r="A37" s="244" t="s">
        <v>195</v>
      </c>
      <c r="B37" s="222">
        <v>20.000038795774</v>
      </c>
      <c r="C37" s="222">
        <v>26.5002</v>
      </c>
      <c r="D37" s="223">
        <v>6.5001612042249999</v>
      </c>
      <c r="E37" s="224">
        <v>1.3250074297650001</v>
      </c>
      <c r="F37" s="222">
        <v>26.043570997195999</v>
      </c>
      <c r="G37" s="223">
        <v>15.192083081697</v>
      </c>
      <c r="H37" s="225">
        <v>9.2927999999999997</v>
      </c>
      <c r="I37" s="222">
        <v>9.2927999999999997</v>
      </c>
      <c r="J37" s="223">
        <v>-5.8992830816969999</v>
      </c>
      <c r="K37" s="226">
        <v>0.35681742726400001</v>
      </c>
    </row>
    <row r="38" spans="1:11" ht="14.4" customHeight="1" thickBot="1" x14ac:dyDescent="0.35">
      <c r="A38" s="244" t="s">
        <v>196</v>
      </c>
      <c r="B38" s="222">
        <v>18.461518888410001</v>
      </c>
      <c r="C38" s="222">
        <v>0.996</v>
      </c>
      <c r="D38" s="223">
        <v>-17.465518888409999</v>
      </c>
      <c r="E38" s="224">
        <v>5.3950057198000001E-2</v>
      </c>
      <c r="F38" s="222">
        <v>1.0160472472269999</v>
      </c>
      <c r="G38" s="223">
        <v>0.59269422754900003</v>
      </c>
      <c r="H38" s="225">
        <v>4.9406564584124654E-324</v>
      </c>
      <c r="I38" s="222">
        <v>3.4584595208887258E-323</v>
      </c>
      <c r="J38" s="223">
        <v>-0.59269422754900003</v>
      </c>
      <c r="K38" s="226">
        <v>3.4584595208887258E-323</v>
      </c>
    </row>
    <row r="39" spans="1:11" ht="14.4" customHeight="1" thickBot="1" x14ac:dyDescent="0.35">
      <c r="A39" s="243" t="s">
        <v>197</v>
      </c>
      <c r="B39" s="227">
        <v>44.000037350706002</v>
      </c>
      <c r="C39" s="227">
        <v>28.92184</v>
      </c>
      <c r="D39" s="228">
        <v>-15.078197350706001</v>
      </c>
      <c r="E39" s="229">
        <v>0.65731398747400005</v>
      </c>
      <c r="F39" s="227">
        <v>27.983754924842</v>
      </c>
      <c r="G39" s="228">
        <v>16.323857039490999</v>
      </c>
      <c r="H39" s="230">
        <v>1.95825</v>
      </c>
      <c r="I39" s="227">
        <v>20.816960000000002</v>
      </c>
      <c r="J39" s="228">
        <v>4.4931029605079997</v>
      </c>
      <c r="K39" s="233">
        <v>0.74389445075899996</v>
      </c>
    </row>
    <row r="40" spans="1:11" ht="14.4" customHeight="1" thickBot="1" x14ac:dyDescent="0.35">
      <c r="A40" s="244" t="s">
        <v>198</v>
      </c>
      <c r="B40" s="222">
        <v>26.000038434507001</v>
      </c>
      <c r="C40" s="222">
        <v>13.146940000000001</v>
      </c>
      <c r="D40" s="223">
        <v>-12.853098434507</v>
      </c>
      <c r="E40" s="224">
        <v>0.50565079098300003</v>
      </c>
      <c r="F40" s="222">
        <v>12.337216973791</v>
      </c>
      <c r="G40" s="223">
        <v>7.196709901378</v>
      </c>
      <c r="H40" s="225">
        <v>1.2237899999999999</v>
      </c>
      <c r="I40" s="222">
        <v>13.38997</v>
      </c>
      <c r="J40" s="223">
        <v>6.1932600986209998</v>
      </c>
      <c r="K40" s="226">
        <v>1.0853314834650001</v>
      </c>
    </row>
    <row r="41" spans="1:11" ht="14.4" customHeight="1" thickBot="1" x14ac:dyDescent="0.35">
      <c r="A41" s="244" t="s">
        <v>199</v>
      </c>
      <c r="B41" s="222">
        <v>17.999998916199001</v>
      </c>
      <c r="C41" s="222">
        <v>15.774900000000001</v>
      </c>
      <c r="D41" s="223">
        <v>-2.2250989161989998</v>
      </c>
      <c r="E41" s="224">
        <v>0.87638338610099997</v>
      </c>
      <c r="F41" s="222">
        <v>15.64653795105</v>
      </c>
      <c r="G41" s="223">
        <v>9.1271471381129992</v>
      </c>
      <c r="H41" s="225">
        <v>0.73446</v>
      </c>
      <c r="I41" s="222">
        <v>7.42699</v>
      </c>
      <c r="J41" s="223">
        <v>-1.7001571381130001</v>
      </c>
      <c r="K41" s="226">
        <v>0.47467305695500001</v>
      </c>
    </row>
    <row r="42" spans="1:11" ht="14.4" customHeight="1" thickBot="1" x14ac:dyDescent="0.35">
      <c r="A42" s="243" t="s">
        <v>200</v>
      </c>
      <c r="B42" s="227">
        <v>4.9406564584124654E-324</v>
      </c>
      <c r="C42" s="227">
        <v>4.9406564584124654E-324</v>
      </c>
      <c r="D42" s="228">
        <v>0</v>
      </c>
      <c r="E42" s="229">
        <v>1</v>
      </c>
      <c r="F42" s="227">
        <v>4.9406564584124654E-324</v>
      </c>
      <c r="G42" s="228">
        <v>0</v>
      </c>
      <c r="H42" s="230">
        <v>4.9406564584124654E-324</v>
      </c>
      <c r="I42" s="227">
        <v>6.3849999999989997</v>
      </c>
      <c r="J42" s="228">
        <v>6.3849999999989997</v>
      </c>
      <c r="K42" s="231" t="s">
        <v>167</v>
      </c>
    </row>
    <row r="43" spans="1:11" ht="14.4" customHeight="1" thickBot="1" x14ac:dyDescent="0.35">
      <c r="A43" s="244" t="s">
        <v>201</v>
      </c>
      <c r="B43" s="222">
        <v>4.9406564584124654E-324</v>
      </c>
      <c r="C43" s="222">
        <v>4.9406564584124654E-324</v>
      </c>
      <c r="D43" s="223">
        <v>0</v>
      </c>
      <c r="E43" s="224">
        <v>1</v>
      </c>
      <c r="F43" s="222">
        <v>4.9406564584124654E-324</v>
      </c>
      <c r="G43" s="223">
        <v>0</v>
      </c>
      <c r="H43" s="225">
        <v>4.9406564584124654E-324</v>
      </c>
      <c r="I43" s="222">
        <v>6.3849999999989997</v>
      </c>
      <c r="J43" s="223">
        <v>6.3849999999989997</v>
      </c>
      <c r="K43" s="232" t="s">
        <v>167</v>
      </c>
    </row>
    <row r="44" spans="1:11" ht="14.4" customHeight="1" thickBot="1" x14ac:dyDescent="0.35">
      <c r="A44" s="245" t="s">
        <v>202</v>
      </c>
      <c r="B44" s="227">
        <v>339.13128958051198</v>
      </c>
      <c r="C44" s="227">
        <v>437.51916999999997</v>
      </c>
      <c r="D44" s="228">
        <v>98.387880419487999</v>
      </c>
      <c r="E44" s="229">
        <v>1.290117377671</v>
      </c>
      <c r="F44" s="227">
        <v>356.84185539175797</v>
      </c>
      <c r="G44" s="228">
        <v>208.157748978526</v>
      </c>
      <c r="H44" s="230">
        <v>262.63301999999999</v>
      </c>
      <c r="I44" s="227">
        <v>583.83722999999998</v>
      </c>
      <c r="J44" s="228">
        <v>375.67948102147398</v>
      </c>
      <c r="K44" s="233">
        <v>1.636123176635</v>
      </c>
    </row>
    <row r="45" spans="1:11" ht="14.4" customHeight="1" thickBot="1" x14ac:dyDescent="0.35">
      <c r="A45" s="242" t="s">
        <v>49</v>
      </c>
      <c r="B45" s="222">
        <v>22.898228621270999</v>
      </c>
      <c r="C45" s="222">
        <v>120.13843</v>
      </c>
      <c r="D45" s="223">
        <v>97.240201378728003</v>
      </c>
      <c r="E45" s="224">
        <v>5.2466254917370003</v>
      </c>
      <c r="F45" s="222">
        <v>93.319100301633995</v>
      </c>
      <c r="G45" s="223">
        <v>54.436141842619001</v>
      </c>
      <c r="H45" s="225">
        <v>4.9406564584124654E-324</v>
      </c>
      <c r="I45" s="222">
        <v>54.207259999999998</v>
      </c>
      <c r="J45" s="223">
        <v>-0.22888184261899999</v>
      </c>
      <c r="K45" s="226">
        <v>0.58088065384999998</v>
      </c>
    </row>
    <row r="46" spans="1:11" ht="14.4" customHeight="1" thickBot="1" x14ac:dyDescent="0.35">
      <c r="A46" s="243" t="s">
        <v>203</v>
      </c>
      <c r="B46" s="227">
        <v>22.898228621270999</v>
      </c>
      <c r="C46" s="227">
        <v>120.13843</v>
      </c>
      <c r="D46" s="228">
        <v>97.240201378728003</v>
      </c>
      <c r="E46" s="229">
        <v>5.2466254917370003</v>
      </c>
      <c r="F46" s="227">
        <v>93.319100301633995</v>
      </c>
      <c r="G46" s="228">
        <v>54.436141842619001</v>
      </c>
      <c r="H46" s="230">
        <v>4.9406564584124654E-324</v>
      </c>
      <c r="I46" s="227">
        <v>54.207259999999998</v>
      </c>
      <c r="J46" s="228">
        <v>-0.22888184261899999</v>
      </c>
      <c r="K46" s="233">
        <v>0.58088065384999998</v>
      </c>
    </row>
    <row r="47" spans="1:11" ht="14.4" customHeight="1" thickBot="1" x14ac:dyDescent="0.35">
      <c r="A47" s="244" t="s">
        <v>204</v>
      </c>
      <c r="B47" s="222">
        <v>4.9406564584124654E-324</v>
      </c>
      <c r="C47" s="222">
        <v>42.578200000000002</v>
      </c>
      <c r="D47" s="223">
        <v>42.578200000000002</v>
      </c>
      <c r="E47" s="234" t="s">
        <v>167</v>
      </c>
      <c r="F47" s="222">
        <v>36.598071418829001</v>
      </c>
      <c r="G47" s="223">
        <v>21.348874994317001</v>
      </c>
      <c r="H47" s="225">
        <v>4.9406564584124654E-324</v>
      </c>
      <c r="I47" s="222">
        <v>28.230519999999999</v>
      </c>
      <c r="J47" s="223">
        <v>6.8816450056820004</v>
      </c>
      <c r="K47" s="226">
        <v>0.77136632903199998</v>
      </c>
    </row>
    <row r="48" spans="1:11" ht="14.4" customHeight="1" thickBot="1" x14ac:dyDescent="0.35">
      <c r="A48" s="244" t="s">
        <v>205</v>
      </c>
      <c r="B48" s="222">
        <v>21.898268681478999</v>
      </c>
      <c r="C48" s="222">
        <v>59.769199999999998</v>
      </c>
      <c r="D48" s="223">
        <v>37.87093131852</v>
      </c>
      <c r="E48" s="224">
        <v>2.7294029893120002</v>
      </c>
      <c r="F48" s="222">
        <v>50.721505847045997</v>
      </c>
      <c r="G48" s="223">
        <v>29.587545077443</v>
      </c>
      <c r="H48" s="225">
        <v>4.9406564584124654E-324</v>
      </c>
      <c r="I48" s="222">
        <v>20.764900000000001</v>
      </c>
      <c r="J48" s="223">
        <v>-8.8226450774429992</v>
      </c>
      <c r="K48" s="226">
        <v>0.40939044796099999</v>
      </c>
    </row>
    <row r="49" spans="1:11" ht="14.4" customHeight="1" thickBot="1" x14ac:dyDescent="0.35">
      <c r="A49" s="244" t="s">
        <v>206</v>
      </c>
      <c r="B49" s="222">
        <v>4.9406564584124654E-324</v>
      </c>
      <c r="C49" s="222">
        <v>0.4713</v>
      </c>
      <c r="D49" s="223">
        <v>0.4713</v>
      </c>
      <c r="E49" s="234" t="s">
        <v>167</v>
      </c>
      <c r="F49" s="222">
        <v>4.9995967953439999</v>
      </c>
      <c r="G49" s="223">
        <v>2.91643146395</v>
      </c>
      <c r="H49" s="225">
        <v>4.9406564584124654E-324</v>
      </c>
      <c r="I49" s="222">
        <v>3.4584595208887258E-323</v>
      </c>
      <c r="J49" s="223">
        <v>-2.91643146395</v>
      </c>
      <c r="K49" s="226">
        <v>4.9406564584124654E-324</v>
      </c>
    </row>
    <row r="50" spans="1:11" ht="14.4" customHeight="1" thickBot="1" x14ac:dyDescent="0.35">
      <c r="A50" s="244" t="s">
        <v>207</v>
      </c>
      <c r="B50" s="222">
        <v>0.99995993979099995</v>
      </c>
      <c r="C50" s="222">
        <v>17.31973</v>
      </c>
      <c r="D50" s="223">
        <v>16.319770060208</v>
      </c>
      <c r="E50" s="224">
        <v>17.320423859795</v>
      </c>
      <c r="F50" s="222">
        <v>0.99992624041400002</v>
      </c>
      <c r="G50" s="223">
        <v>0.58329030690799999</v>
      </c>
      <c r="H50" s="225">
        <v>4.9406564584124654E-324</v>
      </c>
      <c r="I50" s="222">
        <v>5.2118399999999996</v>
      </c>
      <c r="J50" s="223">
        <v>4.6285496930910002</v>
      </c>
      <c r="K50" s="226">
        <v>5.2122244515169998</v>
      </c>
    </row>
    <row r="51" spans="1:11" ht="14.4" customHeight="1" thickBot="1" x14ac:dyDescent="0.35">
      <c r="A51" s="246" t="s">
        <v>50</v>
      </c>
      <c r="B51" s="227">
        <v>35.999997832398002</v>
      </c>
      <c r="C51" s="227">
        <v>12.493</v>
      </c>
      <c r="D51" s="228">
        <v>-23.506997832398</v>
      </c>
      <c r="E51" s="229">
        <v>0.34702779867200001</v>
      </c>
      <c r="F51" s="227">
        <v>0</v>
      </c>
      <c r="G51" s="228">
        <v>0</v>
      </c>
      <c r="H51" s="230">
        <v>4.9406564584124654E-324</v>
      </c>
      <c r="I51" s="227">
        <v>9.94</v>
      </c>
      <c r="J51" s="228">
        <v>9.94</v>
      </c>
      <c r="K51" s="231" t="s">
        <v>161</v>
      </c>
    </row>
    <row r="52" spans="1:11" ht="14.4" customHeight="1" thickBot="1" x14ac:dyDescent="0.35">
      <c r="A52" s="243" t="s">
        <v>208</v>
      </c>
      <c r="B52" s="227">
        <v>35.999997832398002</v>
      </c>
      <c r="C52" s="227">
        <v>12.493</v>
      </c>
      <c r="D52" s="228">
        <v>-23.506997832398</v>
      </c>
      <c r="E52" s="229">
        <v>0.34702779867200001</v>
      </c>
      <c r="F52" s="227">
        <v>0</v>
      </c>
      <c r="G52" s="228">
        <v>0</v>
      </c>
      <c r="H52" s="230">
        <v>4.9406564584124654E-324</v>
      </c>
      <c r="I52" s="227">
        <v>4.782</v>
      </c>
      <c r="J52" s="228">
        <v>4.782</v>
      </c>
      <c r="K52" s="231" t="s">
        <v>161</v>
      </c>
    </row>
    <row r="53" spans="1:11" ht="14.4" customHeight="1" thickBot="1" x14ac:dyDescent="0.35">
      <c r="A53" s="244" t="s">
        <v>209</v>
      </c>
      <c r="B53" s="222">
        <v>35.999997832398002</v>
      </c>
      <c r="C53" s="222">
        <v>10.973000000000001</v>
      </c>
      <c r="D53" s="223">
        <v>-25.026997832397999</v>
      </c>
      <c r="E53" s="224">
        <v>0.304805573908</v>
      </c>
      <c r="F53" s="222">
        <v>0</v>
      </c>
      <c r="G53" s="223">
        <v>0</v>
      </c>
      <c r="H53" s="225">
        <v>4.9406564584124654E-324</v>
      </c>
      <c r="I53" s="222">
        <v>3.242</v>
      </c>
      <c r="J53" s="223">
        <v>3.242</v>
      </c>
      <c r="K53" s="232" t="s">
        <v>161</v>
      </c>
    </row>
    <row r="54" spans="1:11" ht="14.4" customHeight="1" thickBot="1" x14ac:dyDescent="0.35">
      <c r="A54" s="244" t="s">
        <v>210</v>
      </c>
      <c r="B54" s="222">
        <v>4.9406564584124654E-324</v>
      </c>
      <c r="C54" s="222">
        <v>1.52</v>
      </c>
      <c r="D54" s="223">
        <v>1.52</v>
      </c>
      <c r="E54" s="234" t="s">
        <v>167</v>
      </c>
      <c r="F54" s="222">
        <v>0</v>
      </c>
      <c r="G54" s="223">
        <v>0</v>
      </c>
      <c r="H54" s="225">
        <v>4.9406564584124654E-324</v>
      </c>
      <c r="I54" s="222">
        <v>1.54</v>
      </c>
      <c r="J54" s="223">
        <v>1.54</v>
      </c>
      <c r="K54" s="232" t="s">
        <v>161</v>
      </c>
    </row>
    <row r="55" spans="1:11" ht="14.4" customHeight="1" thickBot="1" x14ac:dyDescent="0.35">
      <c r="A55" s="243" t="s">
        <v>211</v>
      </c>
      <c r="B55" s="227">
        <v>4.9406564584124654E-324</v>
      </c>
      <c r="C55" s="227">
        <v>4.9406564584124654E-324</v>
      </c>
      <c r="D55" s="228">
        <v>0</v>
      </c>
      <c r="E55" s="229">
        <v>1</v>
      </c>
      <c r="F55" s="227">
        <v>4.9406564584124654E-324</v>
      </c>
      <c r="G55" s="228">
        <v>0</v>
      </c>
      <c r="H55" s="230">
        <v>4.9406564584124654E-324</v>
      </c>
      <c r="I55" s="227">
        <v>5.1580000000000004</v>
      </c>
      <c r="J55" s="228">
        <v>5.1580000000000004</v>
      </c>
      <c r="K55" s="231" t="s">
        <v>167</v>
      </c>
    </row>
    <row r="56" spans="1:11" ht="14.4" customHeight="1" thickBot="1" x14ac:dyDescent="0.35">
      <c r="A56" s="244" t="s">
        <v>212</v>
      </c>
      <c r="B56" s="222">
        <v>4.9406564584124654E-324</v>
      </c>
      <c r="C56" s="222">
        <v>4.9406564584124654E-324</v>
      </c>
      <c r="D56" s="223">
        <v>0</v>
      </c>
      <c r="E56" s="224">
        <v>1</v>
      </c>
      <c r="F56" s="222">
        <v>4.9406564584124654E-324</v>
      </c>
      <c r="G56" s="223">
        <v>0</v>
      </c>
      <c r="H56" s="225">
        <v>4.9406564584124654E-324</v>
      </c>
      <c r="I56" s="222">
        <v>5.1580000000000004</v>
      </c>
      <c r="J56" s="223">
        <v>5.1580000000000004</v>
      </c>
      <c r="K56" s="232" t="s">
        <v>167</v>
      </c>
    </row>
    <row r="57" spans="1:11" ht="14.4" customHeight="1" thickBot="1" x14ac:dyDescent="0.35">
      <c r="A57" s="242" t="s">
        <v>51</v>
      </c>
      <c r="B57" s="222">
        <v>280.23306312684201</v>
      </c>
      <c r="C57" s="222">
        <v>304.88774000000001</v>
      </c>
      <c r="D57" s="223">
        <v>24.654676873157001</v>
      </c>
      <c r="E57" s="224">
        <v>1.0879791863170001</v>
      </c>
      <c r="F57" s="222">
        <v>263.52275509012401</v>
      </c>
      <c r="G57" s="223">
        <v>153.721607135906</v>
      </c>
      <c r="H57" s="225">
        <v>262.63301999999999</v>
      </c>
      <c r="I57" s="222">
        <v>519.68997000000002</v>
      </c>
      <c r="J57" s="223">
        <v>365.96836286409399</v>
      </c>
      <c r="K57" s="226">
        <v>1.972087646936</v>
      </c>
    </row>
    <row r="58" spans="1:11" ht="14.4" customHeight="1" thickBot="1" x14ac:dyDescent="0.35">
      <c r="A58" s="243" t="s">
        <v>213</v>
      </c>
      <c r="B58" s="227">
        <v>0.99995993979099995</v>
      </c>
      <c r="C58" s="227">
        <v>1.6154900000000001</v>
      </c>
      <c r="D58" s="228">
        <v>0.61553006020800005</v>
      </c>
      <c r="E58" s="229">
        <v>1.6155547194590001</v>
      </c>
      <c r="F58" s="227">
        <v>1.54966013963</v>
      </c>
      <c r="G58" s="228">
        <v>0.90396841478400003</v>
      </c>
      <c r="H58" s="230">
        <v>0.56749000000000005</v>
      </c>
      <c r="I58" s="227">
        <v>1.8623700000000001</v>
      </c>
      <c r="J58" s="228">
        <v>0.95840158521499996</v>
      </c>
      <c r="K58" s="233">
        <v>1.201792543004</v>
      </c>
    </row>
    <row r="59" spans="1:11" ht="14.4" customHeight="1" thickBot="1" x14ac:dyDescent="0.35">
      <c r="A59" s="244" t="s">
        <v>214</v>
      </c>
      <c r="B59" s="222">
        <v>0.99995993979099995</v>
      </c>
      <c r="C59" s="222">
        <v>1.6154900000000001</v>
      </c>
      <c r="D59" s="223">
        <v>0.61553006020800005</v>
      </c>
      <c r="E59" s="224">
        <v>1.6155547194590001</v>
      </c>
      <c r="F59" s="222">
        <v>1.54966013963</v>
      </c>
      <c r="G59" s="223">
        <v>0.90396841478400003</v>
      </c>
      <c r="H59" s="225">
        <v>0.56749000000000005</v>
      </c>
      <c r="I59" s="222">
        <v>1.8623700000000001</v>
      </c>
      <c r="J59" s="223">
        <v>0.95840158521499996</v>
      </c>
      <c r="K59" s="226">
        <v>1.201792543004</v>
      </c>
    </row>
    <row r="60" spans="1:11" ht="14.4" customHeight="1" thickBot="1" x14ac:dyDescent="0.35">
      <c r="A60" s="243" t="s">
        <v>215</v>
      </c>
      <c r="B60" s="227">
        <v>78.051865300406007</v>
      </c>
      <c r="C60" s="227">
        <v>63.642449999999997</v>
      </c>
      <c r="D60" s="228">
        <v>-14.409415300406</v>
      </c>
      <c r="E60" s="229">
        <v>0.81538666314999997</v>
      </c>
      <c r="F60" s="227">
        <v>63.592238515654003</v>
      </c>
      <c r="G60" s="228">
        <v>37.095472467465001</v>
      </c>
      <c r="H60" s="230">
        <v>0.10341</v>
      </c>
      <c r="I60" s="227">
        <v>23.714860000000002</v>
      </c>
      <c r="J60" s="228">
        <v>-13.380612467464999</v>
      </c>
      <c r="K60" s="233">
        <v>0.37292066694800002</v>
      </c>
    </row>
    <row r="61" spans="1:11" ht="14.4" customHeight="1" thickBot="1" x14ac:dyDescent="0.35">
      <c r="A61" s="244" t="s">
        <v>216</v>
      </c>
      <c r="B61" s="222">
        <v>5.1869996876000003E-2</v>
      </c>
      <c r="C61" s="222">
        <v>5.7000000000000002E-2</v>
      </c>
      <c r="D61" s="223">
        <v>5.1300031230000001E-3</v>
      </c>
      <c r="E61" s="224">
        <v>1.098901165067</v>
      </c>
      <c r="F61" s="222">
        <v>6.5817015372999998E-2</v>
      </c>
      <c r="G61" s="223">
        <v>3.8393258967999999E-2</v>
      </c>
      <c r="H61" s="225">
        <v>4.9406564584124654E-324</v>
      </c>
      <c r="I61" s="222">
        <v>0.42999999999900002</v>
      </c>
      <c r="J61" s="223">
        <v>0.39160674103100002</v>
      </c>
      <c r="K61" s="226">
        <v>6.5332649552199999</v>
      </c>
    </row>
    <row r="62" spans="1:11" ht="14.4" customHeight="1" thickBot="1" x14ac:dyDescent="0.35">
      <c r="A62" s="244" t="s">
        <v>217</v>
      </c>
      <c r="B62" s="222">
        <v>71.999995664796003</v>
      </c>
      <c r="C62" s="222">
        <v>57.232999999999997</v>
      </c>
      <c r="D62" s="223">
        <v>-14.766995664795999</v>
      </c>
      <c r="E62" s="224">
        <v>0.79490282563900005</v>
      </c>
      <c r="F62" s="222">
        <v>58.436201873538998</v>
      </c>
      <c r="G62" s="223">
        <v>34.087784426231003</v>
      </c>
      <c r="H62" s="225">
        <v>4.9406564584124654E-324</v>
      </c>
      <c r="I62" s="222">
        <v>21.77</v>
      </c>
      <c r="J62" s="223">
        <v>-12.317784426231</v>
      </c>
      <c r="K62" s="226">
        <v>0.37254303500199998</v>
      </c>
    </row>
    <row r="63" spans="1:11" ht="14.4" customHeight="1" thickBot="1" x14ac:dyDescent="0.35">
      <c r="A63" s="244" t="s">
        <v>218</v>
      </c>
      <c r="B63" s="222">
        <v>5.9999996387329997</v>
      </c>
      <c r="C63" s="222">
        <v>6.3524500000000002</v>
      </c>
      <c r="D63" s="223">
        <v>0.35245036126599999</v>
      </c>
      <c r="E63" s="224">
        <v>1.0587417304140001</v>
      </c>
      <c r="F63" s="222">
        <v>5.0902196267409998</v>
      </c>
      <c r="G63" s="223">
        <v>2.969294782265</v>
      </c>
      <c r="H63" s="225">
        <v>0.10341</v>
      </c>
      <c r="I63" s="222">
        <v>1.5148600000000001</v>
      </c>
      <c r="J63" s="223">
        <v>-1.4544347822649999</v>
      </c>
      <c r="K63" s="226">
        <v>0.29760209010200001</v>
      </c>
    </row>
    <row r="64" spans="1:11" ht="14.4" customHeight="1" thickBot="1" x14ac:dyDescent="0.35">
      <c r="A64" s="243" t="s">
        <v>219</v>
      </c>
      <c r="B64" s="227">
        <v>20.999998735565001</v>
      </c>
      <c r="C64" s="227">
        <v>16.179600000000001</v>
      </c>
      <c r="D64" s="228">
        <v>-4.820398735565</v>
      </c>
      <c r="E64" s="229">
        <v>0.77045718924700002</v>
      </c>
      <c r="F64" s="227">
        <v>16.930566064295999</v>
      </c>
      <c r="G64" s="228">
        <v>9.8761635375060006</v>
      </c>
      <c r="H64" s="230">
        <v>0.40500000000000003</v>
      </c>
      <c r="I64" s="227">
        <v>8.0443599999999993</v>
      </c>
      <c r="J64" s="228">
        <v>-1.831803537506</v>
      </c>
      <c r="K64" s="233">
        <v>0.47513827768299999</v>
      </c>
    </row>
    <row r="65" spans="1:11" ht="14.4" customHeight="1" thickBot="1" x14ac:dyDescent="0.35">
      <c r="A65" s="244" t="s">
        <v>220</v>
      </c>
      <c r="B65" s="222">
        <v>4.9406564584124654E-324</v>
      </c>
      <c r="C65" s="222">
        <v>0.81</v>
      </c>
      <c r="D65" s="223">
        <v>0.81</v>
      </c>
      <c r="E65" s="234" t="s">
        <v>167</v>
      </c>
      <c r="F65" s="222">
        <v>1.9994753400159999</v>
      </c>
      <c r="G65" s="223">
        <v>1.166360615009</v>
      </c>
      <c r="H65" s="225">
        <v>0.40500000000000003</v>
      </c>
      <c r="I65" s="222">
        <v>1.2150000000000001</v>
      </c>
      <c r="J65" s="223">
        <v>4.8639384989999999E-2</v>
      </c>
      <c r="K65" s="226">
        <v>0.60765940728699996</v>
      </c>
    </row>
    <row r="66" spans="1:11" ht="14.4" customHeight="1" thickBot="1" x14ac:dyDescent="0.35">
      <c r="A66" s="244" t="s">
        <v>221</v>
      </c>
      <c r="B66" s="222">
        <v>20.999998735565001</v>
      </c>
      <c r="C66" s="222">
        <v>15.3696</v>
      </c>
      <c r="D66" s="223">
        <v>-5.6303987355649996</v>
      </c>
      <c r="E66" s="224">
        <v>0.73188575835299996</v>
      </c>
      <c r="F66" s="222">
        <v>14.931090724279001</v>
      </c>
      <c r="G66" s="223">
        <v>8.7098029224959994</v>
      </c>
      <c r="H66" s="225">
        <v>4.9406564584124654E-324</v>
      </c>
      <c r="I66" s="222">
        <v>6.8293600000000003</v>
      </c>
      <c r="J66" s="223">
        <v>-1.880442922496</v>
      </c>
      <c r="K66" s="226">
        <v>0.45739190298299998</v>
      </c>
    </row>
    <row r="67" spans="1:11" ht="14.4" customHeight="1" thickBot="1" x14ac:dyDescent="0.35">
      <c r="A67" s="243" t="s">
        <v>222</v>
      </c>
      <c r="B67" s="227">
        <v>117.01271295452899</v>
      </c>
      <c r="C67" s="227">
        <v>52.267000000000003</v>
      </c>
      <c r="D67" s="228">
        <v>-64.745712954528003</v>
      </c>
      <c r="E67" s="229">
        <v>0.446677960712</v>
      </c>
      <c r="F67" s="227">
        <v>51.722159431167</v>
      </c>
      <c r="G67" s="228">
        <v>30.171259668179999</v>
      </c>
      <c r="H67" s="230">
        <v>5.1265900000000002</v>
      </c>
      <c r="I67" s="227">
        <v>32.55518</v>
      </c>
      <c r="J67" s="228">
        <v>2.3839203318190001</v>
      </c>
      <c r="K67" s="233">
        <v>0.62942422276999999</v>
      </c>
    </row>
    <row r="68" spans="1:11" ht="14.4" customHeight="1" thickBot="1" x14ac:dyDescent="0.35">
      <c r="A68" s="244" t="s">
        <v>223</v>
      </c>
      <c r="B68" s="222">
        <v>14.000039157041</v>
      </c>
      <c r="C68" s="222">
        <v>10.554819999999999</v>
      </c>
      <c r="D68" s="223">
        <v>-3.445219157041</v>
      </c>
      <c r="E68" s="224">
        <v>0.75391360563999998</v>
      </c>
      <c r="F68" s="222">
        <v>9.9999823322630004</v>
      </c>
      <c r="G68" s="223">
        <v>5.8333230271529999</v>
      </c>
      <c r="H68" s="225">
        <v>1.33775</v>
      </c>
      <c r="I68" s="222">
        <v>7.0428199999999999</v>
      </c>
      <c r="J68" s="223">
        <v>1.2094969728460001</v>
      </c>
      <c r="K68" s="226">
        <v>0.70428324430900002</v>
      </c>
    </row>
    <row r="69" spans="1:11" ht="14.4" customHeight="1" thickBot="1" x14ac:dyDescent="0.35">
      <c r="A69" s="244" t="s">
        <v>224</v>
      </c>
      <c r="B69" s="222">
        <v>102.268433842299</v>
      </c>
      <c r="C69" s="222">
        <v>41.712179999999996</v>
      </c>
      <c r="D69" s="223">
        <v>-60.556253842299</v>
      </c>
      <c r="E69" s="224">
        <v>0.40786954911500001</v>
      </c>
      <c r="F69" s="222">
        <v>41.722177098903998</v>
      </c>
      <c r="G69" s="223">
        <v>24.337936641026999</v>
      </c>
      <c r="H69" s="225">
        <v>3.78884</v>
      </c>
      <c r="I69" s="222">
        <v>25.512360000000001</v>
      </c>
      <c r="J69" s="223">
        <v>1.1744233589719999</v>
      </c>
      <c r="K69" s="226">
        <v>0.61148199288600003</v>
      </c>
    </row>
    <row r="70" spans="1:11" ht="14.4" customHeight="1" thickBot="1" x14ac:dyDescent="0.35">
      <c r="A70" s="243" t="s">
        <v>225</v>
      </c>
      <c r="B70" s="227">
        <v>37.419357746937003</v>
      </c>
      <c r="C70" s="227">
        <v>140.61686</v>
      </c>
      <c r="D70" s="228">
        <v>103.19750225306301</v>
      </c>
      <c r="E70" s="229">
        <v>3.7578640700079999</v>
      </c>
      <c r="F70" s="227">
        <v>129.72813093937501</v>
      </c>
      <c r="G70" s="228">
        <v>75.674743047967993</v>
      </c>
      <c r="H70" s="230">
        <v>226.00552999999999</v>
      </c>
      <c r="I70" s="227">
        <v>369.82207</v>
      </c>
      <c r="J70" s="228">
        <v>294.14732695203202</v>
      </c>
      <c r="K70" s="233">
        <v>2.8507469222139998</v>
      </c>
    </row>
    <row r="71" spans="1:11" ht="14.4" customHeight="1" thickBot="1" x14ac:dyDescent="0.35">
      <c r="A71" s="244" t="s">
        <v>226</v>
      </c>
      <c r="B71" s="222">
        <v>37.419357746937003</v>
      </c>
      <c r="C71" s="222">
        <v>140.24366000000001</v>
      </c>
      <c r="D71" s="223">
        <v>102.824302253063</v>
      </c>
      <c r="E71" s="224">
        <v>3.7478906225070001</v>
      </c>
      <c r="F71" s="222">
        <v>129.290955548428</v>
      </c>
      <c r="G71" s="223">
        <v>75.419724069916001</v>
      </c>
      <c r="H71" s="225">
        <v>4.9406564584124654E-324</v>
      </c>
      <c r="I71" s="222">
        <v>137.01634000000001</v>
      </c>
      <c r="J71" s="223">
        <v>61.596615930082997</v>
      </c>
      <c r="K71" s="226">
        <v>1.0597519325210001</v>
      </c>
    </row>
    <row r="72" spans="1:11" ht="14.4" customHeight="1" thickBot="1" x14ac:dyDescent="0.35">
      <c r="A72" s="244" t="s">
        <v>227</v>
      </c>
      <c r="B72" s="222">
        <v>4.9406564584124654E-324</v>
      </c>
      <c r="C72" s="222">
        <v>0.37319999999999998</v>
      </c>
      <c r="D72" s="223">
        <v>0.37319999999999998</v>
      </c>
      <c r="E72" s="234" t="s">
        <v>167</v>
      </c>
      <c r="F72" s="222">
        <v>0.43717539094699998</v>
      </c>
      <c r="G72" s="223">
        <v>0.25501897805200002</v>
      </c>
      <c r="H72" s="225">
        <v>226.00552999999999</v>
      </c>
      <c r="I72" s="222">
        <v>232.80573000000001</v>
      </c>
      <c r="J72" s="223">
        <v>232.55071102194799</v>
      </c>
      <c r="K72" s="226">
        <v>532.52249513784705</v>
      </c>
    </row>
    <row r="73" spans="1:11" ht="14.4" customHeight="1" thickBot="1" x14ac:dyDescent="0.35">
      <c r="A73" s="243" t="s">
        <v>228</v>
      </c>
      <c r="B73" s="227">
        <v>25.749168449612</v>
      </c>
      <c r="C73" s="227">
        <v>30.56634</v>
      </c>
      <c r="D73" s="228">
        <v>4.8171715503870001</v>
      </c>
      <c r="E73" s="229">
        <v>1.187080664752</v>
      </c>
      <c r="F73" s="227">
        <v>0</v>
      </c>
      <c r="G73" s="228">
        <v>0</v>
      </c>
      <c r="H73" s="230">
        <v>30.425000000000001</v>
      </c>
      <c r="I73" s="227">
        <v>83.691130000000001</v>
      </c>
      <c r="J73" s="228">
        <v>83.691130000000001</v>
      </c>
      <c r="K73" s="231" t="s">
        <v>161</v>
      </c>
    </row>
    <row r="74" spans="1:11" ht="14.4" customHeight="1" thickBot="1" x14ac:dyDescent="0.35">
      <c r="A74" s="244" t="s">
        <v>229</v>
      </c>
      <c r="B74" s="222">
        <v>4.9406564584124654E-324</v>
      </c>
      <c r="C74" s="222">
        <v>7.56</v>
      </c>
      <c r="D74" s="223">
        <v>7.56</v>
      </c>
      <c r="E74" s="234" t="s">
        <v>167</v>
      </c>
      <c r="F74" s="222">
        <v>0</v>
      </c>
      <c r="G74" s="223">
        <v>0</v>
      </c>
      <c r="H74" s="225">
        <v>0.94499999999999995</v>
      </c>
      <c r="I74" s="222">
        <v>33.39</v>
      </c>
      <c r="J74" s="223">
        <v>33.39</v>
      </c>
      <c r="K74" s="232" t="s">
        <v>161</v>
      </c>
    </row>
    <row r="75" spans="1:11" ht="14.4" customHeight="1" thickBot="1" x14ac:dyDescent="0.35">
      <c r="A75" s="244" t="s">
        <v>230</v>
      </c>
      <c r="B75" s="222">
        <v>25.749168449612</v>
      </c>
      <c r="C75" s="222">
        <v>23.006340000000002</v>
      </c>
      <c r="D75" s="223">
        <v>-2.7428284496119999</v>
      </c>
      <c r="E75" s="224">
        <v>0.89347895039799996</v>
      </c>
      <c r="F75" s="222">
        <v>0</v>
      </c>
      <c r="G75" s="223">
        <v>0</v>
      </c>
      <c r="H75" s="225">
        <v>0.44</v>
      </c>
      <c r="I75" s="222">
        <v>21.261130000000001</v>
      </c>
      <c r="J75" s="223">
        <v>21.261130000000001</v>
      </c>
      <c r="K75" s="232" t="s">
        <v>161</v>
      </c>
    </row>
    <row r="76" spans="1:11" ht="14.4" customHeight="1" thickBot="1" x14ac:dyDescent="0.35">
      <c r="A76" s="244" t="s">
        <v>231</v>
      </c>
      <c r="B76" s="222">
        <v>4.9406564584124654E-324</v>
      </c>
      <c r="C76" s="222">
        <v>4.9406564584124654E-324</v>
      </c>
      <c r="D76" s="223">
        <v>0</v>
      </c>
      <c r="E76" s="224">
        <v>1</v>
      </c>
      <c r="F76" s="222">
        <v>4.9406564584124654E-324</v>
      </c>
      <c r="G76" s="223">
        <v>0</v>
      </c>
      <c r="H76" s="225">
        <v>29.04</v>
      </c>
      <c r="I76" s="222">
        <v>29.04</v>
      </c>
      <c r="J76" s="223">
        <v>29.04</v>
      </c>
      <c r="K76" s="232" t="s">
        <v>167</v>
      </c>
    </row>
    <row r="77" spans="1:11" ht="14.4" customHeight="1" thickBot="1" x14ac:dyDescent="0.35">
      <c r="A77" s="241" t="s">
        <v>52</v>
      </c>
      <c r="B77" s="222">
        <v>13143.9991685846</v>
      </c>
      <c r="C77" s="222">
        <v>15874.05053</v>
      </c>
      <c r="D77" s="223">
        <v>2730.0513614154402</v>
      </c>
      <c r="E77" s="224">
        <v>1.2077032512250001</v>
      </c>
      <c r="F77" s="222">
        <v>14061.9965391118</v>
      </c>
      <c r="G77" s="223">
        <v>8202.8313144818603</v>
      </c>
      <c r="H77" s="225">
        <v>1729.30792</v>
      </c>
      <c r="I77" s="222">
        <v>9208.5994200000005</v>
      </c>
      <c r="J77" s="223">
        <v>1005.76810551813</v>
      </c>
      <c r="K77" s="226">
        <v>0.65485718150899996</v>
      </c>
    </row>
    <row r="78" spans="1:11" ht="14.4" customHeight="1" thickBot="1" x14ac:dyDescent="0.35">
      <c r="A78" s="246" t="s">
        <v>232</v>
      </c>
      <c r="B78" s="227">
        <v>9734.9994138443908</v>
      </c>
      <c r="C78" s="227">
        <v>11778.43</v>
      </c>
      <c r="D78" s="228">
        <v>2043.4305861556099</v>
      </c>
      <c r="E78" s="229">
        <v>1.2099055684840001</v>
      </c>
      <c r="F78" s="227">
        <v>10742.9999999994</v>
      </c>
      <c r="G78" s="228">
        <v>6266.7499999996598</v>
      </c>
      <c r="H78" s="230">
        <v>1284.2339999999999</v>
      </c>
      <c r="I78" s="227">
        <v>6850.1409999999996</v>
      </c>
      <c r="J78" s="228">
        <v>583.39100000034398</v>
      </c>
      <c r="K78" s="233">
        <v>0.63763762449899997</v>
      </c>
    </row>
    <row r="79" spans="1:11" ht="14.4" customHeight="1" thickBot="1" x14ac:dyDescent="0.35">
      <c r="A79" s="243" t="s">
        <v>233</v>
      </c>
      <c r="B79" s="227">
        <v>9704.9994156507291</v>
      </c>
      <c r="C79" s="227">
        <v>10618.402</v>
      </c>
      <c r="D79" s="228">
        <v>913.40258434927296</v>
      </c>
      <c r="E79" s="229">
        <v>1.0941167067840001</v>
      </c>
      <c r="F79" s="227">
        <v>9482.9999999994798</v>
      </c>
      <c r="G79" s="228">
        <v>5531.7499999996999</v>
      </c>
      <c r="H79" s="230">
        <v>1183.5129999999999</v>
      </c>
      <c r="I79" s="227">
        <v>6089.8360000000002</v>
      </c>
      <c r="J79" s="228">
        <v>558.08600000030299</v>
      </c>
      <c r="K79" s="233">
        <v>0.64218454075700004</v>
      </c>
    </row>
    <row r="80" spans="1:11" ht="14.4" customHeight="1" thickBot="1" x14ac:dyDescent="0.35">
      <c r="A80" s="244" t="s">
        <v>234</v>
      </c>
      <c r="B80" s="222">
        <v>9704.9994156507291</v>
      </c>
      <c r="C80" s="222">
        <v>10618.402</v>
      </c>
      <c r="D80" s="223">
        <v>913.40258434927296</v>
      </c>
      <c r="E80" s="224">
        <v>1.0941167067840001</v>
      </c>
      <c r="F80" s="222">
        <v>9482.9999999994798</v>
      </c>
      <c r="G80" s="223">
        <v>5531.7499999996999</v>
      </c>
      <c r="H80" s="225">
        <v>1183.5129999999999</v>
      </c>
      <c r="I80" s="222">
        <v>6089.8360000000002</v>
      </c>
      <c r="J80" s="223">
        <v>558.08600000030299</v>
      </c>
      <c r="K80" s="226">
        <v>0.64218454075700004</v>
      </c>
    </row>
    <row r="81" spans="1:11" ht="14.4" customHeight="1" thickBot="1" x14ac:dyDescent="0.35">
      <c r="A81" s="243" t="s">
        <v>235</v>
      </c>
      <c r="B81" s="227">
        <v>4.9406564584124654E-324</v>
      </c>
      <c r="C81" s="227">
        <v>4.9406564584124654E-324</v>
      </c>
      <c r="D81" s="228">
        <v>0</v>
      </c>
      <c r="E81" s="229">
        <v>1</v>
      </c>
      <c r="F81" s="227">
        <v>4.9406564584124654E-324</v>
      </c>
      <c r="G81" s="228">
        <v>0</v>
      </c>
      <c r="H81" s="230">
        <v>0.57099999999999995</v>
      </c>
      <c r="I81" s="227">
        <v>0.57099999999999995</v>
      </c>
      <c r="J81" s="228">
        <v>0.57099999999999995</v>
      </c>
      <c r="K81" s="231" t="s">
        <v>167</v>
      </c>
    </row>
    <row r="82" spans="1:11" ht="14.4" customHeight="1" thickBot="1" x14ac:dyDescent="0.35">
      <c r="A82" s="244" t="s">
        <v>236</v>
      </c>
      <c r="B82" s="222">
        <v>4.9406564584124654E-324</v>
      </c>
      <c r="C82" s="222">
        <v>4.9406564584124654E-324</v>
      </c>
      <c r="D82" s="223">
        <v>0</v>
      </c>
      <c r="E82" s="224">
        <v>1</v>
      </c>
      <c r="F82" s="222">
        <v>4.9406564584124654E-324</v>
      </c>
      <c r="G82" s="223">
        <v>0</v>
      </c>
      <c r="H82" s="225">
        <v>0.57099999999999995</v>
      </c>
      <c r="I82" s="222">
        <v>0.57099999999999995</v>
      </c>
      <c r="J82" s="223">
        <v>0.57099999999999995</v>
      </c>
      <c r="K82" s="232" t="s">
        <v>167</v>
      </c>
    </row>
    <row r="83" spans="1:11" ht="14.4" customHeight="1" thickBot="1" x14ac:dyDescent="0.35">
      <c r="A83" s="243" t="s">
        <v>237</v>
      </c>
      <c r="B83" s="227">
        <v>4.9406564584124654E-324</v>
      </c>
      <c r="C83" s="227">
        <v>-1.1990000000000001</v>
      </c>
      <c r="D83" s="228">
        <v>-1.1990000000000001</v>
      </c>
      <c r="E83" s="235" t="s">
        <v>167</v>
      </c>
      <c r="F83" s="227">
        <v>0</v>
      </c>
      <c r="G83" s="228">
        <v>0</v>
      </c>
      <c r="H83" s="230">
        <v>4.9406564584124654E-324</v>
      </c>
      <c r="I83" s="227">
        <v>3.4584595208887258E-323</v>
      </c>
      <c r="J83" s="228">
        <v>3.4584595208887258E-323</v>
      </c>
      <c r="K83" s="231" t="s">
        <v>161</v>
      </c>
    </row>
    <row r="84" spans="1:11" ht="14.4" customHeight="1" thickBot="1" x14ac:dyDescent="0.35">
      <c r="A84" s="244" t="s">
        <v>238</v>
      </c>
      <c r="B84" s="222">
        <v>4.9406564584124654E-324</v>
      </c>
      <c r="C84" s="222">
        <v>-1.1990000000000001</v>
      </c>
      <c r="D84" s="223">
        <v>-1.1990000000000001</v>
      </c>
      <c r="E84" s="234" t="s">
        <v>167</v>
      </c>
      <c r="F84" s="222">
        <v>0</v>
      </c>
      <c r="G84" s="223">
        <v>0</v>
      </c>
      <c r="H84" s="225">
        <v>4.9406564584124654E-324</v>
      </c>
      <c r="I84" s="222">
        <v>3.4584595208887258E-323</v>
      </c>
      <c r="J84" s="223">
        <v>3.4584595208887258E-323</v>
      </c>
      <c r="K84" s="232" t="s">
        <v>161</v>
      </c>
    </row>
    <row r="85" spans="1:11" ht="14.4" customHeight="1" thickBot="1" x14ac:dyDescent="0.35">
      <c r="A85" s="243" t="s">
        <v>239</v>
      </c>
      <c r="B85" s="227">
        <v>4.9406564584124654E-324</v>
      </c>
      <c r="C85" s="227">
        <v>1116.47</v>
      </c>
      <c r="D85" s="228">
        <v>1116.47</v>
      </c>
      <c r="E85" s="235" t="s">
        <v>167</v>
      </c>
      <c r="F85" s="227">
        <v>1259.99999999993</v>
      </c>
      <c r="G85" s="228">
        <v>734.99999999995998</v>
      </c>
      <c r="H85" s="230">
        <v>100.15</v>
      </c>
      <c r="I85" s="227">
        <v>737.86</v>
      </c>
      <c r="J85" s="228">
        <v>2.8600000000399999</v>
      </c>
      <c r="K85" s="233">
        <v>0.58560317460300004</v>
      </c>
    </row>
    <row r="86" spans="1:11" ht="14.4" customHeight="1" thickBot="1" x14ac:dyDescent="0.35">
      <c r="A86" s="244" t="s">
        <v>240</v>
      </c>
      <c r="B86" s="222">
        <v>4.9406564584124654E-324</v>
      </c>
      <c r="C86" s="222">
        <v>1116.47</v>
      </c>
      <c r="D86" s="223">
        <v>1116.47</v>
      </c>
      <c r="E86" s="234" t="s">
        <v>167</v>
      </c>
      <c r="F86" s="222">
        <v>1259.99999999993</v>
      </c>
      <c r="G86" s="223">
        <v>734.99999999995998</v>
      </c>
      <c r="H86" s="225">
        <v>100.15</v>
      </c>
      <c r="I86" s="222">
        <v>737.86</v>
      </c>
      <c r="J86" s="223">
        <v>2.8600000000399999</v>
      </c>
      <c r="K86" s="226">
        <v>0.58560317460300004</v>
      </c>
    </row>
    <row r="87" spans="1:11" ht="14.4" customHeight="1" thickBot="1" x14ac:dyDescent="0.35">
      <c r="A87" s="243" t="s">
        <v>241</v>
      </c>
      <c r="B87" s="227">
        <v>29.999998193665</v>
      </c>
      <c r="C87" s="227">
        <v>44.756999999999998</v>
      </c>
      <c r="D87" s="228">
        <v>14.757001806333999</v>
      </c>
      <c r="E87" s="229">
        <v>1.491900089829</v>
      </c>
      <c r="F87" s="227">
        <v>0</v>
      </c>
      <c r="G87" s="228">
        <v>0</v>
      </c>
      <c r="H87" s="230">
        <v>4.9406564584124654E-324</v>
      </c>
      <c r="I87" s="227">
        <v>21.873999999999999</v>
      </c>
      <c r="J87" s="228">
        <v>21.873999999999999</v>
      </c>
      <c r="K87" s="231" t="s">
        <v>161</v>
      </c>
    </row>
    <row r="88" spans="1:11" ht="14.4" customHeight="1" thickBot="1" x14ac:dyDescent="0.35">
      <c r="A88" s="244" t="s">
        <v>242</v>
      </c>
      <c r="B88" s="222">
        <v>29.999998193665</v>
      </c>
      <c r="C88" s="222">
        <v>44.756999999999998</v>
      </c>
      <c r="D88" s="223">
        <v>14.757001806333999</v>
      </c>
      <c r="E88" s="224">
        <v>1.491900089829</v>
      </c>
      <c r="F88" s="222">
        <v>0</v>
      </c>
      <c r="G88" s="223">
        <v>0</v>
      </c>
      <c r="H88" s="225">
        <v>4.9406564584124654E-324</v>
      </c>
      <c r="I88" s="222">
        <v>21.873999999999999</v>
      </c>
      <c r="J88" s="223">
        <v>21.873999999999999</v>
      </c>
      <c r="K88" s="232" t="s">
        <v>161</v>
      </c>
    </row>
    <row r="89" spans="1:11" ht="14.4" customHeight="1" thickBot="1" x14ac:dyDescent="0.35">
      <c r="A89" s="242" t="s">
        <v>243</v>
      </c>
      <c r="B89" s="222">
        <v>3310.9997206408598</v>
      </c>
      <c r="C89" s="222">
        <v>3989.0016700000001</v>
      </c>
      <c r="D89" s="223">
        <v>678.00194935913498</v>
      </c>
      <c r="E89" s="224">
        <v>1.2047725782430001</v>
      </c>
      <c r="F89" s="222">
        <v>3223.9965391123601</v>
      </c>
      <c r="G89" s="223">
        <v>1880.6646478155401</v>
      </c>
      <c r="H89" s="225">
        <v>433.23802000000001</v>
      </c>
      <c r="I89" s="222">
        <v>2297.3406</v>
      </c>
      <c r="J89" s="223">
        <v>416.67595218445598</v>
      </c>
      <c r="K89" s="226">
        <v>0.71257539272399995</v>
      </c>
    </row>
    <row r="90" spans="1:11" ht="14.4" customHeight="1" thickBot="1" x14ac:dyDescent="0.35">
      <c r="A90" s="243" t="s">
        <v>244</v>
      </c>
      <c r="B90" s="227">
        <v>876.99990719481798</v>
      </c>
      <c r="C90" s="227">
        <v>1055.70236</v>
      </c>
      <c r="D90" s="228">
        <v>178.70245280518199</v>
      </c>
      <c r="E90" s="229">
        <v>1.203765646198</v>
      </c>
      <c r="F90" s="227">
        <v>852.99999343452998</v>
      </c>
      <c r="G90" s="228">
        <v>497.58332950347602</v>
      </c>
      <c r="H90" s="230">
        <v>114.67953</v>
      </c>
      <c r="I90" s="227">
        <v>608.14877000000001</v>
      </c>
      <c r="J90" s="228">
        <v>110.565440496524</v>
      </c>
      <c r="K90" s="233">
        <v>0.71295284253299995</v>
      </c>
    </row>
    <row r="91" spans="1:11" ht="14.4" customHeight="1" thickBot="1" x14ac:dyDescent="0.35">
      <c r="A91" s="244" t="s">
        <v>245</v>
      </c>
      <c r="B91" s="222">
        <v>876.99990719481798</v>
      </c>
      <c r="C91" s="222">
        <v>1055.70236</v>
      </c>
      <c r="D91" s="223">
        <v>178.70245280518199</v>
      </c>
      <c r="E91" s="224">
        <v>1.203765646198</v>
      </c>
      <c r="F91" s="222">
        <v>852.99999343452998</v>
      </c>
      <c r="G91" s="223">
        <v>497.58332950347602</v>
      </c>
      <c r="H91" s="225">
        <v>114.67953</v>
      </c>
      <c r="I91" s="222">
        <v>608.14877000000001</v>
      </c>
      <c r="J91" s="223">
        <v>110.565440496524</v>
      </c>
      <c r="K91" s="226">
        <v>0.71295284253299995</v>
      </c>
    </row>
    <row r="92" spans="1:11" ht="14.4" customHeight="1" thickBot="1" x14ac:dyDescent="0.35">
      <c r="A92" s="243" t="s">
        <v>246</v>
      </c>
      <c r="B92" s="227">
        <v>2433.9998134460502</v>
      </c>
      <c r="C92" s="227">
        <v>2933.7413099999999</v>
      </c>
      <c r="D92" s="228">
        <v>499.74149655395303</v>
      </c>
      <c r="E92" s="229">
        <v>1.205316982274</v>
      </c>
      <c r="F92" s="227">
        <v>2370.99654567783</v>
      </c>
      <c r="G92" s="228">
        <v>1383.0813183120699</v>
      </c>
      <c r="H92" s="230">
        <v>318.55849000000001</v>
      </c>
      <c r="I92" s="227">
        <v>1689.19183</v>
      </c>
      <c r="J92" s="228">
        <v>306.11051168793199</v>
      </c>
      <c r="K92" s="233">
        <v>0.71243959974500004</v>
      </c>
    </row>
    <row r="93" spans="1:11" ht="14.4" customHeight="1" thickBot="1" x14ac:dyDescent="0.35">
      <c r="A93" s="244" t="s">
        <v>247</v>
      </c>
      <c r="B93" s="222">
        <v>2433.9998134460502</v>
      </c>
      <c r="C93" s="222">
        <v>2933.7413099999999</v>
      </c>
      <c r="D93" s="223">
        <v>499.74149655395303</v>
      </c>
      <c r="E93" s="224">
        <v>1.205316982274</v>
      </c>
      <c r="F93" s="222">
        <v>2370.99654567783</v>
      </c>
      <c r="G93" s="223">
        <v>1383.0813183120699</v>
      </c>
      <c r="H93" s="225">
        <v>318.55849000000001</v>
      </c>
      <c r="I93" s="222">
        <v>1689.19183</v>
      </c>
      <c r="J93" s="223">
        <v>306.11051168793199</v>
      </c>
      <c r="K93" s="226">
        <v>0.71243959974500004</v>
      </c>
    </row>
    <row r="94" spans="1:11" ht="14.4" customHeight="1" thickBot="1" x14ac:dyDescent="0.35">
      <c r="A94" s="243" t="s">
        <v>248</v>
      </c>
      <c r="B94" s="227">
        <v>4.9406564584124654E-324</v>
      </c>
      <c r="C94" s="227">
        <v>-0.11700000000000001</v>
      </c>
      <c r="D94" s="228">
        <v>-0.11700000000000001</v>
      </c>
      <c r="E94" s="235" t="s">
        <v>167</v>
      </c>
      <c r="F94" s="227">
        <v>0</v>
      </c>
      <c r="G94" s="228">
        <v>0</v>
      </c>
      <c r="H94" s="230">
        <v>4.9406564584124654E-324</v>
      </c>
      <c r="I94" s="227">
        <v>3.4584595208887258E-323</v>
      </c>
      <c r="J94" s="228">
        <v>3.4584595208887258E-323</v>
      </c>
      <c r="K94" s="231" t="s">
        <v>161</v>
      </c>
    </row>
    <row r="95" spans="1:11" ht="14.4" customHeight="1" thickBot="1" x14ac:dyDescent="0.35">
      <c r="A95" s="244" t="s">
        <v>249</v>
      </c>
      <c r="B95" s="222">
        <v>4.9406564584124654E-324</v>
      </c>
      <c r="C95" s="222">
        <v>-0.11700000000000001</v>
      </c>
      <c r="D95" s="223">
        <v>-0.11700000000000001</v>
      </c>
      <c r="E95" s="234" t="s">
        <v>167</v>
      </c>
      <c r="F95" s="222">
        <v>0</v>
      </c>
      <c r="G95" s="223">
        <v>0</v>
      </c>
      <c r="H95" s="225">
        <v>4.9406564584124654E-324</v>
      </c>
      <c r="I95" s="222">
        <v>3.4584595208887258E-323</v>
      </c>
      <c r="J95" s="223">
        <v>3.4584595208887258E-323</v>
      </c>
      <c r="K95" s="232" t="s">
        <v>161</v>
      </c>
    </row>
    <row r="96" spans="1:11" ht="14.4" customHeight="1" thickBot="1" x14ac:dyDescent="0.35">
      <c r="A96" s="243" t="s">
        <v>250</v>
      </c>
      <c r="B96" s="227">
        <v>4.9406564584124654E-324</v>
      </c>
      <c r="C96" s="227">
        <v>-0.32500000000000001</v>
      </c>
      <c r="D96" s="228">
        <v>-0.32500000000000001</v>
      </c>
      <c r="E96" s="235" t="s">
        <v>167</v>
      </c>
      <c r="F96" s="227">
        <v>0</v>
      </c>
      <c r="G96" s="228">
        <v>0</v>
      </c>
      <c r="H96" s="230">
        <v>4.9406564584124654E-324</v>
      </c>
      <c r="I96" s="227">
        <v>3.4584595208887258E-323</v>
      </c>
      <c r="J96" s="228">
        <v>3.4584595208887258E-323</v>
      </c>
      <c r="K96" s="231" t="s">
        <v>161</v>
      </c>
    </row>
    <row r="97" spans="1:11" ht="14.4" customHeight="1" thickBot="1" x14ac:dyDescent="0.35">
      <c r="A97" s="244" t="s">
        <v>251</v>
      </c>
      <c r="B97" s="222">
        <v>4.9406564584124654E-324</v>
      </c>
      <c r="C97" s="222">
        <v>-0.32500000000000001</v>
      </c>
      <c r="D97" s="223">
        <v>-0.32500000000000001</v>
      </c>
      <c r="E97" s="234" t="s">
        <v>167</v>
      </c>
      <c r="F97" s="222">
        <v>0</v>
      </c>
      <c r="G97" s="223">
        <v>0</v>
      </c>
      <c r="H97" s="225">
        <v>4.9406564584124654E-324</v>
      </c>
      <c r="I97" s="222">
        <v>3.4584595208887258E-323</v>
      </c>
      <c r="J97" s="223">
        <v>3.4584595208887258E-323</v>
      </c>
      <c r="K97" s="232" t="s">
        <v>161</v>
      </c>
    </row>
    <row r="98" spans="1:11" ht="14.4" customHeight="1" thickBot="1" x14ac:dyDescent="0.35">
      <c r="A98" s="242" t="s">
        <v>252</v>
      </c>
      <c r="B98" s="222">
        <v>98.000034099304003</v>
      </c>
      <c r="C98" s="222">
        <v>106.61886</v>
      </c>
      <c r="D98" s="223">
        <v>8.6188259006950005</v>
      </c>
      <c r="E98" s="224">
        <v>1.0879471724659999</v>
      </c>
      <c r="F98" s="222">
        <v>94.999999999994003</v>
      </c>
      <c r="G98" s="223">
        <v>55.416666666662998</v>
      </c>
      <c r="H98" s="225">
        <v>11.835900000000001</v>
      </c>
      <c r="I98" s="222">
        <v>61.117820000000002</v>
      </c>
      <c r="J98" s="223">
        <v>5.7011533333360003</v>
      </c>
      <c r="K98" s="226">
        <v>0.64334547368399997</v>
      </c>
    </row>
    <row r="99" spans="1:11" ht="14.4" customHeight="1" thickBot="1" x14ac:dyDescent="0.35">
      <c r="A99" s="243" t="s">
        <v>253</v>
      </c>
      <c r="B99" s="227">
        <v>98.000034099304003</v>
      </c>
      <c r="C99" s="227">
        <v>106.61886</v>
      </c>
      <c r="D99" s="228">
        <v>8.6188259006950005</v>
      </c>
      <c r="E99" s="229">
        <v>1.0879471724659999</v>
      </c>
      <c r="F99" s="227">
        <v>94.999999999994003</v>
      </c>
      <c r="G99" s="228">
        <v>55.416666666662998</v>
      </c>
      <c r="H99" s="230">
        <v>11.835900000000001</v>
      </c>
      <c r="I99" s="227">
        <v>61.117820000000002</v>
      </c>
      <c r="J99" s="228">
        <v>5.7011533333360003</v>
      </c>
      <c r="K99" s="233">
        <v>0.64334547368399997</v>
      </c>
    </row>
    <row r="100" spans="1:11" ht="14.4" customHeight="1" thickBot="1" x14ac:dyDescent="0.35">
      <c r="A100" s="244" t="s">
        <v>254</v>
      </c>
      <c r="B100" s="222">
        <v>98.000034099304003</v>
      </c>
      <c r="C100" s="222">
        <v>106.61886</v>
      </c>
      <c r="D100" s="223">
        <v>8.6188259006950005</v>
      </c>
      <c r="E100" s="224">
        <v>1.0879471724659999</v>
      </c>
      <c r="F100" s="222">
        <v>94.999999999994003</v>
      </c>
      <c r="G100" s="223">
        <v>55.416666666662998</v>
      </c>
      <c r="H100" s="225">
        <v>11.835900000000001</v>
      </c>
      <c r="I100" s="222">
        <v>61.117820000000002</v>
      </c>
      <c r="J100" s="223">
        <v>5.7011533333360003</v>
      </c>
      <c r="K100" s="226">
        <v>0.64334547368399997</v>
      </c>
    </row>
    <row r="101" spans="1:11" ht="14.4" customHeight="1" thickBot="1" x14ac:dyDescent="0.35">
      <c r="A101" s="241" t="s">
        <v>255</v>
      </c>
      <c r="B101" s="222">
        <v>50.000036989439003</v>
      </c>
      <c r="C101" s="222">
        <v>63.723999999999997</v>
      </c>
      <c r="D101" s="223">
        <v>13.72396301056</v>
      </c>
      <c r="E101" s="224">
        <v>1.2744790571539999</v>
      </c>
      <c r="F101" s="222">
        <v>47.999999999997002</v>
      </c>
      <c r="G101" s="223">
        <v>27.999999999998</v>
      </c>
      <c r="H101" s="225">
        <v>34.369999999999997</v>
      </c>
      <c r="I101" s="222">
        <v>68.305999999999997</v>
      </c>
      <c r="J101" s="223">
        <v>40.306000000000999</v>
      </c>
      <c r="K101" s="226">
        <v>1.423041666666</v>
      </c>
    </row>
    <row r="102" spans="1:11" ht="14.4" customHeight="1" thickBot="1" x14ac:dyDescent="0.35">
      <c r="A102" s="242" t="s">
        <v>256</v>
      </c>
      <c r="B102" s="222">
        <v>50.000036989439003</v>
      </c>
      <c r="C102" s="222">
        <v>63.723999999999997</v>
      </c>
      <c r="D102" s="223">
        <v>13.72396301056</v>
      </c>
      <c r="E102" s="224">
        <v>1.2744790571539999</v>
      </c>
      <c r="F102" s="222">
        <v>47.999999999997002</v>
      </c>
      <c r="G102" s="223">
        <v>27.999999999998</v>
      </c>
      <c r="H102" s="225">
        <v>34.369999999999997</v>
      </c>
      <c r="I102" s="222">
        <v>68.305999999999997</v>
      </c>
      <c r="J102" s="223">
        <v>40.306000000000999</v>
      </c>
      <c r="K102" s="226">
        <v>1.423041666666</v>
      </c>
    </row>
    <row r="103" spans="1:11" ht="14.4" customHeight="1" thickBot="1" x14ac:dyDescent="0.35">
      <c r="A103" s="243" t="s">
        <v>257</v>
      </c>
      <c r="B103" s="227">
        <v>4.9406564584124654E-324</v>
      </c>
      <c r="C103" s="227">
        <v>17.724</v>
      </c>
      <c r="D103" s="228">
        <v>17.724</v>
      </c>
      <c r="E103" s="235" t="s">
        <v>167</v>
      </c>
      <c r="F103" s="227">
        <v>0</v>
      </c>
      <c r="G103" s="228">
        <v>0</v>
      </c>
      <c r="H103" s="230">
        <v>4.9406564584124654E-324</v>
      </c>
      <c r="I103" s="227">
        <v>12.236000000000001</v>
      </c>
      <c r="J103" s="228">
        <v>12.236000000000001</v>
      </c>
      <c r="K103" s="231" t="s">
        <v>161</v>
      </c>
    </row>
    <row r="104" spans="1:11" ht="14.4" customHeight="1" thickBot="1" x14ac:dyDescent="0.35">
      <c r="A104" s="244" t="s">
        <v>258</v>
      </c>
      <c r="B104" s="222">
        <v>4.9406564584124654E-324</v>
      </c>
      <c r="C104" s="222">
        <v>4.75</v>
      </c>
      <c r="D104" s="223">
        <v>4.75</v>
      </c>
      <c r="E104" s="234" t="s">
        <v>167</v>
      </c>
      <c r="F104" s="222">
        <v>0</v>
      </c>
      <c r="G104" s="223">
        <v>0</v>
      </c>
      <c r="H104" s="225">
        <v>4.9406564584124654E-324</v>
      </c>
      <c r="I104" s="222">
        <v>3.4584595208887258E-323</v>
      </c>
      <c r="J104" s="223">
        <v>3.4584595208887258E-323</v>
      </c>
      <c r="K104" s="232" t="s">
        <v>161</v>
      </c>
    </row>
    <row r="105" spans="1:11" ht="14.4" customHeight="1" thickBot="1" x14ac:dyDescent="0.35">
      <c r="A105" s="244" t="s">
        <v>259</v>
      </c>
      <c r="B105" s="222">
        <v>4.9406564584124654E-324</v>
      </c>
      <c r="C105" s="222">
        <v>12.013999999999999</v>
      </c>
      <c r="D105" s="223">
        <v>12.013999999999999</v>
      </c>
      <c r="E105" s="234" t="s">
        <v>167</v>
      </c>
      <c r="F105" s="222">
        <v>0</v>
      </c>
      <c r="G105" s="223">
        <v>0</v>
      </c>
      <c r="H105" s="225">
        <v>4.9406564584124654E-324</v>
      </c>
      <c r="I105" s="222">
        <v>12.036</v>
      </c>
      <c r="J105" s="223">
        <v>12.036</v>
      </c>
      <c r="K105" s="232" t="s">
        <v>161</v>
      </c>
    </row>
    <row r="106" spans="1:11" ht="14.4" customHeight="1" thickBot="1" x14ac:dyDescent="0.35">
      <c r="A106" s="244" t="s">
        <v>260</v>
      </c>
      <c r="B106" s="222">
        <v>4.9406564584124654E-324</v>
      </c>
      <c r="C106" s="222">
        <v>0.96</v>
      </c>
      <c r="D106" s="223">
        <v>0.96</v>
      </c>
      <c r="E106" s="234" t="s">
        <v>167</v>
      </c>
      <c r="F106" s="222">
        <v>0</v>
      </c>
      <c r="G106" s="223">
        <v>0</v>
      </c>
      <c r="H106" s="225">
        <v>4.9406564584124654E-324</v>
      </c>
      <c r="I106" s="222">
        <v>0.2</v>
      </c>
      <c r="J106" s="223">
        <v>0.2</v>
      </c>
      <c r="K106" s="232" t="s">
        <v>161</v>
      </c>
    </row>
    <row r="107" spans="1:11" ht="14.4" customHeight="1" thickBot="1" x14ac:dyDescent="0.35">
      <c r="A107" s="243" t="s">
        <v>261</v>
      </c>
      <c r="B107" s="227">
        <v>50.000036989439003</v>
      </c>
      <c r="C107" s="227">
        <v>46</v>
      </c>
      <c r="D107" s="228">
        <v>-4.0000369894389998</v>
      </c>
      <c r="E107" s="229">
        <v>0.91999931939400004</v>
      </c>
      <c r="F107" s="227">
        <v>47.999999999997002</v>
      </c>
      <c r="G107" s="228">
        <v>27.999999999998</v>
      </c>
      <c r="H107" s="230">
        <v>2</v>
      </c>
      <c r="I107" s="227">
        <v>18.2</v>
      </c>
      <c r="J107" s="228">
        <v>-9.7999999999980005</v>
      </c>
      <c r="K107" s="233">
        <v>0.37916666666600002</v>
      </c>
    </row>
    <row r="108" spans="1:11" ht="14.4" customHeight="1" thickBot="1" x14ac:dyDescent="0.35">
      <c r="A108" s="244" t="s">
        <v>262</v>
      </c>
      <c r="B108" s="222">
        <v>50.000036989439003</v>
      </c>
      <c r="C108" s="222">
        <v>46</v>
      </c>
      <c r="D108" s="223">
        <v>-4.0000369894389998</v>
      </c>
      <c r="E108" s="224">
        <v>0.91999931939400004</v>
      </c>
      <c r="F108" s="222">
        <v>47.999999999997002</v>
      </c>
      <c r="G108" s="223">
        <v>27.999999999998</v>
      </c>
      <c r="H108" s="225">
        <v>2</v>
      </c>
      <c r="I108" s="222">
        <v>18.2</v>
      </c>
      <c r="J108" s="223">
        <v>-9.7999999999980005</v>
      </c>
      <c r="K108" s="226">
        <v>0.37916666666600002</v>
      </c>
    </row>
    <row r="109" spans="1:11" ht="14.4" customHeight="1" thickBot="1" x14ac:dyDescent="0.35">
      <c r="A109" s="243" t="s">
        <v>263</v>
      </c>
      <c r="B109" s="227">
        <v>4.9406564584124654E-324</v>
      </c>
      <c r="C109" s="227">
        <v>4.9406564584124654E-324</v>
      </c>
      <c r="D109" s="228">
        <v>0</v>
      </c>
      <c r="E109" s="229">
        <v>1</v>
      </c>
      <c r="F109" s="227">
        <v>4.9406564584124654E-324</v>
      </c>
      <c r="G109" s="228">
        <v>0</v>
      </c>
      <c r="H109" s="230">
        <v>32.369999999999997</v>
      </c>
      <c r="I109" s="227">
        <v>32.369999999999997</v>
      </c>
      <c r="J109" s="228">
        <v>32.369999999999997</v>
      </c>
      <c r="K109" s="231" t="s">
        <v>167</v>
      </c>
    </row>
    <row r="110" spans="1:11" ht="14.4" customHeight="1" thickBot="1" x14ac:dyDescent="0.35">
      <c r="A110" s="244" t="s">
        <v>264</v>
      </c>
      <c r="B110" s="222">
        <v>4.9406564584124654E-324</v>
      </c>
      <c r="C110" s="222">
        <v>4.9406564584124654E-324</v>
      </c>
      <c r="D110" s="223">
        <v>0</v>
      </c>
      <c r="E110" s="224">
        <v>1</v>
      </c>
      <c r="F110" s="222">
        <v>4.9406564584124654E-324</v>
      </c>
      <c r="G110" s="223">
        <v>0</v>
      </c>
      <c r="H110" s="225">
        <v>32.369999999999997</v>
      </c>
      <c r="I110" s="222">
        <v>32.369999999999997</v>
      </c>
      <c r="J110" s="223">
        <v>32.369999999999997</v>
      </c>
      <c r="K110" s="232" t="s">
        <v>167</v>
      </c>
    </row>
    <row r="111" spans="1:11" ht="14.4" customHeight="1" thickBot="1" x14ac:dyDescent="0.35">
      <c r="A111" s="243" t="s">
        <v>265</v>
      </c>
      <c r="B111" s="227">
        <v>4.9406564584124654E-324</v>
      </c>
      <c r="C111" s="227">
        <v>4.9406564584124654E-324</v>
      </c>
      <c r="D111" s="228">
        <v>0</v>
      </c>
      <c r="E111" s="229">
        <v>1</v>
      </c>
      <c r="F111" s="227">
        <v>4.9406564584124654E-324</v>
      </c>
      <c r="G111" s="228">
        <v>0</v>
      </c>
      <c r="H111" s="230">
        <v>4.9406564584124654E-324</v>
      </c>
      <c r="I111" s="227">
        <v>2</v>
      </c>
      <c r="J111" s="228">
        <v>2</v>
      </c>
      <c r="K111" s="231" t="s">
        <v>167</v>
      </c>
    </row>
    <row r="112" spans="1:11" ht="14.4" customHeight="1" thickBot="1" x14ac:dyDescent="0.35">
      <c r="A112" s="244" t="s">
        <v>266</v>
      </c>
      <c r="B112" s="222">
        <v>4.9406564584124654E-324</v>
      </c>
      <c r="C112" s="222">
        <v>4.9406564584124654E-324</v>
      </c>
      <c r="D112" s="223">
        <v>0</v>
      </c>
      <c r="E112" s="224">
        <v>1</v>
      </c>
      <c r="F112" s="222">
        <v>4.9406564584124654E-324</v>
      </c>
      <c r="G112" s="223">
        <v>0</v>
      </c>
      <c r="H112" s="225">
        <v>4.9406564584124654E-324</v>
      </c>
      <c r="I112" s="222">
        <v>2</v>
      </c>
      <c r="J112" s="223">
        <v>2</v>
      </c>
      <c r="K112" s="232" t="s">
        <v>167</v>
      </c>
    </row>
    <row r="113" spans="1:11" ht="14.4" customHeight="1" thickBot="1" x14ac:dyDescent="0.35">
      <c r="A113" s="243" t="s">
        <v>267</v>
      </c>
      <c r="B113" s="227">
        <v>4.9406564584124654E-324</v>
      </c>
      <c r="C113" s="227">
        <v>4.9406564584124654E-324</v>
      </c>
      <c r="D113" s="228">
        <v>0</v>
      </c>
      <c r="E113" s="229">
        <v>1</v>
      </c>
      <c r="F113" s="227">
        <v>4.9406564584124654E-324</v>
      </c>
      <c r="G113" s="228">
        <v>0</v>
      </c>
      <c r="H113" s="230">
        <v>4.9406564584124654E-324</v>
      </c>
      <c r="I113" s="227">
        <v>3.5</v>
      </c>
      <c r="J113" s="228">
        <v>3.5</v>
      </c>
      <c r="K113" s="231" t="s">
        <v>167</v>
      </c>
    </row>
    <row r="114" spans="1:11" ht="14.4" customHeight="1" thickBot="1" x14ac:dyDescent="0.35">
      <c r="A114" s="244" t="s">
        <v>268</v>
      </c>
      <c r="B114" s="222">
        <v>4.9406564584124654E-324</v>
      </c>
      <c r="C114" s="222">
        <v>4.9406564584124654E-324</v>
      </c>
      <c r="D114" s="223">
        <v>0</v>
      </c>
      <c r="E114" s="224">
        <v>1</v>
      </c>
      <c r="F114" s="222">
        <v>4.9406564584124654E-324</v>
      </c>
      <c r="G114" s="223">
        <v>0</v>
      </c>
      <c r="H114" s="225">
        <v>4.9406564584124654E-324</v>
      </c>
      <c r="I114" s="222">
        <v>3.5</v>
      </c>
      <c r="J114" s="223">
        <v>3.5</v>
      </c>
      <c r="K114" s="232" t="s">
        <v>167</v>
      </c>
    </row>
    <row r="115" spans="1:11" ht="14.4" customHeight="1" thickBot="1" x14ac:dyDescent="0.35">
      <c r="A115" s="241" t="s">
        <v>269</v>
      </c>
      <c r="B115" s="222">
        <v>332.99997994968498</v>
      </c>
      <c r="C115" s="222">
        <v>337.964</v>
      </c>
      <c r="D115" s="223">
        <v>4.9640200503149998</v>
      </c>
      <c r="E115" s="224">
        <v>1.014906968015</v>
      </c>
      <c r="F115" s="222">
        <v>1230.99999999993</v>
      </c>
      <c r="G115" s="223">
        <v>718.08333333329404</v>
      </c>
      <c r="H115" s="225">
        <v>31.738379999999999</v>
      </c>
      <c r="I115" s="222">
        <v>268.99315999999999</v>
      </c>
      <c r="J115" s="223">
        <v>-449.09017333329399</v>
      </c>
      <c r="K115" s="226">
        <v>0.21851597075500001</v>
      </c>
    </row>
    <row r="116" spans="1:11" ht="14.4" customHeight="1" thickBot="1" x14ac:dyDescent="0.35">
      <c r="A116" s="242" t="s">
        <v>270</v>
      </c>
      <c r="B116" s="222">
        <v>332.99997994968498</v>
      </c>
      <c r="C116" s="222">
        <v>295.65600000000001</v>
      </c>
      <c r="D116" s="223">
        <v>-37.343979949683998</v>
      </c>
      <c r="E116" s="224">
        <v>0.88785590931400005</v>
      </c>
      <c r="F116" s="222">
        <v>1230.99999999993</v>
      </c>
      <c r="G116" s="223">
        <v>718.08333333329404</v>
      </c>
      <c r="H116" s="225">
        <v>28.018999999999998</v>
      </c>
      <c r="I116" s="222">
        <v>214.50299999999999</v>
      </c>
      <c r="J116" s="223">
        <v>-503.58033333329399</v>
      </c>
      <c r="K116" s="226">
        <v>0.17425101543400001</v>
      </c>
    </row>
    <row r="117" spans="1:11" ht="14.4" customHeight="1" thickBot="1" x14ac:dyDescent="0.35">
      <c r="A117" s="243" t="s">
        <v>271</v>
      </c>
      <c r="B117" s="227">
        <v>332.99997994968498</v>
      </c>
      <c r="C117" s="227">
        <v>295.65600000000001</v>
      </c>
      <c r="D117" s="228">
        <v>-37.343979949683998</v>
      </c>
      <c r="E117" s="229">
        <v>0.88785590931400005</v>
      </c>
      <c r="F117" s="227">
        <v>1230.99999999993</v>
      </c>
      <c r="G117" s="228">
        <v>718.08333333329404</v>
      </c>
      <c r="H117" s="230">
        <v>28.018999999999998</v>
      </c>
      <c r="I117" s="227">
        <v>185.78399999999999</v>
      </c>
      <c r="J117" s="228">
        <v>-532.29933333329404</v>
      </c>
      <c r="K117" s="233">
        <v>0.15092120227399999</v>
      </c>
    </row>
    <row r="118" spans="1:11" ht="14.4" customHeight="1" thickBot="1" x14ac:dyDescent="0.35">
      <c r="A118" s="244" t="s">
        <v>272</v>
      </c>
      <c r="B118" s="222">
        <v>5.9999996387329997</v>
      </c>
      <c r="C118" s="222">
        <v>6.2530000000000001</v>
      </c>
      <c r="D118" s="223">
        <v>0.25300036126600001</v>
      </c>
      <c r="E118" s="224">
        <v>1.042166729416</v>
      </c>
      <c r="F118" s="222">
        <v>2.9999999999989999</v>
      </c>
      <c r="G118" s="223">
        <v>1.7499999999989999</v>
      </c>
      <c r="H118" s="225">
        <v>0.14199999999999999</v>
      </c>
      <c r="I118" s="222">
        <v>1.278</v>
      </c>
      <c r="J118" s="223">
        <v>-0.471999999999</v>
      </c>
      <c r="K118" s="226">
        <v>0.42599999999999999</v>
      </c>
    </row>
    <row r="119" spans="1:11" ht="14.4" customHeight="1" thickBot="1" x14ac:dyDescent="0.35">
      <c r="A119" s="244" t="s">
        <v>273</v>
      </c>
      <c r="B119" s="222">
        <v>320.99998067221901</v>
      </c>
      <c r="C119" s="222">
        <v>283.23599999999999</v>
      </c>
      <c r="D119" s="223">
        <v>-37.763980672217997</v>
      </c>
      <c r="E119" s="224">
        <v>0.88235519331400003</v>
      </c>
      <c r="F119" s="222">
        <v>405.99999999997698</v>
      </c>
      <c r="G119" s="223">
        <v>236.83333333332001</v>
      </c>
      <c r="H119" s="225">
        <v>27.456</v>
      </c>
      <c r="I119" s="222">
        <v>181.506</v>
      </c>
      <c r="J119" s="223">
        <v>-55.327333333319999</v>
      </c>
      <c r="K119" s="226">
        <v>0.44705911329999998</v>
      </c>
    </row>
    <row r="120" spans="1:11" ht="14.4" customHeight="1" thickBot="1" x14ac:dyDescent="0.35">
      <c r="A120" s="244" t="s">
        <v>274</v>
      </c>
      <c r="B120" s="222">
        <v>5.0000396989410003</v>
      </c>
      <c r="C120" s="222">
        <v>4.9080000000000004</v>
      </c>
      <c r="D120" s="223">
        <v>-9.2039698941000003E-2</v>
      </c>
      <c r="E120" s="224">
        <v>0.981592206365</v>
      </c>
      <c r="F120" s="222">
        <v>4.9999999999989999</v>
      </c>
      <c r="G120" s="223">
        <v>2.9166666666659999</v>
      </c>
      <c r="H120" s="225">
        <v>0.39500000000000002</v>
      </c>
      <c r="I120" s="222">
        <v>2.766</v>
      </c>
      <c r="J120" s="223">
        <v>-0.15066666666600001</v>
      </c>
      <c r="K120" s="226">
        <v>0.55320000000000003</v>
      </c>
    </row>
    <row r="121" spans="1:11" ht="14.4" customHeight="1" thickBot="1" x14ac:dyDescent="0.35">
      <c r="A121" s="244" t="s">
        <v>275</v>
      </c>
      <c r="B121" s="222">
        <v>0.99995993979099995</v>
      </c>
      <c r="C121" s="222">
        <v>1.2589999999999999</v>
      </c>
      <c r="D121" s="223">
        <v>0.25904006020800002</v>
      </c>
      <c r="E121" s="224">
        <v>1.2590504378230001</v>
      </c>
      <c r="F121" s="222">
        <v>0</v>
      </c>
      <c r="G121" s="223">
        <v>0</v>
      </c>
      <c r="H121" s="225">
        <v>2.5999999999999999E-2</v>
      </c>
      <c r="I121" s="222">
        <v>0.23400000000000001</v>
      </c>
      <c r="J121" s="223">
        <v>0.23400000000000001</v>
      </c>
      <c r="K121" s="232" t="s">
        <v>161</v>
      </c>
    </row>
    <row r="122" spans="1:11" ht="14.4" customHeight="1" thickBot="1" x14ac:dyDescent="0.35">
      <c r="A122" s="243" t="s">
        <v>276</v>
      </c>
      <c r="B122" s="227">
        <v>4.9406564584124654E-324</v>
      </c>
      <c r="C122" s="227">
        <v>4.9406564584124654E-324</v>
      </c>
      <c r="D122" s="228">
        <v>0</v>
      </c>
      <c r="E122" s="229">
        <v>1</v>
      </c>
      <c r="F122" s="227">
        <v>4.9406564584124654E-324</v>
      </c>
      <c r="G122" s="228">
        <v>0</v>
      </c>
      <c r="H122" s="230">
        <v>4.9406564584124654E-324</v>
      </c>
      <c r="I122" s="227">
        <v>28.719000000000001</v>
      </c>
      <c r="J122" s="228">
        <v>28.719000000000001</v>
      </c>
      <c r="K122" s="231" t="s">
        <v>167</v>
      </c>
    </row>
    <row r="123" spans="1:11" ht="14.4" customHeight="1" thickBot="1" x14ac:dyDescent="0.35">
      <c r="A123" s="244" t="s">
        <v>277</v>
      </c>
      <c r="B123" s="222">
        <v>4.9406564584124654E-324</v>
      </c>
      <c r="C123" s="222">
        <v>4.9406564584124654E-324</v>
      </c>
      <c r="D123" s="223">
        <v>0</v>
      </c>
      <c r="E123" s="224">
        <v>1</v>
      </c>
      <c r="F123" s="222">
        <v>4.9406564584124654E-324</v>
      </c>
      <c r="G123" s="223">
        <v>0</v>
      </c>
      <c r="H123" s="225">
        <v>4.9406564584124654E-324</v>
      </c>
      <c r="I123" s="222">
        <v>28.719000000000001</v>
      </c>
      <c r="J123" s="223">
        <v>28.719000000000001</v>
      </c>
      <c r="K123" s="232" t="s">
        <v>167</v>
      </c>
    </row>
    <row r="124" spans="1:11" ht="14.4" customHeight="1" thickBot="1" x14ac:dyDescent="0.35">
      <c r="A124" s="242" t="s">
        <v>278</v>
      </c>
      <c r="B124" s="222">
        <v>4.9406564584124654E-324</v>
      </c>
      <c r="C124" s="222">
        <v>4.9406564584124654E-324</v>
      </c>
      <c r="D124" s="223">
        <v>0</v>
      </c>
      <c r="E124" s="224">
        <v>1</v>
      </c>
      <c r="F124" s="222">
        <v>4.9406564584124654E-324</v>
      </c>
      <c r="G124" s="223">
        <v>0</v>
      </c>
      <c r="H124" s="225">
        <v>4.9406564584124654E-324</v>
      </c>
      <c r="I124" s="222">
        <v>2.04</v>
      </c>
      <c r="J124" s="223">
        <v>2.04</v>
      </c>
      <c r="K124" s="232" t="s">
        <v>167</v>
      </c>
    </row>
    <row r="125" spans="1:11" ht="14.4" customHeight="1" thickBot="1" x14ac:dyDescent="0.35">
      <c r="A125" s="243" t="s">
        <v>279</v>
      </c>
      <c r="B125" s="227">
        <v>4.9406564584124654E-324</v>
      </c>
      <c r="C125" s="227">
        <v>4.9406564584124654E-324</v>
      </c>
      <c r="D125" s="228">
        <v>0</v>
      </c>
      <c r="E125" s="229">
        <v>1</v>
      </c>
      <c r="F125" s="227">
        <v>4.9406564584124654E-324</v>
      </c>
      <c r="G125" s="228">
        <v>0</v>
      </c>
      <c r="H125" s="230">
        <v>4.9406564584124654E-324</v>
      </c>
      <c r="I125" s="227">
        <v>2.04</v>
      </c>
      <c r="J125" s="228">
        <v>2.04</v>
      </c>
      <c r="K125" s="231" t="s">
        <v>167</v>
      </c>
    </row>
    <row r="126" spans="1:11" ht="14.4" customHeight="1" thickBot="1" x14ac:dyDescent="0.35">
      <c r="A126" s="244" t="s">
        <v>280</v>
      </c>
      <c r="B126" s="222">
        <v>4.9406564584124654E-324</v>
      </c>
      <c r="C126" s="222">
        <v>4.9406564584124654E-324</v>
      </c>
      <c r="D126" s="223">
        <v>0</v>
      </c>
      <c r="E126" s="224">
        <v>1</v>
      </c>
      <c r="F126" s="222">
        <v>4.9406564584124654E-324</v>
      </c>
      <c r="G126" s="223">
        <v>0</v>
      </c>
      <c r="H126" s="225">
        <v>4.9406564584124654E-324</v>
      </c>
      <c r="I126" s="222">
        <v>2.04</v>
      </c>
      <c r="J126" s="223">
        <v>2.04</v>
      </c>
      <c r="K126" s="232" t="s">
        <v>167</v>
      </c>
    </row>
    <row r="127" spans="1:11" ht="14.4" customHeight="1" thickBot="1" x14ac:dyDescent="0.35">
      <c r="A127" s="242" t="s">
        <v>281</v>
      </c>
      <c r="B127" s="222">
        <v>4.9406564584124654E-324</v>
      </c>
      <c r="C127" s="222">
        <v>42.308</v>
      </c>
      <c r="D127" s="223">
        <v>42.308</v>
      </c>
      <c r="E127" s="234" t="s">
        <v>167</v>
      </c>
      <c r="F127" s="222">
        <v>0</v>
      </c>
      <c r="G127" s="223">
        <v>0</v>
      </c>
      <c r="H127" s="225">
        <v>3.7193800000000001</v>
      </c>
      <c r="I127" s="222">
        <v>52.450159999999997</v>
      </c>
      <c r="J127" s="223">
        <v>52.450159999999997</v>
      </c>
      <c r="K127" s="232" t="s">
        <v>161</v>
      </c>
    </row>
    <row r="128" spans="1:11" ht="14.4" customHeight="1" thickBot="1" x14ac:dyDescent="0.35">
      <c r="A128" s="243" t="s">
        <v>282</v>
      </c>
      <c r="B128" s="227">
        <v>4.9406564584124654E-324</v>
      </c>
      <c r="C128" s="227">
        <v>4.9406564584124654E-324</v>
      </c>
      <c r="D128" s="228">
        <v>0</v>
      </c>
      <c r="E128" s="229">
        <v>1</v>
      </c>
      <c r="F128" s="227">
        <v>4.9406564584124654E-324</v>
      </c>
      <c r="G128" s="228">
        <v>0</v>
      </c>
      <c r="H128" s="230">
        <v>3.7193800000000001</v>
      </c>
      <c r="I128" s="227">
        <v>38.672159999999998</v>
      </c>
      <c r="J128" s="228">
        <v>38.672159999999998</v>
      </c>
      <c r="K128" s="231" t="s">
        <v>167</v>
      </c>
    </row>
    <row r="129" spans="1:11" ht="14.4" customHeight="1" thickBot="1" x14ac:dyDescent="0.35">
      <c r="A129" s="244" t="s">
        <v>283</v>
      </c>
      <c r="B129" s="222">
        <v>4.9406564584124654E-324</v>
      </c>
      <c r="C129" s="222">
        <v>4.9406564584124654E-324</v>
      </c>
      <c r="D129" s="223">
        <v>0</v>
      </c>
      <c r="E129" s="224">
        <v>1</v>
      </c>
      <c r="F129" s="222">
        <v>4.9406564584124654E-324</v>
      </c>
      <c r="G129" s="223">
        <v>0</v>
      </c>
      <c r="H129" s="225">
        <v>3.7193800000000001</v>
      </c>
      <c r="I129" s="222">
        <v>38.672159999999998</v>
      </c>
      <c r="J129" s="223">
        <v>38.672159999999998</v>
      </c>
      <c r="K129" s="232" t="s">
        <v>167</v>
      </c>
    </row>
    <row r="130" spans="1:11" ht="14.4" customHeight="1" thickBot="1" x14ac:dyDescent="0.35">
      <c r="A130" s="243" t="s">
        <v>284</v>
      </c>
      <c r="B130" s="227">
        <v>4.9406564584124654E-324</v>
      </c>
      <c r="C130" s="227">
        <v>13.99</v>
      </c>
      <c r="D130" s="228">
        <v>13.99</v>
      </c>
      <c r="E130" s="235" t="s">
        <v>167</v>
      </c>
      <c r="F130" s="227">
        <v>0</v>
      </c>
      <c r="G130" s="228">
        <v>0</v>
      </c>
      <c r="H130" s="230">
        <v>4.9406564584124654E-324</v>
      </c>
      <c r="I130" s="227">
        <v>13.778</v>
      </c>
      <c r="J130" s="228">
        <v>13.778</v>
      </c>
      <c r="K130" s="231" t="s">
        <v>161</v>
      </c>
    </row>
    <row r="131" spans="1:11" ht="14.4" customHeight="1" thickBot="1" x14ac:dyDescent="0.35">
      <c r="A131" s="244" t="s">
        <v>285</v>
      </c>
      <c r="B131" s="222">
        <v>4.9406564584124654E-324</v>
      </c>
      <c r="C131" s="222">
        <v>3.6</v>
      </c>
      <c r="D131" s="223">
        <v>3.6</v>
      </c>
      <c r="E131" s="234" t="s">
        <v>167</v>
      </c>
      <c r="F131" s="222">
        <v>0</v>
      </c>
      <c r="G131" s="223">
        <v>0</v>
      </c>
      <c r="H131" s="225">
        <v>4.9406564584124654E-324</v>
      </c>
      <c r="I131" s="222">
        <v>13.778</v>
      </c>
      <c r="J131" s="223">
        <v>13.778</v>
      </c>
      <c r="K131" s="232" t="s">
        <v>161</v>
      </c>
    </row>
    <row r="132" spans="1:11" ht="14.4" customHeight="1" thickBot="1" x14ac:dyDescent="0.35">
      <c r="A132" s="244" t="s">
        <v>286</v>
      </c>
      <c r="B132" s="222">
        <v>4.9406564584124654E-324</v>
      </c>
      <c r="C132" s="222">
        <v>10.39</v>
      </c>
      <c r="D132" s="223">
        <v>10.39</v>
      </c>
      <c r="E132" s="234" t="s">
        <v>167</v>
      </c>
      <c r="F132" s="222">
        <v>0</v>
      </c>
      <c r="G132" s="223">
        <v>0</v>
      </c>
      <c r="H132" s="225">
        <v>4.9406564584124654E-324</v>
      </c>
      <c r="I132" s="222">
        <v>3.4584595208887258E-323</v>
      </c>
      <c r="J132" s="223">
        <v>3.4584595208887258E-323</v>
      </c>
      <c r="K132" s="232" t="s">
        <v>161</v>
      </c>
    </row>
    <row r="133" spans="1:11" ht="14.4" customHeight="1" thickBot="1" x14ac:dyDescent="0.35">
      <c r="A133" s="243" t="s">
        <v>287</v>
      </c>
      <c r="B133" s="227">
        <v>4.9406564584124654E-324</v>
      </c>
      <c r="C133" s="227">
        <v>28.318000000000001</v>
      </c>
      <c r="D133" s="228">
        <v>28.318000000000001</v>
      </c>
      <c r="E133" s="235" t="s">
        <v>167</v>
      </c>
      <c r="F133" s="227">
        <v>0</v>
      </c>
      <c r="G133" s="228">
        <v>0</v>
      </c>
      <c r="H133" s="230">
        <v>4.9406564584124654E-324</v>
      </c>
      <c r="I133" s="227">
        <v>3.4584595208887258E-323</v>
      </c>
      <c r="J133" s="228">
        <v>3.4584595208887258E-323</v>
      </c>
      <c r="K133" s="231" t="s">
        <v>161</v>
      </c>
    </row>
    <row r="134" spans="1:11" ht="14.4" customHeight="1" thickBot="1" x14ac:dyDescent="0.35">
      <c r="A134" s="244" t="s">
        <v>288</v>
      </c>
      <c r="B134" s="222">
        <v>4.9406564584124654E-324</v>
      </c>
      <c r="C134" s="222">
        <v>10.39</v>
      </c>
      <c r="D134" s="223">
        <v>10.39</v>
      </c>
      <c r="E134" s="234" t="s">
        <v>167</v>
      </c>
      <c r="F134" s="222">
        <v>0</v>
      </c>
      <c r="G134" s="223">
        <v>0</v>
      </c>
      <c r="H134" s="225">
        <v>4.9406564584124654E-324</v>
      </c>
      <c r="I134" s="222">
        <v>3.4584595208887258E-323</v>
      </c>
      <c r="J134" s="223">
        <v>3.4584595208887258E-323</v>
      </c>
      <c r="K134" s="232" t="s">
        <v>161</v>
      </c>
    </row>
    <row r="135" spans="1:11" ht="14.4" customHeight="1" thickBot="1" x14ac:dyDescent="0.35">
      <c r="A135" s="244" t="s">
        <v>289</v>
      </c>
      <c r="B135" s="222">
        <v>4.9406564584124654E-324</v>
      </c>
      <c r="C135" s="222">
        <v>17.928000000000001</v>
      </c>
      <c r="D135" s="223">
        <v>17.928000000000001</v>
      </c>
      <c r="E135" s="234" t="s">
        <v>167</v>
      </c>
      <c r="F135" s="222">
        <v>0</v>
      </c>
      <c r="G135" s="223">
        <v>0</v>
      </c>
      <c r="H135" s="225">
        <v>4.9406564584124654E-324</v>
      </c>
      <c r="I135" s="222">
        <v>3.4584595208887258E-323</v>
      </c>
      <c r="J135" s="223">
        <v>3.4584595208887258E-323</v>
      </c>
      <c r="K135" s="232" t="s">
        <v>161</v>
      </c>
    </row>
    <row r="136" spans="1:11" ht="14.4" customHeight="1" thickBot="1" x14ac:dyDescent="0.35">
      <c r="A136" s="241" t="s">
        <v>290</v>
      </c>
      <c r="B136" s="222">
        <v>4.9406564584124654E-324</v>
      </c>
      <c r="C136" s="222">
        <v>0.15345</v>
      </c>
      <c r="D136" s="223">
        <v>0.15345</v>
      </c>
      <c r="E136" s="234" t="s">
        <v>167</v>
      </c>
      <c r="F136" s="222">
        <v>0</v>
      </c>
      <c r="G136" s="223">
        <v>0</v>
      </c>
      <c r="H136" s="225">
        <v>4.9406564584124654E-324</v>
      </c>
      <c r="I136" s="222">
        <v>0.22774</v>
      </c>
      <c r="J136" s="223">
        <v>0.22774</v>
      </c>
      <c r="K136" s="232" t="s">
        <v>161</v>
      </c>
    </row>
    <row r="137" spans="1:11" ht="14.4" customHeight="1" thickBot="1" x14ac:dyDescent="0.35">
      <c r="A137" s="242" t="s">
        <v>291</v>
      </c>
      <c r="B137" s="222">
        <v>4.9406564584124654E-324</v>
      </c>
      <c r="C137" s="222">
        <v>0.15345</v>
      </c>
      <c r="D137" s="223">
        <v>0.15345</v>
      </c>
      <c r="E137" s="234" t="s">
        <v>167</v>
      </c>
      <c r="F137" s="222">
        <v>0</v>
      </c>
      <c r="G137" s="223">
        <v>0</v>
      </c>
      <c r="H137" s="225">
        <v>4.9406564584124654E-324</v>
      </c>
      <c r="I137" s="222">
        <v>0.22774</v>
      </c>
      <c r="J137" s="223">
        <v>0.22774</v>
      </c>
      <c r="K137" s="232" t="s">
        <v>161</v>
      </c>
    </row>
    <row r="138" spans="1:11" ht="14.4" customHeight="1" thickBot="1" x14ac:dyDescent="0.35">
      <c r="A138" s="243" t="s">
        <v>292</v>
      </c>
      <c r="B138" s="227">
        <v>4.9406564584124654E-324</v>
      </c>
      <c r="C138" s="227">
        <v>0.15345</v>
      </c>
      <c r="D138" s="228">
        <v>0.15345</v>
      </c>
      <c r="E138" s="235" t="s">
        <v>167</v>
      </c>
      <c r="F138" s="227">
        <v>0</v>
      </c>
      <c r="G138" s="228">
        <v>0</v>
      </c>
      <c r="H138" s="230">
        <v>4.9406564584124654E-324</v>
      </c>
      <c r="I138" s="227">
        <v>0.22774</v>
      </c>
      <c r="J138" s="228">
        <v>0.22774</v>
      </c>
      <c r="K138" s="231" t="s">
        <v>161</v>
      </c>
    </row>
    <row r="139" spans="1:11" ht="14.4" customHeight="1" thickBot="1" x14ac:dyDescent="0.35">
      <c r="A139" s="244" t="s">
        <v>293</v>
      </c>
      <c r="B139" s="222">
        <v>4.9406564584124654E-324</v>
      </c>
      <c r="C139" s="222">
        <v>0.15345</v>
      </c>
      <c r="D139" s="223">
        <v>0.15345</v>
      </c>
      <c r="E139" s="234" t="s">
        <v>167</v>
      </c>
      <c r="F139" s="222">
        <v>0</v>
      </c>
      <c r="G139" s="223">
        <v>0</v>
      </c>
      <c r="H139" s="225">
        <v>4.9406564584124654E-324</v>
      </c>
      <c r="I139" s="222">
        <v>0.22774</v>
      </c>
      <c r="J139" s="223">
        <v>0.22774</v>
      </c>
      <c r="K139" s="232" t="s">
        <v>161</v>
      </c>
    </row>
    <row r="140" spans="1:11" ht="14.4" customHeight="1" thickBot="1" x14ac:dyDescent="0.35">
      <c r="A140" s="240" t="s">
        <v>294</v>
      </c>
      <c r="B140" s="222">
        <v>37082.7524344825</v>
      </c>
      <c r="C140" s="222">
        <v>18898.980837808402</v>
      </c>
      <c r="D140" s="223">
        <v>-18183.771596674102</v>
      </c>
      <c r="E140" s="224">
        <v>0.50964342172800003</v>
      </c>
      <c r="F140" s="222">
        <v>18788.0338681785</v>
      </c>
      <c r="G140" s="223">
        <v>10959.6864231041</v>
      </c>
      <c r="H140" s="225">
        <v>2869.6564600000002</v>
      </c>
      <c r="I140" s="222">
        <v>14462.751340000001</v>
      </c>
      <c r="J140" s="223">
        <v>3503.0649168958798</v>
      </c>
      <c r="K140" s="226">
        <v>0.76978524956200001</v>
      </c>
    </row>
    <row r="141" spans="1:11" ht="14.4" customHeight="1" thickBot="1" x14ac:dyDescent="0.35">
      <c r="A141" s="241" t="s">
        <v>295</v>
      </c>
      <c r="B141" s="222">
        <v>36949.875826762502</v>
      </c>
      <c r="C141" s="222">
        <v>18675.7933873277</v>
      </c>
      <c r="D141" s="223">
        <v>-18274.082439434798</v>
      </c>
      <c r="E141" s="224">
        <v>0.50543589036299996</v>
      </c>
      <c r="F141" s="222">
        <v>18602.6339339839</v>
      </c>
      <c r="G141" s="223">
        <v>10851.536461490599</v>
      </c>
      <c r="H141" s="225">
        <v>2868.8712999999998</v>
      </c>
      <c r="I141" s="222">
        <v>14322.94224</v>
      </c>
      <c r="J141" s="223">
        <v>3471.4057785093701</v>
      </c>
      <c r="K141" s="226">
        <v>0.76994162712799996</v>
      </c>
    </row>
    <row r="142" spans="1:11" ht="14.4" customHeight="1" thickBot="1" x14ac:dyDescent="0.35">
      <c r="A142" s="242" t="s">
        <v>296</v>
      </c>
      <c r="B142" s="222">
        <v>35571.875666701599</v>
      </c>
      <c r="C142" s="222">
        <v>17467.703698868801</v>
      </c>
      <c r="D142" s="223">
        <v>-18104.171967832801</v>
      </c>
      <c r="E142" s="224">
        <v>0.49105377131400002</v>
      </c>
      <c r="F142" s="222">
        <v>17193.633933984001</v>
      </c>
      <c r="G142" s="223">
        <v>10029.619794824001</v>
      </c>
      <c r="H142" s="225">
        <v>2754.4594000000002</v>
      </c>
      <c r="I142" s="222">
        <v>13527.398800000001</v>
      </c>
      <c r="J142" s="223">
        <v>3497.7790051760298</v>
      </c>
      <c r="K142" s="226">
        <v>0.78676787303499995</v>
      </c>
    </row>
    <row r="143" spans="1:11" ht="14.4" customHeight="1" thickBot="1" x14ac:dyDescent="0.35">
      <c r="A143" s="243" t="s">
        <v>297</v>
      </c>
      <c r="B143" s="227">
        <v>957.87365565180505</v>
      </c>
      <c r="C143" s="227">
        <v>950.92174820611899</v>
      </c>
      <c r="D143" s="228">
        <v>-6.9519074456860004</v>
      </c>
      <c r="E143" s="229">
        <v>0.99274235447900006</v>
      </c>
      <c r="F143" s="227">
        <v>1192.63383224259</v>
      </c>
      <c r="G143" s="228">
        <v>695.70306880817805</v>
      </c>
      <c r="H143" s="230">
        <v>109.44525</v>
      </c>
      <c r="I143" s="227">
        <v>594.87756000000002</v>
      </c>
      <c r="J143" s="228">
        <v>-100.825508808178</v>
      </c>
      <c r="K143" s="233">
        <v>0.49879312821499999</v>
      </c>
    </row>
    <row r="144" spans="1:11" ht="14.4" customHeight="1" thickBot="1" x14ac:dyDescent="0.35">
      <c r="A144" s="244" t="s">
        <v>298</v>
      </c>
      <c r="B144" s="222">
        <v>18.111961052291999</v>
      </c>
      <c r="C144" s="222">
        <v>126.425975399758</v>
      </c>
      <c r="D144" s="223">
        <v>108.314014347465</v>
      </c>
      <c r="E144" s="224">
        <v>6.9802477509049998</v>
      </c>
      <c r="F144" s="222">
        <v>129.319440317893</v>
      </c>
      <c r="G144" s="223">
        <v>75.436340185437004</v>
      </c>
      <c r="H144" s="225">
        <v>13.642799999999999</v>
      </c>
      <c r="I144" s="222">
        <v>89.2102</v>
      </c>
      <c r="J144" s="223">
        <v>13.773859814562</v>
      </c>
      <c r="K144" s="226">
        <v>0.68984369079100005</v>
      </c>
    </row>
    <row r="145" spans="1:11" ht="14.4" customHeight="1" thickBot="1" x14ac:dyDescent="0.35">
      <c r="A145" s="244" t="s">
        <v>299</v>
      </c>
      <c r="B145" s="222">
        <v>905.67084261885702</v>
      </c>
      <c r="C145" s="222">
        <v>567.32814857131496</v>
      </c>
      <c r="D145" s="223">
        <v>-338.34269404754201</v>
      </c>
      <c r="E145" s="224">
        <v>0.62641759221299997</v>
      </c>
      <c r="F145" s="222">
        <v>548.16323733658703</v>
      </c>
      <c r="G145" s="223">
        <v>319.76188844634203</v>
      </c>
      <c r="H145" s="225">
        <v>26.760750000000002</v>
      </c>
      <c r="I145" s="222">
        <v>138.64498</v>
      </c>
      <c r="J145" s="223">
        <v>-181.11690844634199</v>
      </c>
      <c r="K145" s="226">
        <v>0.25292644700799999</v>
      </c>
    </row>
    <row r="146" spans="1:11" ht="14.4" customHeight="1" thickBot="1" x14ac:dyDescent="0.35">
      <c r="A146" s="244" t="s">
        <v>300</v>
      </c>
      <c r="B146" s="222">
        <v>4.9406564584124654E-324</v>
      </c>
      <c r="C146" s="222">
        <v>58.455833584952003</v>
      </c>
      <c r="D146" s="223">
        <v>58.455833584952003</v>
      </c>
      <c r="E146" s="234" t="s">
        <v>167</v>
      </c>
      <c r="F146" s="222">
        <v>48.409137832473</v>
      </c>
      <c r="G146" s="223">
        <v>28.238663735608998</v>
      </c>
      <c r="H146" s="225">
        <v>11.654500000000001</v>
      </c>
      <c r="I146" s="222">
        <v>29.8005</v>
      </c>
      <c r="J146" s="223">
        <v>1.5618362643899999</v>
      </c>
      <c r="K146" s="226">
        <v>0.61559658639500003</v>
      </c>
    </row>
    <row r="147" spans="1:11" ht="14.4" customHeight="1" thickBot="1" x14ac:dyDescent="0.35">
      <c r="A147" s="244" t="s">
        <v>301</v>
      </c>
      <c r="B147" s="222">
        <v>34.090851980655003</v>
      </c>
      <c r="C147" s="222">
        <v>191.96779094678499</v>
      </c>
      <c r="D147" s="223">
        <v>157.87693896613001</v>
      </c>
      <c r="E147" s="224">
        <v>5.6310646344570001</v>
      </c>
      <c r="F147" s="222">
        <v>459.80058501468</v>
      </c>
      <c r="G147" s="223">
        <v>268.21700792523001</v>
      </c>
      <c r="H147" s="225">
        <v>57.3872</v>
      </c>
      <c r="I147" s="222">
        <v>337.22188</v>
      </c>
      <c r="J147" s="223">
        <v>69.004872074770006</v>
      </c>
      <c r="K147" s="226">
        <v>0.73340898422099998</v>
      </c>
    </row>
    <row r="148" spans="1:11" ht="14.4" customHeight="1" thickBot="1" x14ac:dyDescent="0.35">
      <c r="A148" s="244" t="s">
        <v>302</v>
      </c>
      <c r="B148" s="222">
        <v>4.9406564584124654E-324</v>
      </c>
      <c r="C148" s="222">
        <v>6.743999703309</v>
      </c>
      <c r="D148" s="223">
        <v>6.743999703309</v>
      </c>
      <c r="E148" s="234" t="s">
        <v>167</v>
      </c>
      <c r="F148" s="222">
        <v>6.9414317409580004</v>
      </c>
      <c r="G148" s="223">
        <v>4.0491685155589998</v>
      </c>
      <c r="H148" s="225">
        <v>4.9406564584124654E-324</v>
      </c>
      <c r="I148" s="222">
        <v>3.4584595208887258E-323</v>
      </c>
      <c r="J148" s="223">
        <v>-4.0491685155589998</v>
      </c>
      <c r="K148" s="226">
        <v>4.9406564584124654E-324</v>
      </c>
    </row>
    <row r="149" spans="1:11" ht="14.4" customHeight="1" thickBot="1" x14ac:dyDescent="0.35">
      <c r="A149" s="243" t="s">
        <v>303</v>
      </c>
      <c r="B149" s="227">
        <v>120.000006971918</v>
      </c>
      <c r="C149" s="227">
        <v>21.722128879934999</v>
      </c>
      <c r="D149" s="228">
        <v>-98.277878091982004</v>
      </c>
      <c r="E149" s="229">
        <v>0.18101773014899999</v>
      </c>
      <c r="F149" s="227">
        <v>11.000153131299999</v>
      </c>
      <c r="G149" s="228">
        <v>6.4167559932579996</v>
      </c>
      <c r="H149" s="230">
        <v>0.69210000000000005</v>
      </c>
      <c r="I149" s="227">
        <v>19.198899999999998</v>
      </c>
      <c r="J149" s="228">
        <v>12.782144006740999</v>
      </c>
      <c r="K149" s="233">
        <v>1.7453302486640001</v>
      </c>
    </row>
    <row r="150" spans="1:11" ht="14.4" customHeight="1" thickBot="1" x14ac:dyDescent="0.35">
      <c r="A150" s="244" t="s">
        <v>304</v>
      </c>
      <c r="B150" s="222">
        <v>120.000006971918</v>
      </c>
      <c r="C150" s="222">
        <v>21.722128879934999</v>
      </c>
      <c r="D150" s="223">
        <v>-98.277878091982004</v>
      </c>
      <c r="E150" s="224">
        <v>0.18101773014899999</v>
      </c>
      <c r="F150" s="222">
        <v>11.000153131299999</v>
      </c>
      <c r="G150" s="223">
        <v>6.4167559932579996</v>
      </c>
      <c r="H150" s="225">
        <v>0.69210000000000005</v>
      </c>
      <c r="I150" s="222">
        <v>19.198899999999998</v>
      </c>
      <c r="J150" s="223">
        <v>12.782144006740999</v>
      </c>
      <c r="K150" s="226">
        <v>1.7453302486640001</v>
      </c>
    </row>
    <row r="151" spans="1:11" ht="14.4" customHeight="1" thickBot="1" x14ac:dyDescent="0.35">
      <c r="A151" s="243" t="s">
        <v>305</v>
      </c>
      <c r="B151" s="227">
        <v>15.000000871489</v>
      </c>
      <c r="C151" s="227">
        <v>847.19108722241106</v>
      </c>
      <c r="D151" s="228">
        <v>832.19108635092198</v>
      </c>
      <c r="E151" s="229">
        <v>56.479402533411999</v>
      </c>
      <c r="F151" s="227">
        <v>0</v>
      </c>
      <c r="G151" s="228">
        <v>0</v>
      </c>
      <c r="H151" s="230">
        <v>90.057500000000005</v>
      </c>
      <c r="I151" s="227">
        <v>662.97145</v>
      </c>
      <c r="J151" s="228">
        <v>662.97145</v>
      </c>
      <c r="K151" s="231" t="s">
        <v>161</v>
      </c>
    </row>
    <row r="152" spans="1:11" ht="14.4" customHeight="1" thickBot="1" x14ac:dyDescent="0.35">
      <c r="A152" s="244" t="s">
        <v>306</v>
      </c>
      <c r="B152" s="222">
        <v>15.000000871489</v>
      </c>
      <c r="C152" s="222">
        <v>847.19108722241106</v>
      </c>
      <c r="D152" s="223">
        <v>832.19108635092198</v>
      </c>
      <c r="E152" s="224">
        <v>56.479402533411999</v>
      </c>
      <c r="F152" s="222">
        <v>0</v>
      </c>
      <c r="G152" s="223">
        <v>0</v>
      </c>
      <c r="H152" s="225">
        <v>90.057500000000005</v>
      </c>
      <c r="I152" s="222">
        <v>662.97145</v>
      </c>
      <c r="J152" s="223">
        <v>662.97145</v>
      </c>
      <c r="K152" s="232" t="s">
        <v>161</v>
      </c>
    </row>
    <row r="153" spans="1:11" ht="14.4" customHeight="1" thickBot="1" x14ac:dyDescent="0.35">
      <c r="A153" s="243" t="s">
        <v>307</v>
      </c>
      <c r="B153" s="227">
        <v>4.9406564584124654E-324</v>
      </c>
      <c r="C153" s="227">
        <v>4.9406564584124654E-324</v>
      </c>
      <c r="D153" s="228">
        <v>0</v>
      </c>
      <c r="E153" s="229">
        <v>1</v>
      </c>
      <c r="F153" s="227">
        <v>4.9406564584124654E-324</v>
      </c>
      <c r="G153" s="228">
        <v>0</v>
      </c>
      <c r="H153" s="230">
        <v>4.9406564584124654E-324</v>
      </c>
      <c r="I153" s="227">
        <v>14.246090000000001</v>
      </c>
      <c r="J153" s="228">
        <v>14.246090000000001</v>
      </c>
      <c r="K153" s="231" t="s">
        <v>167</v>
      </c>
    </row>
    <row r="154" spans="1:11" ht="14.4" customHeight="1" thickBot="1" x14ac:dyDescent="0.35">
      <c r="A154" s="244" t="s">
        <v>308</v>
      </c>
      <c r="B154" s="222">
        <v>4.9406564584124654E-324</v>
      </c>
      <c r="C154" s="222">
        <v>4.9406564584124654E-324</v>
      </c>
      <c r="D154" s="223">
        <v>0</v>
      </c>
      <c r="E154" s="224">
        <v>1</v>
      </c>
      <c r="F154" s="222">
        <v>4.9406564584124654E-324</v>
      </c>
      <c r="G154" s="223">
        <v>0</v>
      </c>
      <c r="H154" s="225">
        <v>4.9406564584124654E-324</v>
      </c>
      <c r="I154" s="222">
        <v>14.246090000000001</v>
      </c>
      <c r="J154" s="223">
        <v>14.246090000000001</v>
      </c>
      <c r="K154" s="232" t="s">
        <v>167</v>
      </c>
    </row>
    <row r="155" spans="1:11" ht="14.4" customHeight="1" thickBot="1" x14ac:dyDescent="0.35">
      <c r="A155" s="243" t="s">
        <v>309</v>
      </c>
      <c r="B155" s="227">
        <v>34479.002003206399</v>
      </c>
      <c r="C155" s="227">
        <v>15537.672207338201</v>
      </c>
      <c r="D155" s="228">
        <v>-18941.329795868201</v>
      </c>
      <c r="E155" s="229">
        <v>0.450641587766</v>
      </c>
      <c r="F155" s="227">
        <v>15989.999948610101</v>
      </c>
      <c r="G155" s="228">
        <v>9327.4999700225308</v>
      </c>
      <c r="H155" s="230">
        <v>1490.8596</v>
      </c>
      <c r="I155" s="227">
        <v>11172.699850000001</v>
      </c>
      <c r="J155" s="228">
        <v>1845.1998799774599</v>
      </c>
      <c r="K155" s="233">
        <v>0.69873044939999995</v>
      </c>
    </row>
    <row r="156" spans="1:11" ht="14.4" customHeight="1" thickBot="1" x14ac:dyDescent="0.35">
      <c r="A156" s="244" t="s">
        <v>310</v>
      </c>
      <c r="B156" s="222">
        <v>24796.001400630699</v>
      </c>
      <c r="C156" s="222">
        <v>9983.8232892061897</v>
      </c>
      <c r="D156" s="223">
        <v>-14812.1781114245</v>
      </c>
      <c r="E156" s="224">
        <v>0.40263843866900001</v>
      </c>
      <c r="F156" s="222">
        <v>10753.999967579301</v>
      </c>
      <c r="G156" s="223">
        <v>6273.1666477546196</v>
      </c>
      <c r="H156" s="225">
        <v>900.56539999999995</v>
      </c>
      <c r="I156" s="222">
        <v>6759.3886400000001</v>
      </c>
      <c r="J156" s="223">
        <v>486.22199224538099</v>
      </c>
      <c r="K156" s="226">
        <v>0.62854646274600001</v>
      </c>
    </row>
    <row r="157" spans="1:11" ht="14.4" customHeight="1" thickBot="1" x14ac:dyDescent="0.35">
      <c r="A157" s="244" t="s">
        <v>311</v>
      </c>
      <c r="B157" s="222">
        <v>9683.0006025757102</v>
      </c>
      <c r="C157" s="222">
        <v>5553.8489181320201</v>
      </c>
      <c r="D157" s="223">
        <v>-4129.1516844436901</v>
      </c>
      <c r="E157" s="224">
        <v>0.57356692889700001</v>
      </c>
      <c r="F157" s="222">
        <v>5235.9999810307099</v>
      </c>
      <c r="G157" s="223">
        <v>3054.3333222679198</v>
      </c>
      <c r="H157" s="225">
        <v>590.29420000000005</v>
      </c>
      <c r="I157" s="222">
        <v>4413.3112099999998</v>
      </c>
      <c r="J157" s="223">
        <v>1358.97788773208</v>
      </c>
      <c r="K157" s="226">
        <v>0.84287838540600002</v>
      </c>
    </row>
    <row r="158" spans="1:11" ht="14.4" customHeight="1" thickBot="1" x14ac:dyDescent="0.35">
      <c r="A158" s="243" t="s">
        <v>312</v>
      </c>
      <c r="B158" s="227">
        <v>4.9406564584124654E-324</v>
      </c>
      <c r="C158" s="227">
        <v>110.196527222127</v>
      </c>
      <c r="D158" s="228">
        <v>110.196527222127</v>
      </c>
      <c r="E158" s="235" t="s">
        <v>167</v>
      </c>
      <c r="F158" s="227">
        <v>0</v>
      </c>
      <c r="G158" s="228">
        <v>0</v>
      </c>
      <c r="H158" s="230">
        <v>1063.4049500000001</v>
      </c>
      <c r="I158" s="227">
        <v>1063.4049500000001</v>
      </c>
      <c r="J158" s="228">
        <v>1063.4049500000001</v>
      </c>
      <c r="K158" s="231" t="s">
        <v>161</v>
      </c>
    </row>
    <row r="159" spans="1:11" ht="14.4" customHeight="1" thickBot="1" x14ac:dyDescent="0.35">
      <c r="A159" s="244" t="s">
        <v>313</v>
      </c>
      <c r="B159" s="222">
        <v>4.9406564584124654E-324</v>
      </c>
      <c r="C159" s="222">
        <v>4.9406564584124654E-324</v>
      </c>
      <c r="D159" s="223">
        <v>0</v>
      </c>
      <c r="E159" s="224">
        <v>1</v>
      </c>
      <c r="F159" s="222">
        <v>4.9406564584124654E-324</v>
      </c>
      <c r="G159" s="223">
        <v>0</v>
      </c>
      <c r="H159" s="225">
        <v>977.34380999999996</v>
      </c>
      <c r="I159" s="222">
        <v>977.34380999999996</v>
      </c>
      <c r="J159" s="223">
        <v>977.34380999999996</v>
      </c>
      <c r="K159" s="232" t="s">
        <v>167</v>
      </c>
    </row>
    <row r="160" spans="1:11" ht="14.4" customHeight="1" thickBot="1" x14ac:dyDescent="0.35">
      <c r="A160" s="244" t="s">
        <v>314</v>
      </c>
      <c r="B160" s="222">
        <v>4.9406564584124654E-324</v>
      </c>
      <c r="C160" s="222">
        <v>110.196527222127</v>
      </c>
      <c r="D160" s="223">
        <v>110.196527222127</v>
      </c>
      <c r="E160" s="234" t="s">
        <v>167</v>
      </c>
      <c r="F160" s="222">
        <v>0</v>
      </c>
      <c r="G160" s="223">
        <v>0</v>
      </c>
      <c r="H160" s="225">
        <v>86.061139999999995</v>
      </c>
      <c r="I160" s="222">
        <v>86.061139999999995</v>
      </c>
      <c r="J160" s="223">
        <v>86.061139999999995</v>
      </c>
      <c r="K160" s="232" t="s">
        <v>161</v>
      </c>
    </row>
    <row r="161" spans="1:11" ht="14.4" customHeight="1" thickBot="1" x14ac:dyDescent="0.35">
      <c r="A161" s="246" t="s">
        <v>315</v>
      </c>
      <c r="B161" s="227">
        <v>1378.00016006087</v>
      </c>
      <c r="C161" s="227">
        <v>1208.0896884588799</v>
      </c>
      <c r="D161" s="228">
        <v>-169.91047160198201</v>
      </c>
      <c r="E161" s="229">
        <v>0.87669778529300002</v>
      </c>
      <c r="F161" s="227">
        <v>1408.99999999999</v>
      </c>
      <c r="G161" s="228">
        <v>821.91666666665901</v>
      </c>
      <c r="H161" s="230">
        <v>114.4119</v>
      </c>
      <c r="I161" s="227">
        <v>795.54344000000003</v>
      </c>
      <c r="J161" s="228">
        <v>-26.373226666659001</v>
      </c>
      <c r="K161" s="233">
        <v>0.56461564229899996</v>
      </c>
    </row>
    <row r="162" spans="1:11" ht="14.4" customHeight="1" thickBot="1" x14ac:dyDescent="0.35">
      <c r="A162" s="243" t="s">
        <v>316</v>
      </c>
      <c r="B162" s="227">
        <v>1378.00016006087</v>
      </c>
      <c r="C162" s="227">
        <v>1208.0896884588799</v>
      </c>
      <c r="D162" s="228">
        <v>-169.91047160198201</v>
      </c>
      <c r="E162" s="229">
        <v>0.87669778529300002</v>
      </c>
      <c r="F162" s="227">
        <v>1408.99999999999</v>
      </c>
      <c r="G162" s="228">
        <v>821.91666666665901</v>
      </c>
      <c r="H162" s="230">
        <v>114.4119</v>
      </c>
      <c r="I162" s="227">
        <v>795.54344000000003</v>
      </c>
      <c r="J162" s="228">
        <v>-26.373226666659001</v>
      </c>
      <c r="K162" s="233">
        <v>0.56461564229899996</v>
      </c>
    </row>
    <row r="163" spans="1:11" ht="14.4" customHeight="1" thickBot="1" x14ac:dyDescent="0.35">
      <c r="A163" s="244" t="s">
        <v>317</v>
      </c>
      <c r="B163" s="222">
        <v>1376.0001199446699</v>
      </c>
      <c r="C163" s="222">
        <v>1208.0896884588799</v>
      </c>
      <c r="D163" s="223">
        <v>-167.910431485781</v>
      </c>
      <c r="E163" s="224">
        <v>0.87797208077800004</v>
      </c>
      <c r="F163" s="222">
        <v>1408.99999999999</v>
      </c>
      <c r="G163" s="223">
        <v>821.91666666665901</v>
      </c>
      <c r="H163" s="225">
        <v>114.4119</v>
      </c>
      <c r="I163" s="222">
        <v>795.54344000000003</v>
      </c>
      <c r="J163" s="223">
        <v>-26.373226666659001</v>
      </c>
      <c r="K163" s="226">
        <v>0.56461564229899996</v>
      </c>
    </row>
    <row r="164" spans="1:11" ht="14.4" customHeight="1" thickBot="1" x14ac:dyDescent="0.35">
      <c r="A164" s="241" t="s">
        <v>318</v>
      </c>
      <c r="B164" s="222">
        <v>132.87660772004</v>
      </c>
      <c r="C164" s="222">
        <v>223.14931048422599</v>
      </c>
      <c r="D164" s="223">
        <v>90.272702764185993</v>
      </c>
      <c r="E164" s="224">
        <v>1.6793724216249999</v>
      </c>
      <c r="F164" s="222">
        <v>185.39993419455001</v>
      </c>
      <c r="G164" s="223">
        <v>108.149961613488</v>
      </c>
      <c r="H164" s="225">
        <v>0.78515999999999997</v>
      </c>
      <c r="I164" s="222">
        <v>139.8091</v>
      </c>
      <c r="J164" s="223">
        <v>31.659138386512002</v>
      </c>
      <c r="K164" s="226">
        <v>0.75409465816300003</v>
      </c>
    </row>
    <row r="165" spans="1:11" ht="14.4" customHeight="1" thickBot="1" x14ac:dyDescent="0.35">
      <c r="A165" s="242" t="s">
        <v>319</v>
      </c>
      <c r="B165" s="222">
        <v>12.999960755288001</v>
      </c>
      <c r="C165" s="222">
        <v>128.19441832097701</v>
      </c>
      <c r="D165" s="223">
        <v>115.194457565688</v>
      </c>
      <c r="E165" s="224">
        <v>9.8611388706549992</v>
      </c>
      <c r="F165" s="222">
        <v>93.322165388727001</v>
      </c>
      <c r="G165" s="223">
        <v>54.437929810089997</v>
      </c>
      <c r="H165" s="225">
        <v>4.9406564584124654E-324</v>
      </c>
      <c r="I165" s="222">
        <v>54.207259999999998</v>
      </c>
      <c r="J165" s="223">
        <v>-0.23066981009000001</v>
      </c>
      <c r="K165" s="226">
        <v>0.58086157532000005</v>
      </c>
    </row>
    <row r="166" spans="1:11" ht="14.4" customHeight="1" thickBot="1" x14ac:dyDescent="0.35">
      <c r="A166" s="243" t="s">
        <v>320</v>
      </c>
      <c r="B166" s="227">
        <v>4.9406564584124654E-324</v>
      </c>
      <c r="C166" s="227">
        <v>28.317997406888001</v>
      </c>
      <c r="D166" s="228">
        <v>28.317997406888001</v>
      </c>
      <c r="E166" s="235" t="s">
        <v>167</v>
      </c>
      <c r="F166" s="227">
        <v>0</v>
      </c>
      <c r="G166" s="228">
        <v>0</v>
      </c>
      <c r="H166" s="230">
        <v>4.9406564584124654E-324</v>
      </c>
      <c r="I166" s="227">
        <v>3.4584595208887258E-323</v>
      </c>
      <c r="J166" s="228">
        <v>3.4584595208887258E-323</v>
      </c>
      <c r="K166" s="231" t="s">
        <v>161</v>
      </c>
    </row>
    <row r="167" spans="1:11" ht="14.4" customHeight="1" thickBot="1" x14ac:dyDescent="0.35">
      <c r="A167" s="244" t="s">
        <v>321</v>
      </c>
      <c r="B167" s="222">
        <v>4.9406564584124654E-324</v>
      </c>
      <c r="C167" s="222">
        <v>28.317997406888001</v>
      </c>
      <c r="D167" s="223">
        <v>28.317997406888001</v>
      </c>
      <c r="E167" s="234" t="s">
        <v>167</v>
      </c>
      <c r="F167" s="222">
        <v>0</v>
      </c>
      <c r="G167" s="223">
        <v>0</v>
      </c>
      <c r="H167" s="225">
        <v>4.9406564584124654E-324</v>
      </c>
      <c r="I167" s="222">
        <v>3.4584595208887258E-323</v>
      </c>
      <c r="J167" s="223">
        <v>3.4584595208887258E-323</v>
      </c>
      <c r="K167" s="232" t="s">
        <v>161</v>
      </c>
    </row>
    <row r="168" spans="1:11" ht="14.4" customHeight="1" thickBot="1" x14ac:dyDescent="0.35">
      <c r="A168" s="243" t="s">
        <v>322</v>
      </c>
      <c r="B168" s="227">
        <v>12.999960755288001</v>
      </c>
      <c r="C168" s="227">
        <v>99.876420914088001</v>
      </c>
      <c r="D168" s="228">
        <v>86.876460158799006</v>
      </c>
      <c r="E168" s="229">
        <v>7.6828248018709999</v>
      </c>
      <c r="F168" s="227">
        <v>93.322165388727001</v>
      </c>
      <c r="G168" s="228">
        <v>54.437929810089997</v>
      </c>
      <c r="H168" s="230">
        <v>4.9406564584124654E-324</v>
      </c>
      <c r="I168" s="227">
        <v>54.207259999999998</v>
      </c>
      <c r="J168" s="228">
        <v>-0.23066981009000001</v>
      </c>
      <c r="K168" s="233">
        <v>0.58086157532000005</v>
      </c>
    </row>
    <row r="169" spans="1:11" ht="14.4" customHeight="1" thickBot="1" x14ac:dyDescent="0.35">
      <c r="A169" s="244" t="s">
        <v>323</v>
      </c>
      <c r="B169" s="222">
        <v>4.9406564584124654E-324</v>
      </c>
      <c r="C169" s="222">
        <v>27.218197507597999</v>
      </c>
      <c r="D169" s="223">
        <v>27.218197507597999</v>
      </c>
      <c r="E169" s="234" t="s">
        <v>167</v>
      </c>
      <c r="F169" s="222">
        <v>0</v>
      </c>
      <c r="G169" s="223">
        <v>0</v>
      </c>
      <c r="H169" s="225">
        <v>4.9406564584124654E-324</v>
      </c>
      <c r="I169" s="222">
        <v>28.230519999999999</v>
      </c>
      <c r="J169" s="223">
        <v>28.230519999999999</v>
      </c>
      <c r="K169" s="232" t="s">
        <v>161</v>
      </c>
    </row>
    <row r="170" spans="1:11" ht="14.4" customHeight="1" thickBot="1" x14ac:dyDescent="0.35">
      <c r="A170" s="244" t="s">
        <v>324</v>
      </c>
      <c r="B170" s="222">
        <v>4.9406564584124654E-324</v>
      </c>
      <c r="C170" s="222">
        <v>54.867195035635</v>
      </c>
      <c r="D170" s="223">
        <v>54.867195035635</v>
      </c>
      <c r="E170" s="234" t="s">
        <v>167</v>
      </c>
      <c r="F170" s="222">
        <v>0</v>
      </c>
      <c r="G170" s="223">
        <v>0</v>
      </c>
      <c r="H170" s="225">
        <v>4.9406564584124654E-324</v>
      </c>
      <c r="I170" s="222">
        <v>20.764900000000001</v>
      </c>
      <c r="J170" s="223">
        <v>20.764900000000001</v>
      </c>
      <c r="K170" s="232" t="s">
        <v>161</v>
      </c>
    </row>
    <row r="171" spans="1:11" ht="14.4" customHeight="1" thickBot="1" x14ac:dyDescent="0.35">
      <c r="A171" s="244" t="s">
        <v>325</v>
      </c>
      <c r="B171" s="222">
        <v>4.9406564584124654E-324</v>
      </c>
      <c r="C171" s="222">
        <v>0.47129995684199999</v>
      </c>
      <c r="D171" s="223">
        <v>0.47129995684199999</v>
      </c>
      <c r="E171" s="234" t="s">
        <v>167</v>
      </c>
      <c r="F171" s="222">
        <v>0</v>
      </c>
      <c r="G171" s="223">
        <v>0</v>
      </c>
      <c r="H171" s="225">
        <v>4.9406564584124654E-324</v>
      </c>
      <c r="I171" s="222">
        <v>3.4584595208887258E-323</v>
      </c>
      <c r="J171" s="223">
        <v>3.4584595208887258E-323</v>
      </c>
      <c r="K171" s="232" t="s">
        <v>161</v>
      </c>
    </row>
    <row r="172" spans="1:11" ht="14.4" customHeight="1" thickBot="1" x14ac:dyDescent="0.35">
      <c r="A172" s="244" t="s">
        <v>326</v>
      </c>
      <c r="B172" s="222">
        <v>4.9406564584124654E-324</v>
      </c>
      <c r="C172" s="222">
        <v>17.319728414012001</v>
      </c>
      <c r="D172" s="223">
        <v>17.319728414012001</v>
      </c>
      <c r="E172" s="234" t="s">
        <v>167</v>
      </c>
      <c r="F172" s="222">
        <v>0</v>
      </c>
      <c r="G172" s="223">
        <v>0</v>
      </c>
      <c r="H172" s="225">
        <v>4.9406564584124654E-324</v>
      </c>
      <c r="I172" s="222">
        <v>5.2118399999999996</v>
      </c>
      <c r="J172" s="223">
        <v>5.2118399999999996</v>
      </c>
      <c r="K172" s="232" t="s">
        <v>161</v>
      </c>
    </row>
    <row r="173" spans="1:11" ht="14.4" customHeight="1" thickBot="1" x14ac:dyDescent="0.35">
      <c r="A173" s="246" t="s">
        <v>327</v>
      </c>
      <c r="B173" s="227">
        <v>119.876646964751</v>
      </c>
      <c r="C173" s="227">
        <v>94.954892163248999</v>
      </c>
      <c r="D173" s="228">
        <v>-24.921754801500999</v>
      </c>
      <c r="E173" s="229">
        <v>0.79210500599900002</v>
      </c>
      <c r="F173" s="227">
        <v>92.077768805822004</v>
      </c>
      <c r="G173" s="228">
        <v>53.712031803396002</v>
      </c>
      <c r="H173" s="230">
        <v>0.78515999999999997</v>
      </c>
      <c r="I173" s="227">
        <v>85.601839999999996</v>
      </c>
      <c r="J173" s="228">
        <v>31.889808196602999</v>
      </c>
      <c r="K173" s="233">
        <v>0.92966892128400003</v>
      </c>
    </row>
    <row r="174" spans="1:11" ht="14.4" customHeight="1" thickBot="1" x14ac:dyDescent="0.35">
      <c r="A174" s="243" t="s">
        <v>328</v>
      </c>
      <c r="B174" s="227">
        <v>4.9406564584124654E-324</v>
      </c>
      <c r="C174" s="227">
        <v>0.11570999276299999</v>
      </c>
      <c r="D174" s="228">
        <v>0.11570999276299999</v>
      </c>
      <c r="E174" s="235" t="s">
        <v>167</v>
      </c>
      <c r="F174" s="227">
        <v>0</v>
      </c>
      <c r="G174" s="228">
        <v>0</v>
      </c>
      <c r="H174" s="230">
        <v>-2.0840000000000001E-2</v>
      </c>
      <c r="I174" s="227">
        <v>-0.11583</v>
      </c>
      <c r="J174" s="228">
        <v>-0.11583</v>
      </c>
      <c r="K174" s="231" t="s">
        <v>161</v>
      </c>
    </row>
    <row r="175" spans="1:11" ht="14.4" customHeight="1" thickBot="1" x14ac:dyDescent="0.35">
      <c r="A175" s="244" t="s">
        <v>329</v>
      </c>
      <c r="B175" s="222">
        <v>4.9406564584124654E-324</v>
      </c>
      <c r="C175" s="222">
        <v>0.11570999276299999</v>
      </c>
      <c r="D175" s="223">
        <v>0.11570999276299999</v>
      </c>
      <c r="E175" s="234" t="s">
        <v>167</v>
      </c>
      <c r="F175" s="222">
        <v>0</v>
      </c>
      <c r="G175" s="223">
        <v>0</v>
      </c>
      <c r="H175" s="225">
        <v>-2.0840000000000001E-2</v>
      </c>
      <c r="I175" s="222">
        <v>-0.11583</v>
      </c>
      <c r="J175" s="223">
        <v>-0.11583</v>
      </c>
      <c r="K175" s="232" t="s">
        <v>161</v>
      </c>
    </row>
    <row r="176" spans="1:11" ht="14.4" customHeight="1" thickBot="1" x14ac:dyDescent="0.35">
      <c r="A176" s="243" t="s">
        <v>330</v>
      </c>
      <c r="B176" s="227">
        <v>119.876646964751</v>
      </c>
      <c r="C176" s="227">
        <v>94.839182170485998</v>
      </c>
      <c r="D176" s="228">
        <v>-25.037464794264</v>
      </c>
      <c r="E176" s="229">
        <v>0.79113976384700002</v>
      </c>
      <c r="F176" s="227">
        <v>92.077768805822004</v>
      </c>
      <c r="G176" s="228">
        <v>53.712031803396002</v>
      </c>
      <c r="H176" s="230">
        <v>0.80600000000000005</v>
      </c>
      <c r="I176" s="227">
        <v>79.332669999999993</v>
      </c>
      <c r="J176" s="228">
        <v>25.620638196603</v>
      </c>
      <c r="K176" s="233">
        <v>0.86158332275899996</v>
      </c>
    </row>
    <row r="177" spans="1:11" ht="14.4" customHeight="1" thickBot="1" x14ac:dyDescent="0.35">
      <c r="A177" s="244" t="s">
        <v>331</v>
      </c>
      <c r="B177" s="222">
        <v>4.9406564584124654E-324</v>
      </c>
      <c r="C177" s="222">
        <v>1.1659999039410001</v>
      </c>
      <c r="D177" s="223">
        <v>1.1659999039410001</v>
      </c>
      <c r="E177" s="234" t="s">
        <v>167</v>
      </c>
      <c r="F177" s="222">
        <v>0</v>
      </c>
      <c r="G177" s="223">
        <v>0</v>
      </c>
      <c r="H177" s="225">
        <v>4.9406564584124654E-324</v>
      </c>
      <c r="I177" s="222">
        <v>6.5000000000000002E-2</v>
      </c>
      <c r="J177" s="223">
        <v>6.5000000000000002E-2</v>
      </c>
      <c r="K177" s="232" t="s">
        <v>161</v>
      </c>
    </row>
    <row r="178" spans="1:11" ht="14.4" customHeight="1" thickBot="1" x14ac:dyDescent="0.35">
      <c r="A178" s="244" t="s">
        <v>332</v>
      </c>
      <c r="B178" s="222">
        <v>107.876646267559</v>
      </c>
      <c r="C178" s="222">
        <v>70.048963585535006</v>
      </c>
      <c r="D178" s="223">
        <v>-37.827682682023003</v>
      </c>
      <c r="E178" s="224">
        <v>0.64934317119700002</v>
      </c>
      <c r="F178" s="222">
        <v>67.371120854959003</v>
      </c>
      <c r="G178" s="223">
        <v>39.299820498726</v>
      </c>
      <c r="H178" s="225">
        <v>4.9406564584124654E-324</v>
      </c>
      <c r="I178" s="222">
        <v>68.112719999999996</v>
      </c>
      <c r="J178" s="223">
        <v>28.812899501273002</v>
      </c>
      <c r="K178" s="226">
        <v>1.0110076711739999</v>
      </c>
    </row>
    <row r="179" spans="1:11" ht="14.4" customHeight="1" thickBot="1" x14ac:dyDescent="0.35">
      <c r="A179" s="244" t="s">
        <v>333</v>
      </c>
      <c r="B179" s="222">
        <v>4.9406564584124654E-324</v>
      </c>
      <c r="C179" s="222">
        <v>16.874218681009001</v>
      </c>
      <c r="D179" s="223">
        <v>16.874218681009001</v>
      </c>
      <c r="E179" s="234" t="s">
        <v>167</v>
      </c>
      <c r="F179" s="222">
        <v>18.274048688451</v>
      </c>
      <c r="G179" s="223">
        <v>10.659861734930001</v>
      </c>
      <c r="H179" s="225">
        <v>0.80600000000000005</v>
      </c>
      <c r="I179" s="222">
        <v>7.4359999999999999</v>
      </c>
      <c r="J179" s="223">
        <v>-3.2238617349299998</v>
      </c>
      <c r="K179" s="226">
        <v>0.40691584699</v>
      </c>
    </row>
    <row r="180" spans="1:11" ht="14.4" customHeight="1" thickBot="1" x14ac:dyDescent="0.35">
      <c r="A180" s="244" t="s">
        <v>334</v>
      </c>
      <c r="B180" s="222">
        <v>4.9406564584124654E-324</v>
      </c>
      <c r="C180" s="222">
        <v>6.75</v>
      </c>
      <c r="D180" s="223">
        <v>6.75</v>
      </c>
      <c r="E180" s="234" t="s">
        <v>167</v>
      </c>
      <c r="F180" s="222">
        <v>6.4325992624110002</v>
      </c>
      <c r="G180" s="223">
        <v>3.7523495697399998</v>
      </c>
      <c r="H180" s="225">
        <v>4.9406564584124654E-324</v>
      </c>
      <c r="I180" s="222">
        <v>3.71895</v>
      </c>
      <c r="J180" s="223">
        <v>-3.3399569740000003E-2</v>
      </c>
      <c r="K180" s="226">
        <v>0.57814109791199997</v>
      </c>
    </row>
    <row r="181" spans="1:11" ht="14.4" customHeight="1" thickBot="1" x14ac:dyDescent="0.35">
      <c r="A181" s="243" t="s">
        <v>335</v>
      </c>
      <c r="B181" s="227">
        <v>4.9406564584124654E-324</v>
      </c>
      <c r="C181" s="227">
        <v>4.9406564584124654E-324</v>
      </c>
      <c r="D181" s="228">
        <v>0</v>
      </c>
      <c r="E181" s="229">
        <v>1</v>
      </c>
      <c r="F181" s="227">
        <v>4.9406564584124654E-324</v>
      </c>
      <c r="G181" s="228">
        <v>0</v>
      </c>
      <c r="H181" s="230">
        <v>4.9406564584124654E-324</v>
      </c>
      <c r="I181" s="227">
        <v>6.3849999999999998</v>
      </c>
      <c r="J181" s="228">
        <v>6.3849999999999998</v>
      </c>
      <c r="K181" s="231" t="s">
        <v>167</v>
      </c>
    </row>
    <row r="182" spans="1:11" ht="14.4" customHeight="1" thickBot="1" x14ac:dyDescent="0.35">
      <c r="A182" s="244" t="s">
        <v>336</v>
      </c>
      <c r="B182" s="222">
        <v>4.9406564584124654E-324</v>
      </c>
      <c r="C182" s="222">
        <v>4.9406564584124654E-324</v>
      </c>
      <c r="D182" s="223">
        <v>0</v>
      </c>
      <c r="E182" s="224">
        <v>1</v>
      </c>
      <c r="F182" s="222">
        <v>4.9406564584124654E-324</v>
      </c>
      <c r="G182" s="223">
        <v>0</v>
      </c>
      <c r="H182" s="225">
        <v>4.9406564584124654E-324</v>
      </c>
      <c r="I182" s="222">
        <v>6.3849999999999998</v>
      </c>
      <c r="J182" s="223">
        <v>6.3849999999999998</v>
      </c>
      <c r="K182" s="232" t="s">
        <v>167</v>
      </c>
    </row>
    <row r="183" spans="1:11" ht="14.4" customHeight="1" thickBot="1" x14ac:dyDescent="0.35">
      <c r="A183" s="241" t="s">
        <v>337</v>
      </c>
      <c r="B183" s="222">
        <v>4.9406564584124654E-324</v>
      </c>
      <c r="C183" s="222">
        <v>3.8139996507E-2</v>
      </c>
      <c r="D183" s="223">
        <v>3.8139996507E-2</v>
      </c>
      <c r="E183" s="234" t="s">
        <v>167</v>
      </c>
      <c r="F183" s="222">
        <v>0</v>
      </c>
      <c r="G183" s="223">
        <v>0</v>
      </c>
      <c r="H183" s="225">
        <v>4.9406564584124654E-324</v>
      </c>
      <c r="I183" s="222">
        <v>3.4584595208887258E-323</v>
      </c>
      <c r="J183" s="223">
        <v>3.4584595208887258E-323</v>
      </c>
      <c r="K183" s="232" t="s">
        <v>161</v>
      </c>
    </row>
    <row r="184" spans="1:11" ht="14.4" customHeight="1" thickBot="1" x14ac:dyDescent="0.35">
      <c r="A184" s="246" t="s">
        <v>338</v>
      </c>
      <c r="B184" s="227">
        <v>4.9406564584124654E-324</v>
      </c>
      <c r="C184" s="227">
        <v>3.8139996507E-2</v>
      </c>
      <c r="D184" s="228">
        <v>3.8139996507E-2</v>
      </c>
      <c r="E184" s="235" t="s">
        <v>167</v>
      </c>
      <c r="F184" s="227">
        <v>0</v>
      </c>
      <c r="G184" s="228">
        <v>0</v>
      </c>
      <c r="H184" s="230">
        <v>4.9406564584124654E-324</v>
      </c>
      <c r="I184" s="227">
        <v>3.4584595208887258E-323</v>
      </c>
      <c r="J184" s="228">
        <v>3.4584595208887258E-323</v>
      </c>
      <c r="K184" s="231" t="s">
        <v>161</v>
      </c>
    </row>
    <row r="185" spans="1:11" ht="14.4" customHeight="1" thickBot="1" x14ac:dyDescent="0.35">
      <c r="A185" s="243" t="s">
        <v>339</v>
      </c>
      <c r="B185" s="227">
        <v>4.9406564584124654E-324</v>
      </c>
      <c r="C185" s="227">
        <v>3.8139996507E-2</v>
      </c>
      <c r="D185" s="228">
        <v>3.8139996507E-2</v>
      </c>
      <c r="E185" s="235" t="s">
        <v>167</v>
      </c>
      <c r="F185" s="227">
        <v>0</v>
      </c>
      <c r="G185" s="228">
        <v>0</v>
      </c>
      <c r="H185" s="230">
        <v>4.9406564584124654E-324</v>
      </c>
      <c r="I185" s="227">
        <v>3.4584595208887258E-323</v>
      </c>
      <c r="J185" s="228">
        <v>3.4584595208887258E-323</v>
      </c>
      <c r="K185" s="231" t="s">
        <v>161</v>
      </c>
    </row>
    <row r="186" spans="1:11" ht="14.4" customHeight="1" thickBot="1" x14ac:dyDescent="0.35">
      <c r="A186" s="244" t="s">
        <v>340</v>
      </c>
      <c r="B186" s="222">
        <v>4.9406564584124654E-324</v>
      </c>
      <c r="C186" s="222">
        <v>3.8139996507E-2</v>
      </c>
      <c r="D186" s="223">
        <v>3.8139996507E-2</v>
      </c>
      <c r="E186" s="234" t="s">
        <v>167</v>
      </c>
      <c r="F186" s="222">
        <v>0</v>
      </c>
      <c r="G186" s="223">
        <v>0</v>
      </c>
      <c r="H186" s="225">
        <v>4.9406564584124654E-324</v>
      </c>
      <c r="I186" s="222">
        <v>3.4584595208887258E-323</v>
      </c>
      <c r="J186" s="223">
        <v>3.4584595208887258E-323</v>
      </c>
      <c r="K186" s="232" t="s">
        <v>161</v>
      </c>
    </row>
    <row r="187" spans="1:11" ht="14.4" customHeight="1" thickBot="1" x14ac:dyDescent="0.35">
      <c r="A187" s="240" t="s">
        <v>341</v>
      </c>
      <c r="B187" s="222">
        <v>2125.9985675163598</v>
      </c>
      <c r="C187" s="222">
        <v>2372.76349777827</v>
      </c>
      <c r="D187" s="223">
        <v>246.76493026190499</v>
      </c>
      <c r="E187" s="224">
        <v>1.11607013007</v>
      </c>
      <c r="F187" s="222">
        <v>2324.3839632859199</v>
      </c>
      <c r="G187" s="223">
        <v>1355.8906452501201</v>
      </c>
      <c r="H187" s="225">
        <v>230.76159000000001</v>
      </c>
      <c r="I187" s="222">
        <v>1305.7713200000001</v>
      </c>
      <c r="J187" s="223">
        <v>-50.119325250122003</v>
      </c>
      <c r="K187" s="226">
        <v>0.56177092108000004</v>
      </c>
    </row>
    <row r="188" spans="1:11" ht="14.4" customHeight="1" thickBot="1" x14ac:dyDescent="0.35">
      <c r="A188" s="245" t="s">
        <v>342</v>
      </c>
      <c r="B188" s="227">
        <v>2125.9985675163598</v>
      </c>
      <c r="C188" s="227">
        <v>2372.76349777827</v>
      </c>
      <c r="D188" s="228">
        <v>246.76493026190499</v>
      </c>
      <c r="E188" s="229">
        <v>1.11607013007</v>
      </c>
      <c r="F188" s="227">
        <v>2324.3839632859199</v>
      </c>
      <c r="G188" s="228">
        <v>1355.8906452501201</v>
      </c>
      <c r="H188" s="230">
        <v>230.76159000000001</v>
      </c>
      <c r="I188" s="227">
        <v>1305.7713200000001</v>
      </c>
      <c r="J188" s="228">
        <v>-50.119325250122003</v>
      </c>
      <c r="K188" s="233">
        <v>0.56177092108000004</v>
      </c>
    </row>
    <row r="189" spans="1:11" ht="14.4" customHeight="1" thickBot="1" x14ac:dyDescent="0.35">
      <c r="A189" s="246" t="s">
        <v>58</v>
      </c>
      <c r="B189" s="227">
        <v>2125.9985675163598</v>
      </c>
      <c r="C189" s="227">
        <v>2372.76349777827</v>
      </c>
      <c r="D189" s="228">
        <v>246.76493026190499</v>
      </c>
      <c r="E189" s="229">
        <v>1.11607013007</v>
      </c>
      <c r="F189" s="227">
        <v>2324.3839632859199</v>
      </c>
      <c r="G189" s="228">
        <v>1355.8906452501201</v>
      </c>
      <c r="H189" s="230">
        <v>230.76159000000001</v>
      </c>
      <c r="I189" s="227">
        <v>1305.7713200000001</v>
      </c>
      <c r="J189" s="228">
        <v>-50.119325250122003</v>
      </c>
      <c r="K189" s="233">
        <v>0.56177092108000004</v>
      </c>
    </row>
    <row r="190" spans="1:11" ht="14.4" customHeight="1" thickBot="1" x14ac:dyDescent="0.35">
      <c r="A190" s="243" t="s">
        <v>343</v>
      </c>
      <c r="B190" s="227">
        <v>12.999950996129</v>
      </c>
      <c r="C190" s="227">
        <v>6.836999521309</v>
      </c>
      <c r="D190" s="228">
        <v>-6.1629514748199998</v>
      </c>
      <c r="E190" s="229">
        <v>0.52592502258999996</v>
      </c>
      <c r="F190" s="227">
        <v>12.491705339519999</v>
      </c>
      <c r="G190" s="228">
        <v>7.2868281147199996</v>
      </c>
      <c r="H190" s="230">
        <v>0.23</v>
      </c>
      <c r="I190" s="227">
        <v>4.6849999999999996</v>
      </c>
      <c r="J190" s="228">
        <v>-2.60182811472</v>
      </c>
      <c r="K190" s="233">
        <v>0.37504887224400002</v>
      </c>
    </row>
    <row r="191" spans="1:11" ht="14.4" customHeight="1" thickBot="1" x14ac:dyDescent="0.35">
      <c r="A191" s="244" t="s">
        <v>344</v>
      </c>
      <c r="B191" s="222">
        <v>12.999950996129</v>
      </c>
      <c r="C191" s="222">
        <v>6.836999521309</v>
      </c>
      <c r="D191" s="223">
        <v>-6.1629514748199998</v>
      </c>
      <c r="E191" s="224">
        <v>0.52592502258999996</v>
      </c>
      <c r="F191" s="222">
        <v>12.491705339519999</v>
      </c>
      <c r="G191" s="223">
        <v>7.2868281147199996</v>
      </c>
      <c r="H191" s="225">
        <v>0.23</v>
      </c>
      <c r="I191" s="222">
        <v>4.6849999999999996</v>
      </c>
      <c r="J191" s="223">
        <v>-2.60182811472</v>
      </c>
      <c r="K191" s="226">
        <v>0.37504887224400002</v>
      </c>
    </row>
    <row r="192" spans="1:11" ht="14.4" customHeight="1" thickBot="1" x14ac:dyDescent="0.35">
      <c r="A192" s="243" t="s">
        <v>345</v>
      </c>
      <c r="B192" s="227">
        <v>104.99992727620899</v>
      </c>
      <c r="C192" s="227">
        <v>105.99609315426</v>
      </c>
      <c r="D192" s="228">
        <v>0.99616587805000001</v>
      </c>
      <c r="E192" s="229">
        <v>1.009487300647</v>
      </c>
      <c r="F192" s="227">
        <v>108.89225794643301</v>
      </c>
      <c r="G192" s="228">
        <v>63.520483802085003</v>
      </c>
      <c r="H192" s="230">
        <v>8.0777999999999999</v>
      </c>
      <c r="I192" s="227">
        <v>66.3172</v>
      </c>
      <c r="J192" s="228">
        <v>2.7967161979139998</v>
      </c>
      <c r="K192" s="233">
        <v>0.60901666703000001</v>
      </c>
    </row>
    <row r="193" spans="1:11" ht="14.4" customHeight="1" thickBot="1" x14ac:dyDescent="0.35">
      <c r="A193" s="244" t="s">
        <v>346</v>
      </c>
      <c r="B193" s="222">
        <v>104.99992727620899</v>
      </c>
      <c r="C193" s="222">
        <v>105.99609315426</v>
      </c>
      <c r="D193" s="223">
        <v>0.99616587805000001</v>
      </c>
      <c r="E193" s="224">
        <v>1.009487300647</v>
      </c>
      <c r="F193" s="222">
        <v>108.89225794643301</v>
      </c>
      <c r="G193" s="223">
        <v>63.520483802085003</v>
      </c>
      <c r="H193" s="225">
        <v>8.0777999999999999</v>
      </c>
      <c r="I193" s="222">
        <v>66.3172</v>
      </c>
      <c r="J193" s="223">
        <v>2.7967161979139998</v>
      </c>
      <c r="K193" s="226">
        <v>0.60901666703000001</v>
      </c>
    </row>
    <row r="194" spans="1:11" ht="14.4" customHeight="1" thickBot="1" x14ac:dyDescent="0.35">
      <c r="A194" s="243" t="s">
        <v>347</v>
      </c>
      <c r="B194" s="227">
        <v>4.9406564584124654E-324</v>
      </c>
      <c r="C194" s="227">
        <v>4.9406564584124654E-324</v>
      </c>
      <c r="D194" s="228">
        <v>0</v>
      </c>
      <c r="E194" s="229">
        <v>1</v>
      </c>
      <c r="F194" s="227">
        <v>4.9406564584124654E-324</v>
      </c>
      <c r="G194" s="228">
        <v>0</v>
      </c>
      <c r="H194" s="230">
        <v>4.9406564584124654E-324</v>
      </c>
      <c r="I194" s="227">
        <v>2.0699999999999998</v>
      </c>
      <c r="J194" s="228">
        <v>2.0699999999999998</v>
      </c>
      <c r="K194" s="231" t="s">
        <v>167</v>
      </c>
    </row>
    <row r="195" spans="1:11" ht="14.4" customHeight="1" thickBot="1" x14ac:dyDescent="0.35">
      <c r="A195" s="244" t="s">
        <v>348</v>
      </c>
      <c r="B195" s="222">
        <v>4.9406564584124654E-324</v>
      </c>
      <c r="C195" s="222">
        <v>4.9406564584124654E-324</v>
      </c>
      <c r="D195" s="223">
        <v>0</v>
      </c>
      <c r="E195" s="224">
        <v>1</v>
      </c>
      <c r="F195" s="222">
        <v>4.9406564584124654E-324</v>
      </c>
      <c r="G195" s="223">
        <v>0</v>
      </c>
      <c r="H195" s="225">
        <v>4.9406564584124654E-324</v>
      </c>
      <c r="I195" s="222">
        <v>2.0699999999999998</v>
      </c>
      <c r="J195" s="223">
        <v>2.0699999999999998</v>
      </c>
      <c r="K195" s="232" t="s">
        <v>167</v>
      </c>
    </row>
    <row r="196" spans="1:11" ht="14.4" customHeight="1" thickBot="1" x14ac:dyDescent="0.35">
      <c r="A196" s="243" t="s">
        <v>349</v>
      </c>
      <c r="B196" s="227">
        <v>517.999681229271</v>
      </c>
      <c r="C196" s="227">
        <v>461.73731954720802</v>
      </c>
      <c r="D196" s="228">
        <v>-56.262361682062</v>
      </c>
      <c r="E196" s="229">
        <v>0.89138533531800002</v>
      </c>
      <c r="F196" s="227">
        <v>461.99999999999397</v>
      </c>
      <c r="G196" s="228">
        <v>269.49999999999602</v>
      </c>
      <c r="H196" s="230">
        <v>19.78267</v>
      </c>
      <c r="I196" s="227">
        <v>247.60026999999999</v>
      </c>
      <c r="J196" s="228">
        <v>-21.899729999996001</v>
      </c>
      <c r="K196" s="233">
        <v>0.535931320346</v>
      </c>
    </row>
    <row r="197" spans="1:11" ht="14.4" customHeight="1" thickBot="1" x14ac:dyDescent="0.35">
      <c r="A197" s="244" t="s">
        <v>350</v>
      </c>
      <c r="B197" s="222">
        <v>517.999681229271</v>
      </c>
      <c r="C197" s="222">
        <v>461.73731954720802</v>
      </c>
      <c r="D197" s="223">
        <v>-56.262361682062</v>
      </c>
      <c r="E197" s="224">
        <v>0.89138533531800002</v>
      </c>
      <c r="F197" s="222">
        <v>461.99999999999397</v>
      </c>
      <c r="G197" s="223">
        <v>269.49999999999602</v>
      </c>
      <c r="H197" s="225">
        <v>19.78267</v>
      </c>
      <c r="I197" s="222">
        <v>247.60026999999999</v>
      </c>
      <c r="J197" s="223">
        <v>-21.899729999996001</v>
      </c>
      <c r="K197" s="226">
        <v>0.535931320346</v>
      </c>
    </row>
    <row r="198" spans="1:11" ht="14.4" customHeight="1" thickBot="1" x14ac:dyDescent="0.35">
      <c r="A198" s="243" t="s">
        <v>351</v>
      </c>
      <c r="B198" s="227">
        <v>4.9406564584124654E-324</v>
      </c>
      <c r="C198" s="227">
        <v>4.4329998944379998</v>
      </c>
      <c r="D198" s="228">
        <v>4.4329998944379998</v>
      </c>
      <c r="E198" s="235" t="s">
        <v>167</v>
      </c>
      <c r="F198" s="227">
        <v>0</v>
      </c>
      <c r="G198" s="228">
        <v>0</v>
      </c>
      <c r="H198" s="230">
        <v>4.9406564584124654E-324</v>
      </c>
      <c r="I198" s="227">
        <v>3.4584595208887258E-323</v>
      </c>
      <c r="J198" s="228">
        <v>3.4584595208887258E-323</v>
      </c>
      <c r="K198" s="231" t="s">
        <v>161</v>
      </c>
    </row>
    <row r="199" spans="1:11" ht="14.4" customHeight="1" thickBot="1" x14ac:dyDescent="0.35">
      <c r="A199" s="244" t="s">
        <v>352</v>
      </c>
      <c r="B199" s="222">
        <v>4.9406564584124654E-324</v>
      </c>
      <c r="C199" s="222">
        <v>4.4329998944379998</v>
      </c>
      <c r="D199" s="223">
        <v>4.4329998944379998</v>
      </c>
      <c r="E199" s="234" t="s">
        <v>167</v>
      </c>
      <c r="F199" s="222">
        <v>0</v>
      </c>
      <c r="G199" s="223">
        <v>0</v>
      </c>
      <c r="H199" s="225">
        <v>4.9406564584124654E-324</v>
      </c>
      <c r="I199" s="222">
        <v>3.4584595208887258E-323</v>
      </c>
      <c r="J199" s="223">
        <v>3.4584595208887258E-323</v>
      </c>
      <c r="K199" s="232" t="s">
        <v>161</v>
      </c>
    </row>
    <row r="200" spans="1:11" ht="14.4" customHeight="1" thickBot="1" x14ac:dyDescent="0.35">
      <c r="A200" s="243" t="s">
        <v>353</v>
      </c>
      <c r="B200" s="227">
        <v>1489.99900801475</v>
      </c>
      <c r="C200" s="227">
        <v>1793.76008566105</v>
      </c>
      <c r="D200" s="228">
        <v>303.76107764630001</v>
      </c>
      <c r="E200" s="229">
        <v>1.203866630791</v>
      </c>
      <c r="F200" s="227">
        <v>1740.99999999998</v>
      </c>
      <c r="G200" s="228">
        <v>1015.58333333332</v>
      </c>
      <c r="H200" s="230">
        <v>202.67112</v>
      </c>
      <c r="I200" s="227">
        <v>985.09884999999997</v>
      </c>
      <c r="J200" s="228">
        <v>-30.48448333332</v>
      </c>
      <c r="K200" s="233">
        <v>0.56582357840300002</v>
      </c>
    </row>
    <row r="201" spans="1:11" ht="14.4" customHeight="1" thickBot="1" x14ac:dyDescent="0.35">
      <c r="A201" s="244" t="s">
        <v>354</v>
      </c>
      <c r="B201" s="222">
        <v>1489.99900801475</v>
      </c>
      <c r="C201" s="222">
        <v>1793.76008566105</v>
      </c>
      <c r="D201" s="223">
        <v>303.76107764630001</v>
      </c>
      <c r="E201" s="224">
        <v>1.203866630791</v>
      </c>
      <c r="F201" s="222">
        <v>1740.99999999998</v>
      </c>
      <c r="G201" s="223">
        <v>1015.58333333332</v>
      </c>
      <c r="H201" s="225">
        <v>202.67112</v>
      </c>
      <c r="I201" s="222">
        <v>985.09884999999997</v>
      </c>
      <c r="J201" s="223">
        <v>-30.48448333332</v>
      </c>
      <c r="K201" s="226">
        <v>0.56582357840300002</v>
      </c>
    </row>
    <row r="202" spans="1:11" ht="14.4" customHeight="1" thickBot="1" x14ac:dyDescent="0.35">
      <c r="A202" s="247" t="s">
        <v>355</v>
      </c>
      <c r="B202" s="227">
        <v>4.9406564584124654E-324</v>
      </c>
      <c r="C202" s="227">
        <v>4.9406564584124654E-324</v>
      </c>
      <c r="D202" s="228">
        <v>0</v>
      </c>
      <c r="E202" s="229">
        <v>1</v>
      </c>
      <c r="F202" s="227">
        <v>0</v>
      </c>
      <c r="G202" s="228">
        <v>0</v>
      </c>
      <c r="H202" s="230">
        <v>4.9406564584124654E-324</v>
      </c>
      <c r="I202" s="227">
        <v>4.4565999999999999</v>
      </c>
      <c r="J202" s="228">
        <v>4.4565999999999999</v>
      </c>
      <c r="K202" s="231" t="s">
        <v>161</v>
      </c>
    </row>
    <row r="203" spans="1:11" ht="14.4" customHeight="1" thickBot="1" x14ac:dyDescent="0.35">
      <c r="A203" s="245" t="s">
        <v>356</v>
      </c>
      <c r="B203" s="227">
        <v>4.9406564584124654E-324</v>
      </c>
      <c r="C203" s="227">
        <v>4.9406564584124654E-324</v>
      </c>
      <c r="D203" s="228">
        <v>0</v>
      </c>
      <c r="E203" s="229">
        <v>1</v>
      </c>
      <c r="F203" s="227">
        <v>0</v>
      </c>
      <c r="G203" s="228">
        <v>0</v>
      </c>
      <c r="H203" s="230">
        <v>4.9406564584124654E-324</v>
      </c>
      <c r="I203" s="227">
        <v>4.4565999999999999</v>
      </c>
      <c r="J203" s="228">
        <v>4.4565999999999999</v>
      </c>
      <c r="K203" s="231" t="s">
        <v>161</v>
      </c>
    </row>
    <row r="204" spans="1:11" ht="14.4" customHeight="1" thickBot="1" x14ac:dyDescent="0.35">
      <c r="A204" s="246" t="s">
        <v>357</v>
      </c>
      <c r="B204" s="227">
        <v>4.9406564584124654E-324</v>
      </c>
      <c r="C204" s="227">
        <v>4.9406564584124654E-324</v>
      </c>
      <c r="D204" s="228">
        <v>0</v>
      </c>
      <c r="E204" s="229">
        <v>1</v>
      </c>
      <c r="F204" s="227">
        <v>0</v>
      </c>
      <c r="G204" s="228">
        <v>0</v>
      </c>
      <c r="H204" s="230">
        <v>4.9406564584124654E-324</v>
      </c>
      <c r="I204" s="227">
        <v>4.4565999999999999</v>
      </c>
      <c r="J204" s="228">
        <v>4.4565999999999999</v>
      </c>
      <c r="K204" s="231" t="s">
        <v>161</v>
      </c>
    </row>
    <row r="205" spans="1:11" ht="14.4" customHeight="1" thickBot="1" x14ac:dyDescent="0.35">
      <c r="A205" s="243" t="s">
        <v>358</v>
      </c>
      <c r="B205" s="227">
        <v>4.9406564584124654E-324</v>
      </c>
      <c r="C205" s="227">
        <v>4.9406564584124654E-324</v>
      </c>
      <c r="D205" s="228">
        <v>0</v>
      </c>
      <c r="E205" s="229">
        <v>1</v>
      </c>
      <c r="F205" s="227">
        <v>4.9406564584124654E-324</v>
      </c>
      <c r="G205" s="228">
        <v>0</v>
      </c>
      <c r="H205" s="230">
        <v>4.9406564584124654E-324</v>
      </c>
      <c r="I205" s="227">
        <v>4.4565999999999999</v>
      </c>
      <c r="J205" s="228">
        <v>4.4565999999999999</v>
      </c>
      <c r="K205" s="231" t="s">
        <v>167</v>
      </c>
    </row>
    <row r="206" spans="1:11" ht="14.4" customHeight="1" thickBot="1" x14ac:dyDescent="0.35">
      <c r="A206" s="244" t="s">
        <v>359</v>
      </c>
      <c r="B206" s="222">
        <v>4.9406564584124654E-324</v>
      </c>
      <c r="C206" s="222">
        <v>4.9406564584124654E-324</v>
      </c>
      <c r="D206" s="223">
        <v>0</v>
      </c>
      <c r="E206" s="224">
        <v>1</v>
      </c>
      <c r="F206" s="222">
        <v>4.9406564584124654E-324</v>
      </c>
      <c r="G206" s="223">
        <v>0</v>
      </c>
      <c r="H206" s="225">
        <v>4.9406564584124654E-324</v>
      </c>
      <c r="I206" s="222">
        <v>4.4565999999999999</v>
      </c>
      <c r="J206" s="223">
        <v>4.4565999999999999</v>
      </c>
      <c r="K206" s="232" t="s">
        <v>167</v>
      </c>
    </row>
    <row r="207" spans="1:11" ht="14.4" customHeight="1" thickBot="1" x14ac:dyDescent="0.35">
      <c r="A207" s="248"/>
      <c r="B207" s="222">
        <v>19714.2089347375</v>
      </c>
      <c r="C207" s="222">
        <v>4.9406564584124654E-324</v>
      </c>
      <c r="D207" s="223">
        <v>-19714.2089347375</v>
      </c>
      <c r="E207" s="224">
        <v>0</v>
      </c>
      <c r="F207" s="222">
        <v>-708.24929323539595</v>
      </c>
      <c r="G207" s="223">
        <v>-413.14542105398101</v>
      </c>
      <c r="H207" s="225">
        <v>444.89247</v>
      </c>
      <c r="I207" s="222">
        <v>2180.0047599999998</v>
      </c>
      <c r="J207" s="223">
        <v>2593.1501810539798</v>
      </c>
      <c r="K207" s="226">
        <v>-3.0780189699039999</v>
      </c>
    </row>
    <row r="208" spans="1:11" ht="14.4" customHeight="1" thickBot="1" x14ac:dyDescent="0.35">
      <c r="A208" s="249" t="s">
        <v>77</v>
      </c>
      <c r="B208" s="236">
        <v>19714.2089347375</v>
      </c>
      <c r="C208" s="236">
        <v>-1457.87825996985</v>
      </c>
      <c r="D208" s="237">
        <v>-21172.087194707401</v>
      </c>
      <c r="E208" s="238">
        <v>-0.78628844927599995</v>
      </c>
      <c r="F208" s="236">
        <v>-708.24929323539595</v>
      </c>
      <c r="G208" s="237">
        <v>-413.14542105398101</v>
      </c>
      <c r="H208" s="236">
        <v>444.89247</v>
      </c>
      <c r="I208" s="236">
        <v>2180.0047599999998</v>
      </c>
      <c r="J208" s="237">
        <v>2593.1501810539798</v>
      </c>
      <c r="K208" s="239">
        <v>-3.0780189699039999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187" t="s">
        <v>150</v>
      </c>
      <c r="B1" s="188"/>
      <c r="C1" s="188"/>
      <c r="D1" s="188"/>
      <c r="E1" s="188"/>
      <c r="F1" s="188"/>
      <c r="G1" s="161"/>
    </row>
    <row r="2" spans="1:8" ht="14.4" customHeight="1" thickBot="1" x14ac:dyDescent="0.35">
      <c r="A2" s="221" t="s">
        <v>160</v>
      </c>
      <c r="B2" s="91"/>
      <c r="C2" s="91"/>
      <c r="D2" s="91"/>
      <c r="E2" s="91"/>
      <c r="F2" s="91"/>
    </row>
    <row r="3" spans="1:8" ht="14.4" customHeight="1" thickBot="1" x14ac:dyDescent="0.35">
      <c r="A3" s="108" t="s">
        <v>0</v>
      </c>
      <c r="B3" s="109" t="s">
        <v>1</v>
      </c>
      <c r="C3" s="126" t="s">
        <v>2</v>
      </c>
      <c r="D3" s="127" t="s">
        <v>3</v>
      </c>
      <c r="E3" s="127" t="s">
        <v>4</v>
      </c>
      <c r="F3" s="127" t="s">
        <v>5</v>
      </c>
      <c r="G3" s="128" t="s">
        <v>155</v>
      </c>
    </row>
    <row r="4" spans="1:8" ht="14.4" customHeight="1" x14ac:dyDescent="0.3">
      <c r="A4" s="250" t="s">
        <v>360</v>
      </c>
      <c r="B4" s="251" t="s">
        <v>361</v>
      </c>
      <c r="C4" s="252" t="s">
        <v>362</v>
      </c>
      <c r="D4" s="252" t="s">
        <v>361</v>
      </c>
      <c r="E4" s="252" t="s">
        <v>361</v>
      </c>
      <c r="F4" s="253" t="s">
        <v>361</v>
      </c>
      <c r="G4" s="252" t="s">
        <v>361</v>
      </c>
      <c r="H4" s="252" t="s">
        <v>78</v>
      </c>
    </row>
    <row r="5" spans="1:8" ht="14.4" customHeight="1" x14ac:dyDescent="0.3">
      <c r="A5" s="250" t="s">
        <v>360</v>
      </c>
      <c r="B5" s="251" t="s">
        <v>363</v>
      </c>
      <c r="C5" s="252" t="s">
        <v>364</v>
      </c>
      <c r="D5" s="252">
        <v>31081.958824881356</v>
      </c>
      <c r="E5" s="252">
        <v>27610.074170734748</v>
      </c>
      <c r="F5" s="253">
        <v>0.88829903952619171</v>
      </c>
      <c r="G5" s="252">
        <v>-3471.8846541466082</v>
      </c>
      <c r="H5" s="252" t="s">
        <v>2</v>
      </c>
    </row>
    <row r="6" spans="1:8" ht="14.4" customHeight="1" x14ac:dyDescent="0.3">
      <c r="A6" s="250" t="s">
        <v>360</v>
      </c>
      <c r="B6" s="251" t="s">
        <v>365</v>
      </c>
      <c r="C6" s="252" t="s">
        <v>366</v>
      </c>
      <c r="D6" s="252">
        <v>0</v>
      </c>
      <c r="E6" s="252">
        <v>72.099751692049892</v>
      </c>
      <c r="F6" s="253" t="e">
        <v>#DIV/0!</v>
      </c>
      <c r="G6" s="252">
        <v>72.099751692049892</v>
      </c>
      <c r="H6" s="252" t="s">
        <v>2</v>
      </c>
    </row>
    <row r="7" spans="1:8" ht="14.4" customHeight="1" x14ac:dyDescent="0.3">
      <c r="A7" s="250" t="s">
        <v>360</v>
      </c>
      <c r="B7" s="251" t="s">
        <v>367</v>
      </c>
      <c r="C7" s="252" t="s">
        <v>368</v>
      </c>
      <c r="D7" s="252">
        <v>0</v>
      </c>
      <c r="E7" s="252">
        <v>394.15199999999999</v>
      </c>
      <c r="F7" s="253" t="e">
        <v>#DIV/0!</v>
      </c>
      <c r="G7" s="252">
        <v>394.15199999999999</v>
      </c>
      <c r="H7" s="252" t="s">
        <v>2</v>
      </c>
    </row>
    <row r="8" spans="1:8" ht="14.4" customHeight="1" x14ac:dyDescent="0.3">
      <c r="A8" s="250" t="s">
        <v>360</v>
      </c>
      <c r="B8" s="251" t="s">
        <v>6</v>
      </c>
      <c r="C8" s="252" t="s">
        <v>362</v>
      </c>
      <c r="D8" s="252">
        <v>31081.958824881356</v>
      </c>
      <c r="E8" s="252">
        <v>28076.325922426797</v>
      </c>
      <c r="F8" s="253">
        <v>0.90329975921438621</v>
      </c>
      <c r="G8" s="252">
        <v>-3005.6329024545594</v>
      </c>
      <c r="H8" s="252" t="s">
        <v>369</v>
      </c>
    </row>
    <row r="10" spans="1:8" ht="14.4" customHeight="1" x14ac:dyDescent="0.3">
      <c r="A10" s="250" t="s">
        <v>360</v>
      </c>
      <c r="B10" s="251" t="s">
        <v>361</v>
      </c>
      <c r="C10" s="252" t="s">
        <v>362</v>
      </c>
      <c r="D10" s="252" t="s">
        <v>361</v>
      </c>
      <c r="E10" s="252" t="s">
        <v>361</v>
      </c>
      <c r="F10" s="253" t="s">
        <v>361</v>
      </c>
      <c r="G10" s="252" t="s">
        <v>361</v>
      </c>
      <c r="H10" s="252" t="s">
        <v>78</v>
      </c>
    </row>
    <row r="11" spans="1:8" ht="14.4" customHeight="1" x14ac:dyDescent="0.3">
      <c r="A11" s="250" t="s">
        <v>370</v>
      </c>
      <c r="B11" s="251" t="s">
        <v>363</v>
      </c>
      <c r="C11" s="252" t="s">
        <v>364</v>
      </c>
      <c r="D11" s="252">
        <v>31081.958824881356</v>
      </c>
      <c r="E11" s="252">
        <v>27610.074170734748</v>
      </c>
      <c r="F11" s="253">
        <v>0.88829903952619171</v>
      </c>
      <c r="G11" s="252">
        <v>-3471.8846541466082</v>
      </c>
      <c r="H11" s="252" t="s">
        <v>2</v>
      </c>
    </row>
    <row r="12" spans="1:8" ht="14.4" customHeight="1" x14ac:dyDescent="0.3">
      <c r="A12" s="250" t="s">
        <v>370</v>
      </c>
      <c r="B12" s="251" t="s">
        <v>365</v>
      </c>
      <c r="C12" s="252" t="s">
        <v>366</v>
      </c>
      <c r="D12" s="252">
        <v>0</v>
      </c>
      <c r="E12" s="252">
        <v>72.099751692049892</v>
      </c>
      <c r="F12" s="253" t="e">
        <v>#DIV/0!</v>
      </c>
      <c r="G12" s="252">
        <v>72.099751692049892</v>
      </c>
      <c r="H12" s="252" t="s">
        <v>2</v>
      </c>
    </row>
    <row r="13" spans="1:8" ht="14.4" customHeight="1" x14ac:dyDescent="0.3">
      <c r="A13" s="250" t="s">
        <v>370</v>
      </c>
      <c r="B13" s="251" t="s">
        <v>367</v>
      </c>
      <c r="C13" s="252" t="s">
        <v>368</v>
      </c>
      <c r="D13" s="252">
        <v>0</v>
      </c>
      <c r="E13" s="252">
        <v>394.15199999999999</v>
      </c>
      <c r="F13" s="253" t="e">
        <v>#DIV/0!</v>
      </c>
      <c r="G13" s="252">
        <v>394.15199999999999</v>
      </c>
      <c r="H13" s="252" t="s">
        <v>2</v>
      </c>
    </row>
    <row r="14" spans="1:8" ht="14.4" customHeight="1" x14ac:dyDescent="0.3">
      <c r="A14" s="250" t="s">
        <v>370</v>
      </c>
      <c r="B14" s="251" t="s">
        <v>6</v>
      </c>
      <c r="C14" s="252" t="s">
        <v>371</v>
      </c>
      <c r="D14" s="252">
        <v>31081.958824881356</v>
      </c>
      <c r="E14" s="252">
        <v>28076.325922426797</v>
      </c>
      <c r="F14" s="253">
        <v>0.90329975921438621</v>
      </c>
      <c r="G14" s="252">
        <v>-3005.6329024545594</v>
      </c>
      <c r="H14" s="252" t="s">
        <v>372</v>
      </c>
    </row>
    <row r="15" spans="1:8" ht="14.4" customHeight="1" x14ac:dyDescent="0.3">
      <c r="A15" s="250" t="s">
        <v>361</v>
      </c>
      <c r="B15" s="251" t="s">
        <v>361</v>
      </c>
      <c r="C15" s="252" t="s">
        <v>361</v>
      </c>
      <c r="D15" s="252" t="s">
        <v>361</v>
      </c>
      <c r="E15" s="252" t="s">
        <v>361</v>
      </c>
      <c r="F15" s="253" t="s">
        <v>361</v>
      </c>
      <c r="G15" s="252" t="s">
        <v>361</v>
      </c>
      <c r="H15" s="252" t="s">
        <v>373</v>
      </c>
    </row>
    <row r="16" spans="1:8" ht="14.4" customHeight="1" x14ac:dyDescent="0.3">
      <c r="A16" s="250" t="s">
        <v>360</v>
      </c>
      <c r="B16" s="251" t="s">
        <v>6</v>
      </c>
      <c r="C16" s="252" t="s">
        <v>362</v>
      </c>
      <c r="D16" s="252">
        <v>31081.958824881356</v>
      </c>
      <c r="E16" s="252">
        <v>28076.325922426797</v>
      </c>
      <c r="F16" s="253">
        <v>0.90329975921438621</v>
      </c>
      <c r="G16" s="252">
        <v>-3005.6329024545594</v>
      </c>
      <c r="H16" s="252" t="s">
        <v>369</v>
      </c>
    </row>
  </sheetData>
  <autoFilter ref="A3:G3"/>
  <mergeCells count="1">
    <mergeCell ref="A1:G1"/>
  </mergeCells>
  <conditionalFormatting sqref="F9 F17:F65536">
    <cfRule type="cellIs" dxfId="36" priority="15" stopIfTrue="1" operator="greaterThan">
      <formula>1</formula>
    </cfRule>
  </conditionalFormatting>
  <conditionalFormatting sqref="F4:F8">
    <cfRule type="cellIs" dxfId="35" priority="10" operator="greaterThan">
      <formula>1</formula>
    </cfRule>
  </conditionalFormatting>
  <conditionalFormatting sqref="B4:B8">
    <cfRule type="expression" dxfId="34" priority="14">
      <formula>AND(LEFT(H4,6)&lt;&gt;"mezera",H4&lt;&gt;"")</formula>
    </cfRule>
  </conditionalFormatting>
  <conditionalFormatting sqref="A4:A8">
    <cfRule type="expression" dxfId="33" priority="11">
      <formula>AND(H4&lt;&gt;"",H4&lt;&gt;"mezeraKL")</formula>
    </cfRule>
  </conditionalFormatting>
  <conditionalFormatting sqref="B4:G8">
    <cfRule type="expression" dxfId="32" priority="12">
      <formula>$H4="SumaNS"</formula>
    </cfRule>
    <cfRule type="expression" dxfId="31" priority="13">
      <formula>OR($H4="KL",$H4="SumaKL")</formula>
    </cfRule>
  </conditionalFormatting>
  <conditionalFormatting sqref="A4:G8">
    <cfRule type="expression" dxfId="30" priority="9">
      <formula>$H4&lt;&gt;""</formula>
    </cfRule>
  </conditionalFormatting>
  <conditionalFormatting sqref="G4:G8">
    <cfRule type="cellIs" dxfId="29" priority="8" operator="greaterThan">
      <formula>0</formula>
    </cfRule>
  </conditionalFormatting>
  <conditionalFormatting sqref="F10:F16">
    <cfRule type="cellIs" dxfId="28" priority="3" operator="greaterThan">
      <formula>1</formula>
    </cfRule>
  </conditionalFormatting>
  <conditionalFormatting sqref="B10:B16">
    <cfRule type="expression" dxfId="27" priority="7">
      <formula>AND(LEFT(H10,6)&lt;&gt;"mezera",H10&lt;&gt;"")</formula>
    </cfRule>
  </conditionalFormatting>
  <conditionalFormatting sqref="A10:A16">
    <cfRule type="expression" dxfId="26" priority="4">
      <formula>AND(H10&lt;&gt;"",H10&lt;&gt;"mezeraKL")</formula>
    </cfRule>
  </conditionalFormatting>
  <conditionalFormatting sqref="B10:G16">
    <cfRule type="expression" dxfId="25" priority="5">
      <formula>$H10="SumaNS"</formula>
    </cfRule>
    <cfRule type="expression" dxfId="24" priority="6">
      <formula>OR($H10="KL",$H10="SumaKL")</formula>
    </cfRule>
  </conditionalFormatting>
  <conditionalFormatting sqref="A10:G16">
    <cfRule type="expression" dxfId="23" priority="2">
      <formula>$H10&lt;&gt;""</formula>
    </cfRule>
  </conditionalFormatting>
  <conditionalFormatting sqref="G10:G16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/>
    <col min="9" max="9" width="8.5546875" style="85" hidden="1" customWidth="1"/>
    <col min="10" max="10" width="25.77734375" style="85" customWidth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193" t="s">
        <v>149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ht="14.4" customHeight="1" thickBot="1" x14ac:dyDescent="0.35">
      <c r="A2" s="221" t="s">
        <v>160</v>
      </c>
      <c r="B2" s="83"/>
      <c r="C2" s="129"/>
      <c r="D2" s="129"/>
      <c r="E2" s="129"/>
      <c r="F2" s="129"/>
      <c r="G2" s="129"/>
      <c r="H2" s="129"/>
      <c r="I2" s="129"/>
      <c r="J2" s="129"/>
      <c r="K2" s="129"/>
      <c r="L2" s="130"/>
      <c r="M2" s="130"/>
      <c r="N2" s="130"/>
    </row>
    <row r="3" spans="1:14" ht="14.4" customHeight="1" thickBot="1" x14ac:dyDescent="0.35">
      <c r="A3" s="83"/>
      <c r="B3" s="83"/>
      <c r="C3" s="189"/>
      <c r="D3" s="190"/>
      <c r="E3" s="190"/>
      <c r="F3" s="190"/>
      <c r="G3" s="190"/>
      <c r="H3" s="190"/>
      <c r="I3" s="190"/>
      <c r="J3" s="191" t="s">
        <v>136</v>
      </c>
      <c r="K3" s="192"/>
      <c r="L3" s="131">
        <f>IF(M3&lt;&gt;0,N3/M3,0)</f>
        <v>230.13381903628522</v>
      </c>
      <c r="M3" s="131">
        <f>SUBTOTAL(9,M5:M1048576)</f>
        <v>122</v>
      </c>
      <c r="N3" s="132">
        <f>SUBTOTAL(9,N5:N1048576)</f>
        <v>28076.325922426797</v>
      </c>
    </row>
    <row r="4" spans="1:14" s="84" customFormat="1" ht="14.4" customHeight="1" thickBot="1" x14ac:dyDescent="0.35">
      <c r="A4" s="254" t="s">
        <v>7</v>
      </c>
      <c r="B4" s="255" t="s">
        <v>8</v>
      </c>
      <c r="C4" s="255" t="s">
        <v>0</v>
      </c>
      <c r="D4" s="255" t="s">
        <v>9</v>
      </c>
      <c r="E4" s="255" t="s">
        <v>10</v>
      </c>
      <c r="F4" s="255" t="s">
        <v>2</v>
      </c>
      <c r="G4" s="255" t="s">
        <v>11</v>
      </c>
      <c r="H4" s="255" t="s">
        <v>12</v>
      </c>
      <c r="I4" s="255" t="s">
        <v>13</v>
      </c>
      <c r="J4" s="256" t="s">
        <v>14</v>
      </c>
      <c r="K4" s="256" t="s">
        <v>15</v>
      </c>
      <c r="L4" s="257" t="s">
        <v>156</v>
      </c>
      <c r="M4" s="257" t="s">
        <v>16</v>
      </c>
      <c r="N4" s="258" t="s">
        <v>18</v>
      </c>
    </row>
    <row r="5" spans="1:14" ht="14.4" customHeight="1" x14ac:dyDescent="0.3">
      <c r="A5" s="261" t="s">
        <v>360</v>
      </c>
      <c r="B5" s="262" t="s">
        <v>362</v>
      </c>
      <c r="C5" s="263" t="s">
        <v>370</v>
      </c>
      <c r="D5" s="264" t="s">
        <v>371</v>
      </c>
      <c r="E5" s="263" t="s">
        <v>363</v>
      </c>
      <c r="F5" s="264" t="s">
        <v>364</v>
      </c>
      <c r="G5" s="263" t="s">
        <v>374</v>
      </c>
      <c r="H5" s="263">
        <v>55919</v>
      </c>
      <c r="I5" s="263">
        <v>55919</v>
      </c>
      <c r="J5" s="263" t="s">
        <v>375</v>
      </c>
      <c r="K5" s="263" t="s">
        <v>376</v>
      </c>
      <c r="L5" s="265">
        <v>112.7805</v>
      </c>
      <c r="M5" s="265">
        <v>1</v>
      </c>
      <c r="N5" s="266">
        <v>112.7805</v>
      </c>
    </row>
    <row r="6" spans="1:14" ht="14.4" customHeight="1" x14ac:dyDescent="0.3">
      <c r="A6" s="267" t="s">
        <v>360</v>
      </c>
      <c r="B6" s="268" t="s">
        <v>362</v>
      </c>
      <c r="C6" s="269" t="s">
        <v>370</v>
      </c>
      <c r="D6" s="270" t="s">
        <v>371</v>
      </c>
      <c r="E6" s="269" t="s">
        <v>363</v>
      </c>
      <c r="F6" s="270" t="s">
        <v>364</v>
      </c>
      <c r="G6" s="269" t="s">
        <v>374</v>
      </c>
      <c r="H6" s="269">
        <v>102818</v>
      </c>
      <c r="I6" s="269">
        <v>2818</v>
      </c>
      <c r="J6" s="269" t="s">
        <v>377</v>
      </c>
      <c r="K6" s="269" t="s">
        <v>378</v>
      </c>
      <c r="L6" s="271">
        <v>89.970000893381652</v>
      </c>
      <c r="M6" s="271">
        <v>2</v>
      </c>
      <c r="N6" s="272">
        <v>179.9400017867633</v>
      </c>
    </row>
    <row r="7" spans="1:14" ht="14.4" customHeight="1" x14ac:dyDescent="0.3">
      <c r="A7" s="267" t="s">
        <v>360</v>
      </c>
      <c r="B7" s="268" t="s">
        <v>362</v>
      </c>
      <c r="C7" s="269" t="s">
        <v>370</v>
      </c>
      <c r="D7" s="270" t="s">
        <v>371</v>
      </c>
      <c r="E7" s="269" t="s">
        <v>363</v>
      </c>
      <c r="F7" s="270" t="s">
        <v>364</v>
      </c>
      <c r="G7" s="269" t="s">
        <v>374</v>
      </c>
      <c r="H7" s="269">
        <v>155947</v>
      </c>
      <c r="I7" s="269">
        <v>55947</v>
      </c>
      <c r="J7" s="269" t="s">
        <v>379</v>
      </c>
      <c r="K7" s="269"/>
      <c r="L7" s="271">
        <v>102.6</v>
      </c>
      <c r="M7" s="271">
        <v>1</v>
      </c>
      <c r="N7" s="272">
        <v>102.6</v>
      </c>
    </row>
    <row r="8" spans="1:14" ht="14.4" customHeight="1" x14ac:dyDescent="0.3">
      <c r="A8" s="267" t="s">
        <v>360</v>
      </c>
      <c r="B8" s="268" t="s">
        <v>362</v>
      </c>
      <c r="C8" s="269" t="s">
        <v>370</v>
      </c>
      <c r="D8" s="270" t="s">
        <v>371</v>
      </c>
      <c r="E8" s="269" t="s">
        <v>363</v>
      </c>
      <c r="F8" s="270" t="s">
        <v>364</v>
      </c>
      <c r="G8" s="269" t="s">
        <v>374</v>
      </c>
      <c r="H8" s="269">
        <v>162315</v>
      </c>
      <c r="I8" s="269">
        <v>62315</v>
      </c>
      <c r="J8" s="269" t="s">
        <v>380</v>
      </c>
      <c r="K8" s="269" t="s">
        <v>381</v>
      </c>
      <c r="L8" s="271">
        <v>75.239999999999995</v>
      </c>
      <c r="M8" s="271">
        <v>1</v>
      </c>
      <c r="N8" s="272">
        <v>75.239999999999995</v>
      </c>
    </row>
    <row r="9" spans="1:14" ht="14.4" customHeight="1" x14ac:dyDescent="0.3">
      <c r="A9" s="267" t="s">
        <v>360</v>
      </c>
      <c r="B9" s="268" t="s">
        <v>362</v>
      </c>
      <c r="C9" s="269" t="s">
        <v>370</v>
      </c>
      <c r="D9" s="270" t="s">
        <v>371</v>
      </c>
      <c r="E9" s="269" t="s">
        <v>363</v>
      </c>
      <c r="F9" s="270" t="s">
        <v>364</v>
      </c>
      <c r="G9" s="269" t="s">
        <v>374</v>
      </c>
      <c r="H9" s="269">
        <v>192414</v>
      </c>
      <c r="I9" s="269">
        <v>92414</v>
      </c>
      <c r="J9" s="269" t="s">
        <v>382</v>
      </c>
      <c r="K9" s="269" t="s">
        <v>383</v>
      </c>
      <c r="L9" s="271">
        <v>63.24</v>
      </c>
      <c r="M9" s="271">
        <v>2</v>
      </c>
      <c r="N9" s="272">
        <v>126.48</v>
      </c>
    </row>
    <row r="10" spans="1:14" ht="14.4" customHeight="1" x14ac:dyDescent="0.3">
      <c r="A10" s="267" t="s">
        <v>360</v>
      </c>
      <c r="B10" s="268" t="s">
        <v>362</v>
      </c>
      <c r="C10" s="269" t="s">
        <v>370</v>
      </c>
      <c r="D10" s="270" t="s">
        <v>371</v>
      </c>
      <c r="E10" s="269" t="s">
        <v>363</v>
      </c>
      <c r="F10" s="270" t="s">
        <v>364</v>
      </c>
      <c r="G10" s="269" t="s">
        <v>374</v>
      </c>
      <c r="H10" s="269">
        <v>841498</v>
      </c>
      <c r="I10" s="269">
        <v>0</v>
      </c>
      <c r="J10" s="269" t="s">
        <v>384</v>
      </c>
      <c r="K10" s="269"/>
      <c r="L10" s="271">
        <v>45.86</v>
      </c>
      <c r="M10" s="271">
        <v>2</v>
      </c>
      <c r="N10" s="272">
        <v>91.72</v>
      </c>
    </row>
    <row r="11" spans="1:14" ht="14.4" customHeight="1" x14ac:dyDescent="0.3">
      <c r="A11" s="267" t="s">
        <v>360</v>
      </c>
      <c r="B11" s="268" t="s">
        <v>362</v>
      </c>
      <c r="C11" s="269" t="s">
        <v>370</v>
      </c>
      <c r="D11" s="270" t="s">
        <v>371</v>
      </c>
      <c r="E11" s="269" t="s">
        <v>363</v>
      </c>
      <c r="F11" s="270" t="s">
        <v>364</v>
      </c>
      <c r="G11" s="269" t="s">
        <v>374</v>
      </c>
      <c r="H11" s="269">
        <v>847713</v>
      </c>
      <c r="I11" s="269">
        <v>125526</v>
      </c>
      <c r="J11" s="269" t="s">
        <v>385</v>
      </c>
      <c r="K11" s="269" t="s">
        <v>386</v>
      </c>
      <c r="L11" s="271">
        <v>70.5446442957237</v>
      </c>
      <c r="M11" s="271">
        <v>2</v>
      </c>
      <c r="N11" s="272">
        <v>141.0892885914474</v>
      </c>
    </row>
    <row r="12" spans="1:14" ht="14.4" customHeight="1" x14ac:dyDescent="0.3">
      <c r="A12" s="267" t="s">
        <v>360</v>
      </c>
      <c r="B12" s="268" t="s">
        <v>362</v>
      </c>
      <c r="C12" s="269" t="s">
        <v>370</v>
      </c>
      <c r="D12" s="270" t="s">
        <v>371</v>
      </c>
      <c r="E12" s="269" t="s">
        <v>363</v>
      </c>
      <c r="F12" s="270" t="s">
        <v>364</v>
      </c>
      <c r="G12" s="269" t="s">
        <v>374</v>
      </c>
      <c r="H12" s="269">
        <v>848416</v>
      </c>
      <c r="I12" s="269">
        <v>500287</v>
      </c>
      <c r="J12" s="269" t="s">
        <v>387</v>
      </c>
      <c r="K12" s="269" t="s">
        <v>388</v>
      </c>
      <c r="L12" s="271">
        <v>235.37949141705201</v>
      </c>
      <c r="M12" s="271">
        <v>1</v>
      </c>
      <c r="N12" s="272">
        <v>235.37949141705201</v>
      </c>
    </row>
    <row r="13" spans="1:14" ht="14.4" customHeight="1" x14ac:dyDescent="0.3">
      <c r="A13" s="267" t="s">
        <v>360</v>
      </c>
      <c r="B13" s="268" t="s">
        <v>362</v>
      </c>
      <c r="C13" s="269" t="s">
        <v>370</v>
      </c>
      <c r="D13" s="270" t="s">
        <v>371</v>
      </c>
      <c r="E13" s="269" t="s">
        <v>363</v>
      </c>
      <c r="F13" s="270" t="s">
        <v>364</v>
      </c>
      <c r="G13" s="269" t="s">
        <v>374</v>
      </c>
      <c r="H13" s="269">
        <v>848950</v>
      </c>
      <c r="I13" s="269">
        <v>155148</v>
      </c>
      <c r="J13" s="269" t="s">
        <v>389</v>
      </c>
      <c r="K13" s="269" t="s">
        <v>390</v>
      </c>
      <c r="L13" s="271">
        <v>18.769939388879251</v>
      </c>
      <c r="M13" s="271">
        <v>4</v>
      </c>
      <c r="N13" s="272">
        <v>75.079757555517006</v>
      </c>
    </row>
    <row r="14" spans="1:14" ht="14.4" customHeight="1" x14ac:dyDescent="0.3">
      <c r="A14" s="267" t="s">
        <v>360</v>
      </c>
      <c r="B14" s="268" t="s">
        <v>362</v>
      </c>
      <c r="C14" s="269" t="s">
        <v>370</v>
      </c>
      <c r="D14" s="270" t="s">
        <v>371</v>
      </c>
      <c r="E14" s="269" t="s">
        <v>363</v>
      </c>
      <c r="F14" s="270" t="s">
        <v>364</v>
      </c>
      <c r="G14" s="269" t="s">
        <v>374</v>
      </c>
      <c r="H14" s="269">
        <v>920136</v>
      </c>
      <c r="I14" s="269">
        <v>0</v>
      </c>
      <c r="J14" s="269" t="s">
        <v>391</v>
      </c>
      <c r="K14" s="269" t="s">
        <v>392</v>
      </c>
      <c r="L14" s="271">
        <v>402.37071758019886</v>
      </c>
      <c r="M14" s="271">
        <v>21</v>
      </c>
      <c r="N14" s="272">
        <v>8379.5477142330456</v>
      </c>
    </row>
    <row r="15" spans="1:14" ht="14.4" customHeight="1" x14ac:dyDescent="0.3">
      <c r="A15" s="267" t="s">
        <v>360</v>
      </c>
      <c r="B15" s="268" t="s">
        <v>362</v>
      </c>
      <c r="C15" s="269" t="s">
        <v>370</v>
      </c>
      <c r="D15" s="270" t="s">
        <v>371</v>
      </c>
      <c r="E15" s="269" t="s">
        <v>363</v>
      </c>
      <c r="F15" s="270" t="s">
        <v>364</v>
      </c>
      <c r="G15" s="269" t="s">
        <v>374</v>
      </c>
      <c r="H15" s="269">
        <v>920170</v>
      </c>
      <c r="I15" s="269">
        <v>0</v>
      </c>
      <c r="J15" s="269" t="s">
        <v>393</v>
      </c>
      <c r="K15" s="269"/>
      <c r="L15" s="271">
        <v>71.583579985438604</v>
      </c>
      <c r="M15" s="271">
        <v>4</v>
      </c>
      <c r="N15" s="272">
        <v>286.33431994175442</v>
      </c>
    </row>
    <row r="16" spans="1:14" ht="14.4" customHeight="1" x14ac:dyDescent="0.3">
      <c r="A16" s="267" t="s">
        <v>360</v>
      </c>
      <c r="B16" s="268" t="s">
        <v>362</v>
      </c>
      <c r="C16" s="269" t="s">
        <v>370</v>
      </c>
      <c r="D16" s="270" t="s">
        <v>371</v>
      </c>
      <c r="E16" s="269" t="s">
        <v>363</v>
      </c>
      <c r="F16" s="270" t="s">
        <v>364</v>
      </c>
      <c r="G16" s="269" t="s">
        <v>374</v>
      </c>
      <c r="H16" s="269">
        <v>930183</v>
      </c>
      <c r="I16" s="269">
        <v>0</v>
      </c>
      <c r="J16" s="269" t="s">
        <v>394</v>
      </c>
      <c r="K16" s="269"/>
      <c r="L16" s="271">
        <v>0.9540575731971751</v>
      </c>
      <c r="M16" s="271">
        <v>42</v>
      </c>
      <c r="N16" s="272">
        <v>39.047065615245927</v>
      </c>
    </row>
    <row r="17" spans="1:14" ht="14.4" customHeight="1" x14ac:dyDescent="0.3">
      <c r="A17" s="267" t="s">
        <v>360</v>
      </c>
      <c r="B17" s="268" t="s">
        <v>362</v>
      </c>
      <c r="C17" s="269" t="s">
        <v>370</v>
      </c>
      <c r="D17" s="270" t="s">
        <v>371</v>
      </c>
      <c r="E17" s="269" t="s">
        <v>363</v>
      </c>
      <c r="F17" s="270" t="s">
        <v>364</v>
      </c>
      <c r="G17" s="269" t="s">
        <v>374</v>
      </c>
      <c r="H17" s="269">
        <v>930420</v>
      </c>
      <c r="I17" s="269">
        <v>0</v>
      </c>
      <c r="J17" s="269" t="s">
        <v>395</v>
      </c>
      <c r="K17" s="269" t="s">
        <v>392</v>
      </c>
      <c r="L17" s="271">
        <v>559.17745137855968</v>
      </c>
      <c r="M17" s="271">
        <v>4</v>
      </c>
      <c r="N17" s="272">
        <v>2226.4002032356329</v>
      </c>
    </row>
    <row r="18" spans="1:14" ht="14.4" customHeight="1" x14ac:dyDescent="0.3">
      <c r="A18" s="267" t="s">
        <v>360</v>
      </c>
      <c r="B18" s="268" t="s">
        <v>362</v>
      </c>
      <c r="C18" s="269" t="s">
        <v>370</v>
      </c>
      <c r="D18" s="270" t="s">
        <v>371</v>
      </c>
      <c r="E18" s="269" t="s">
        <v>363</v>
      </c>
      <c r="F18" s="270" t="s">
        <v>364</v>
      </c>
      <c r="G18" s="269" t="s">
        <v>374</v>
      </c>
      <c r="H18" s="269">
        <v>930430</v>
      </c>
      <c r="I18" s="269">
        <v>0</v>
      </c>
      <c r="J18" s="269" t="s">
        <v>396</v>
      </c>
      <c r="K18" s="269" t="s">
        <v>397</v>
      </c>
      <c r="L18" s="271">
        <v>487.21263512928596</v>
      </c>
      <c r="M18" s="271">
        <v>32</v>
      </c>
      <c r="N18" s="272">
        <v>15538.435828358288</v>
      </c>
    </row>
    <row r="19" spans="1:14" ht="14.4" customHeight="1" x14ac:dyDescent="0.3">
      <c r="A19" s="267" t="s">
        <v>360</v>
      </c>
      <c r="B19" s="268" t="s">
        <v>362</v>
      </c>
      <c r="C19" s="269" t="s">
        <v>370</v>
      </c>
      <c r="D19" s="270" t="s">
        <v>371</v>
      </c>
      <c r="E19" s="269" t="s">
        <v>365</v>
      </c>
      <c r="F19" s="270" t="s">
        <v>366</v>
      </c>
      <c r="G19" s="269" t="s">
        <v>374</v>
      </c>
      <c r="H19" s="269">
        <v>101066</v>
      </c>
      <c r="I19" s="269">
        <v>1066</v>
      </c>
      <c r="J19" s="269" t="s">
        <v>398</v>
      </c>
      <c r="K19" s="269" t="s">
        <v>399</v>
      </c>
      <c r="L19" s="271">
        <v>37.689751692049903</v>
      </c>
      <c r="M19" s="271">
        <v>1</v>
      </c>
      <c r="N19" s="272">
        <v>37.689751692049903</v>
      </c>
    </row>
    <row r="20" spans="1:14" ht="14.4" customHeight="1" x14ac:dyDescent="0.3">
      <c r="A20" s="267" t="s">
        <v>360</v>
      </c>
      <c r="B20" s="268" t="s">
        <v>362</v>
      </c>
      <c r="C20" s="269" t="s">
        <v>370</v>
      </c>
      <c r="D20" s="270" t="s">
        <v>371</v>
      </c>
      <c r="E20" s="269" t="s">
        <v>365</v>
      </c>
      <c r="F20" s="270" t="s">
        <v>366</v>
      </c>
      <c r="G20" s="269" t="s">
        <v>374</v>
      </c>
      <c r="H20" s="269">
        <v>148262</v>
      </c>
      <c r="I20" s="269">
        <v>48262</v>
      </c>
      <c r="J20" s="269" t="s">
        <v>398</v>
      </c>
      <c r="K20" s="269" t="s">
        <v>400</v>
      </c>
      <c r="L20" s="271">
        <v>34.409999999999997</v>
      </c>
      <c r="M20" s="271">
        <v>1</v>
      </c>
      <c r="N20" s="272">
        <v>34.409999999999997</v>
      </c>
    </row>
    <row r="21" spans="1:14" ht="14.4" customHeight="1" thickBot="1" x14ac:dyDescent="0.35">
      <c r="A21" s="273" t="s">
        <v>360</v>
      </c>
      <c r="B21" s="274" t="s">
        <v>362</v>
      </c>
      <c r="C21" s="275" t="s">
        <v>370</v>
      </c>
      <c r="D21" s="276" t="s">
        <v>371</v>
      </c>
      <c r="E21" s="275" t="s">
        <v>367</v>
      </c>
      <c r="F21" s="276" t="s">
        <v>368</v>
      </c>
      <c r="G21" s="275"/>
      <c r="H21" s="275">
        <v>101421</v>
      </c>
      <c r="I21" s="275">
        <v>1421</v>
      </c>
      <c r="J21" s="275" t="s">
        <v>401</v>
      </c>
      <c r="K21" s="275" t="s">
        <v>402</v>
      </c>
      <c r="L21" s="277">
        <v>394.15199999999999</v>
      </c>
      <c r="M21" s="277">
        <v>1</v>
      </c>
      <c r="N21" s="278">
        <v>394.15199999999999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194" t="s">
        <v>404</v>
      </c>
      <c r="B1" s="194"/>
      <c r="C1" s="194"/>
      <c r="D1" s="194"/>
      <c r="E1" s="194"/>
      <c r="F1" s="194"/>
    </row>
    <row r="2" spans="1:6" ht="14.4" customHeight="1" thickBot="1" x14ac:dyDescent="0.35">
      <c r="A2" s="221" t="s">
        <v>160</v>
      </c>
      <c r="B2" s="88"/>
      <c r="C2" s="89"/>
      <c r="D2" s="90"/>
      <c r="E2" s="89"/>
      <c r="F2" s="90"/>
    </row>
    <row r="3" spans="1:6" ht="14.4" customHeight="1" thickBot="1" x14ac:dyDescent="0.35">
      <c r="A3" s="142"/>
      <c r="B3" s="195" t="s">
        <v>138</v>
      </c>
      <c r="C3" s="196"/>
      <c r="D3" s="197" t="s">
        <v>137</v>
      </c>
      <c r="E3" s="196"/>
      <c r="F3" s="107" t="s">
        <v>6</v>
      </c>
    </row>
    <row r="4" spans="1:6" ht="14.4" customHeight="1" thickBot="1" x14ac:dyDescent="0.35">
      <c r="A4" s="279" t="s">
        <v>157</v>
      </c>
      <c r="B4" s="280" t="s">
        <v>17</v>
      </c>
      <c r="C4" s="281" t="s">
        <v>5</v>
      </c>
      <c r="D4" s="280" t="s">
        <v>17</v>
      </c>
      <c r="E4" s="281" t="s">
        <v>5</v>
      </c>
      <c r="F4" s="282" t="s">
        <v>17</v>
      </c>
    </row>
    <row r="5" spans="1:6" ht="14.4" customHeight="1" thickBot="1" x14ac:dyDescent="0.35">
      <c r="A5" s="294" t="s">
        <v>403</v>
      </c>
      <c r="B5" s="259">
        <v>394.15199999999999</v>
      </c>
      <c r="C5" s="283">
        <v>1</v>
      </c>
      <c r="D5" s="259"/>
      <c r="E5" s="283">
        <v>0</v>
      </c>
      <c r="F5" s="260">
        <v>394.15199999999999</v>
      </c>
    </row>
    <row r="6" spans="1:6" ht="14.4" customHeight="1" thickBot="1" x14ac:dyDescent="0.35">
      <c r="A6" s="290" t="s">
        <v>6</v>
      </c>
      <c r="B6" s="291">
        <v>394.15199999999999</v>
      </c>
      <c r="C6" s="292">
        <v>1</v>
      </c>
      <c r="D6" s="291"/>
      <c r="E6" s="292">
        <v>0</v>
      </c>
      <c r="F6" s="293">
        <v>394.15199999999999</v>
      </c>
    </row>
    <row r="7" spans="1:6" ht="14.4" customHeight="1" thickBot="1" x14ac:dyDescent="0.35"/>
    <row r="8" spans="1:6" ht="14.4" customHeight="1" thickBot="1" x14ac:dyDescent="0.35">
      <c r="A8" s="294" t="s">
        <v>405</v>
      </c>
      <c r="B8" s="259">
        <v>394.15199999999999</v>
      </c>
      <c r="C8" s="283">
        <v>1</v>
      </c>
      <c r="D8" s="259"/>
      <c r="E8" s="283">
        <v>0</v>
      </c>
      <c r="F8" s="260">
        <v>394.15199999999999</v>
      </c>
    </row>
    <row r="9" spans="1:6" ht="14.4" customHeight="1" thickBot="1" x14ac:dyDescent="0.35">
      <c r="A9" s="290" t="s">
        <v>6</v>
      </c>
      <c r="B9" s="291">
        <v>394.15199999999999</v>
      </c>
      <c r="C9" s="292">
        <v>1</v>
      </c>
      <c r="D9" s="291"/>
      <c r="E9" s="292">
        <v>0</v>
      </c>
      <c r="F9" s="293">
        <v>394.15199999999999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8.88671875" style="93" bestFit="1" customWidth="1"/>
    <col min="8" max="8" width="6.77734375" style="86" bestFit="1" customWidth="1"/>
    <col min="9" max="9" width="6.6640625" style="93" customWidth="1"/>
    <col min="10" max="10" width="8.88671875" style="93" customWidth="1"/>
    <col min="11" max="11" width="6.77734375" style="86" bestFit="1" customWidth="1"/>
    <col min="12" max="12" width="6.6640625" style="93" customWidth="1"/>
    <col min="13" max="13" width="8.88671875" style="93" bestFit="1" customWidth="1"/>
    <col min="14" max="16384" width="8.88671875" style="65"/>
  </cols>
  <sheetData>
    <row r="1" spans="1:13" ht="18.600000000000001" customHeight="1" thickBot="1" x14ac:dyDescent="0.4">
      <c r="A1" s="194" t="s">
        <v>144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160"/>
      <c r="M1" s="160"/>
    </row>
    <row r="2" spans="1:13" ht="14.4" customHeight="1" thickBot="1" x14ac:dyDescent="0.35">
      <c r="A2" s="221" t="s">
        <v>160</v>
      </c>
      <c r="B2" s="91"/>
      <c r="C2" s="91"/>
      <c r="D2" s="91"/>
      <c r="E2" s="91"/>
      <c r="F2" s="92"/>
      <c r="G2" s="92"/>
      <c r="H2" s="143"/>
      <c r="I2" s="92"/>
      <c r="J2" s="92"/>
      <c r="K2" s="143"/>
      <c r="L2" s="92"/>
    </row>
    <row r="3" spans="1:13" ht="14.4" customHeight="1" thickBot="1" x14ac:dyDescent="0.35">
      <c r="E3" s="106" t="s">
        <v>136</v>
      </c>
      <c r="F3" s="52">
        <f>SUBTOTAL(9,F6:F1048576)</f>
        <v>1</v>
      </c>
      <c r="G3" s="52">
        <f>SUBTOTAL(9,G6:G1048576)</f>
        <v>394.15199999999999</v>
      </c>
      <c r="H3" s="53">
        <f>IF(M3=0,0,G3/M3)</f>
        <v>1</v>
      </c>
      <c r="I3" s="52">
        <f>SUBTOTAL(9,I6:I1048576)</f>
        <v>0</v>
      </c>
      <c r="J3" s="52">
        <f>SUBTOTAL(9,J6:J1048576)</f>
        <v>0</v>
      </c>
      <c r="K3" s="53">
        <f>IF(M3=0,0,J3/M3)</f>
        <v>0</v>
      </c>
      <c r="L3" s="52">
        <f>SUBTOTAL(9,L6:L1048576)</f>
        <v>1</v>
      </c>
      <c r="M3" s="54">
        <f>SUBTOTAL(9,M6:M1048576)</f>
        <v>394.15199999999999</v>
      </c>
    </row>
    <row r="4" spans="1:13" ht="14.4" customHeight="1" thickBot="1" x14ac:dyDescent="0.35">
      <c r="A4" s="50"/>
      <c r="B4" s="50"/>
      <c r="C4" s="50"/>
      <c r="D4" s="50"/>
      <c r="E4" s="51"/>
      <c r="F4" s="198" t="s">
        <v>138</v>
      </c>
      <c r="G4" s="199"/>
      <c r="H4" s="200"/>
      <c r="I4" s="201" t="s">
        <v>137</v>
      </c>
      <c r="J4" s="199"/>
      <c r="K4" s="200"/>
      <c r="L4" s="202" t="s">
        <v>6</v>
      </c>
      <c r="M4" s="203"/>
    </row>
    <row r="5" spans="1:13" ht="14.4" customHeight="1" thickBot="1" x14ac:dyDescent="0.35">
      <c r="A5" s="279" t="s">
        <v>139</v>
      </c>
      <c r="B5" s="295" t="s">
        <v>140</v>
      </c>
      <c r="C5" s="295" t="s">
        <v>80</v>
      </c>
      <c r="D5" s="295" t="s">
        <v>141</v>
      </c>
      <c r="E5" s="295" t="s">
        <v>142</v>
      </c>
      <c r="F5" s="296" t="s">
        <v>19</v>
      </c>
      <c r="G5" s="296" t="s">
        <v>17</v>
      </c>
      <c r="H5" s="281" t="s">
        <v>143</v>
      </c>
      <c r="I5" s="280" t="s">
        <v>19</v>
      </c>
      <c r="J5" s="296" t="s">
        <v>17</v>
      </c>
      <c r="K5" s="281" t="s">
        <v>143</v>
      </c>
      <c r="L5" s="280" t="s">
        <v>19</v>
      </c>
      <c r="M5" s="297" t="s">
        <v>17</v>
      </c>
    </row>
    <row r="6" spans="1:13" ht="14.4" customHeight="1" thickBot="1" x14ac:dyDescent="0.35">
      <c r="A6" s="286" t="s">
        <v>370</v>
      </c>
      <c r="B6" s="298" t="s">
        <v>406</v>
      </c>
      <c r="C6" s="298" t="s">
        <v>407</v>
      </c>
      <c r="D6" s="298" t="s">
        <v>401</v>
      </c>
      <c r="E6" s="298" t="s">
        <v>408</v>
      </c>
      <c r="F6" s="287">
        <v>1</v>
      </c>
      <c r="G6" s="287">
        <v>394.15199999999999</v>
      </c>
      <c r="H6" s="288">
        <v>1</v>
      </c>
      <c r="I6" s="287"/>
      <c r="J6" s="287"/>
      <c r="K6" s="288">
        <v>0</v>
      </c>
      <c r="L6" s="287">
        <v>1</v>
      </c>
      <c r="M6" s="289">
        <v>394.15199999999999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2013-08-31T13:20:26Z</dcterms:modified>
</cp:coreProperties>
</file>