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5BCA1D7-D375-440B-A124-E276D2CF71FD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E13" i="431"/>
  <c r="F9" i="431"/>
  <c r="L13" i="431"/>
  <c r="P13" i="431"/>
  <c r="F10" i="431"/>
  <c r="K12" i="431"/>
  <c r="O12" i="431"/>
  <c r="G12" i="431"/>
  <c r="C13" i="431"/>
  <c r="E9" i="431"/>
  <c r="F11" i="431"/>
  <c r="G13" i="431"/>
  <c r="I9" i="431"/>
  <c r="J11" i="431"/>
  <c r="K13" i="431"/>
  <c r="M9" i="431"/>
  <c r="N11" i="431"/>
  <c r="O13" i="431"/>
  <c r="Q9" i="431"/>
  <c r="C14" i="431"/>
  <c r="E10" i="431"/>
  <c r="F12" i="431"/>
  <c r="G14" i="431"/>
  <c r="I10" i="431"/>
  <c r="J12" i="431"/>
  <c r="K14" i="431"/>
  <c r="M10" i="431"/>
  <c r="N12" i="431"/>
  <c r="O14" i="431"/>
  <c r="Q10" i="431"/>
  <c r="D9" i="431"/>
  <c r="E11" i="431"/>
  <c r="F13" i="431"/>
  <c r="H9" i="431"/>
  <c r="I11" i="431"/>
  <c r="J13" i="431"/>
  <c r="L9" i="431"/>
  <c r="M11" i="431"/>
  <c r="N13" i="431"/>
  <c r="P9" i="431"/>
  <c r="Q11" i="431"/>
  <c r="D11" i="431"/>
  <c r="H11" i="431"/>
  <c r="I13" i="431"/>
  <c r="L11" i="431"/>
  <c r="O9" i="431"/>
  <c r="Q13" i="431"/>
  <c r="C10" i="431"/>
  <c r="G10" i="431"/>
  <c r="I14" i="431"/>
  <c r="L12" i="431"/>
  <c r="O10" i="431"/>
  <c r="Q14" i="431"/>
  <c r="C11" i="431"/>
  <c r="G11" i="431"/>
  <c r="K11" i="431"/>
  <c r="O11" i="431"/>
  <c r="C12" i="431"/>
  <c r="J10" i="431"/>
  <c r="N10" i="431"/>
  <c r="P14" i="431"/>
  <c r="D10" i="431"/>
  <c r="E12" i="431"/>
  <c r="F14" i="431"/>
  <c r="H10" i="431"/>
  <c r="I12" i="431"/>
  <c r="J14" i="431"/>
  <c r="L10" i="431"/>
  <c r="M12" i="431"/>
  <c r="N14" i="431"/>
  <c r="P10" i="431"/>
  <c r="Q12" i="431"/>
  <c r="C9" i="431"/>
  <c r="G9" i="431"/>
  <c r="K9" i="431"/>
  <c r="M13" i="431"/>
  <c r="P11" i="431"/>
  <c r="D12" i="431"/>
  <c r="E14" i="431"/>
  <c r="H12" i="431"/>
  <c r="K10" i="431"/>
  <c r="M14" i="431"/>
  <c r="P12" i="431"/>
  <c r="D13" i="431"/>
  <c r="H13" i="431"/>
  <c r="J9" i="431"/>
  <c r="N9" i="431"/>
  <c r="D14" i="431"/>
  <c r="H14" i="431"/>
  <c r="L14" i="431"/>
  <c r="S12" i="431" l="1"/>
  <c r="R12" i="431"/>
  <c r="S14" i="431"/>
  <c r="R14" i="431"/>
  <c r="S13" i="431"/>
  <c r="R13" i="431"/>
  <c r="R11" i="431"/>
  <c r="S11" i="431"/>
  <c r="S10" i="431"/>
  <c r="R10" i="431"/>
  <c r="S9" i="431"/>
  <c r="R9" i="431"/>
  <c r="P8" i="431"/>
  <c r="K8" i="431"/>
  <c r="F8" i="431"/>
  <c r="J8" i="431"/>
  <c r="H8" i="431"/>
  <c r="E8" i="431"/>
  <c r="D8" i="431"/>
  <c r="M8" i="431"/>
  <c r="C8" i="431"/>
  <c r="G8" i="431"/>
  <c r="I8" i="431"/>
  <c r="L8" i="431"/>
  <c r="O8" i="431"/>
  <c r="N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18" i="383" l="1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C13" i="414"/>
  <c r="D4" i="414"/>
  <c r="D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1" i="414"/>
  <c r="D21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<sst xmlns="http://schemas.openxmlformats.org/spreadsheetml/2006/main" count="39912" uniqueCount="7011">
  <si>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</si>
  <si>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</si>
  <si>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</si>
  <si>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</si>
  <si>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</si>
  <si>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</si>
  <si>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</si>
  <si>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</si>
  <si>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</si>
  <si>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</si>
  <si>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</si>
  <si>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</si>
  <si>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</si>
  <si>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</si>
  <si>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</si>
  <si>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</si>
  <si>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</si>
  <si>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</si>
  <si>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</si>
  <si>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</si>
  <si>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</si>
  <si>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</si>
  <si>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</si>
  <si>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</si>
  <si>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</si>
  <si>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</si>
  <si>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</si>
  <si>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</si>
  <si>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</si>
  <si>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</si>
  <si>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</si>
  <si>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</si>
  <si>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</si>
  <si>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</si>
  <si>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</si>
  <si>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</si>
  <si>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</si>
  <si>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</si>
  <si>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</si>
  <si>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</si>
  <si>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</si>
  <si>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</si>
  <si>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</si>
  <si>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</si>
  <si>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</si>
  <si>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</si>
  <si>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</si>
  <si>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</si>
  <si>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</si>
  <si>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</si>
  <si>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</si>
  <si>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</si>
  <si>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</si>
  <si>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</si>
  <si>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</si>
  <si>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</si>
  <si>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</si>
  <si>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</si>
  <si>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</si>
  <si>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</si>
  <si>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</si>
  <si>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</si>
  <si>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</si>
  <si>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</si>
  <si>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</si>
  <si>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</si>
  <si>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</si>
  <si>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</si>
  <si>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</si>
  <si>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</si>
  <si>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</si>
  <si>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</si>
  <si>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</si>
  <si>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</si>
  <si>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</si>
  <si>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</si>
  <si>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</si>
  <si>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</si>
  <si>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</si>
  <si>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</si>
  <si>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</si>
  <si>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</si>
  <si>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</si>
  <si>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</si>
  <si>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</si>
  <si>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</si>
  <si>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</si>
  <si>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</si>
  <si>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</si>
  <si>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</si>
  <si>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</si>
  <si>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</si>
  <si>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</si>
  <si>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</si>
  <si>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</si>
  <si>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</si>
  <si>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</si>
  <si>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</si>
  <si>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</si>
  <si>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</si>
  <si>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</si>
  <si>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</si>
  <si>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</si>
  <si>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</si>
  <si>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</si>
  <si>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</si>
  <si>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</si>
  <si>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</si>
  <si>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</si>
  <si>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</si>
  <si>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</si>
  <si>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</si>
  <si>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</si>
  <si>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</si>
  <si>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</si>
  <si>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</si>
  <si>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</si>
  <si>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</si>
  <si>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</si>
  <si>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</si>
  <si>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</si>
  <si>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</si>
  <si>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</si>
  <si>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</si>
  <si>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</si>
  <si>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</si>
  <si>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</si>
  <si>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</si>
  <si>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</si>
  <si>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</si>
  <si>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</si>
  <si>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</si>
  <si>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</si>
  <si>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</si>
  <si>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</si>
  <si>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</si>
  <si>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</si>
  <si>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</si>
  <si>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</si>
  <si>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</si>
  <si>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</si>
  <si>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</si>
  <si>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</si>
  <si>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</si>
  <si>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</si>
  <si>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</si>
  <si>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</si>
  <si>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</si>
  <si>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</si>
  <si>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</si>
  <si>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</si>
  <si>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</si>
  <si>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</si>
  <si>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</si>
  <si>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</si>
  <si>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</si>
  <si>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</si>
  <si>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</si>
  <si>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</si>
  <si>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</si>
  <si>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</si>
  <si>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</si>
  <si>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</si>
  <si>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</si>
  <si>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</si>
  <si>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</si>
  <si>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</si>
  <si>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</si>
  <si>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</si>
  <si>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</si>
  <si>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</si>
  <si>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</si>
  <si>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</si>
  <si>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</si>
  <si>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</si>
  <si>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</si>
  <si>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</si>
  <si>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</si>
  <si>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</si>
  <si>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</si>
  <si>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</si>
  <si>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</si>
  <si>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</si>
  <si>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</si>
  <si>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</si>
  <si>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</si>
  <si>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</si>
  <si>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</si>
  <si>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</si>
  <si>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</si>
  <si>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</si>
  <si>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</si>
  <si>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</si>
  <si>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</si>
  <si>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</si>
  <si>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</si>
  <si>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</si>
  <si>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</si>
  <si>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</si>
  <si>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</si>
  <si>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</si>
  <si>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</si>
  <si>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</si>
  <si>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</si>
  <si>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</si>
  <si>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</si>
  <si>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</si>
  <si>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</si>
  <si>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</si>
  <si>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</si>
  <si>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</si>
  <si>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</si>
  <si>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</si>
  <si>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</si>
  <si>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</si>
  <si>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</si>
  <si>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</si>
  <si>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</si>
  <si>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</si>
  <si>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</si>
  <si>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</si>
  <si>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</si>
  <si>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</si>
  <si>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</si>
  <si>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</si>
  <si>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</si>
  <si>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klinické psychologie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</si>
  <si>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</si>
  <si>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</si>
  <si>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</si>
  <si>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</si>
  <si>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</si>
  <si>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</si>
  <si>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</si>
  <si>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</si>
  <si>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</si>
  <si>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</si>
  <si>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50115050     Obvazový materiál (Z502)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</si>
  <si>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</si>
  <si>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</si>
  <si>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</si>
  <si>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</si>
  <si>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</si>
  <si>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</si>
  <si>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</si>
  <si>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</si>
  <si>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</si>
  <si>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</si>
  <si>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</si>
  <si>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</si>
  <si>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</si>
  <si>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</si>
  <si>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</si>
  <si>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</si>
  <si>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</si>
  <si>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</si>
  <si>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</si>
  <si>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</si>
  <si>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</si>
  <si>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</si>
  <si>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</si>
  <si>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</si>
  <si>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</si>
  <si>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</si>
  <si>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</si>
  <si>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</si>
  <si>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</si>
  <si>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</si>
  <si>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</si>
  <si>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</si>
  <si>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</si>
  <si>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</si>
  <si>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</si>
  <si>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</si>
  <si>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</si>
  <si>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</si>
  <si>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</si>
  <si>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</si>
  <si>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</si>
  <si>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</si>
  <si>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</si>
  <si>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</si>
  <si>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</si>
  <si>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</si>
  <si>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</si>
  <si>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</si>
  <si>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</si>
  <si>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</si>
  <si>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</si>
  <si>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</si>
  <si>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</si>
  <si>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</si>
  <si>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</si>
  <si>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</si>
  <si>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</si>
  <si>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</si>
  <si>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</si>
  <si>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</si>
  <si>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</si>
  <si>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</si>
  <si>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</si>
  <si>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</si>
  <si>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</si>
  <si>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</si>
  <si>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</si>
  <si>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</si>
  <si>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</si>
  <si>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</si>
  <si>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</si>
  <si>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</si>
  <si>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</si>
  <si>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</si>
  <si>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</si>
  <si>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</si>
  <si>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</si>
  <si>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</si>
  <si>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</si>
  <si>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</si>
  <si>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</si>
  <si>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</si>
  <si>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</si>
  <si>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</si>
  <si>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</si>
  <si>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</si>
  <si>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</si>
  <si>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</si>
  <si>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</si>
  <si>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</si>
  <si>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</si>
  <si>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</si>
  <si>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</si>
  <si>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</si>
  <si>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</si>
  <si>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</si>
  <si>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</si>
  <si>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</si>
  <si>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</si>
  <si>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</si>
  <si>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</si>
  <si>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</si>
  <si>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64924444     Areál FNOL - poplatky za vjezd (lístky)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</si>
  <si>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</si>
  <si>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</si>
  <si>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</si>
  <si>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</si>
  <si>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</si>
  <si>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</si>
  <si>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</si>
  <si>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</si>
  <si>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</si>
  <si>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</si>
  <si>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</si>
  <si>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</si>
  <si>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</si>
  <si>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</si>
  <si>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</si>
  <si>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</si>
  <si>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</si>
  <si>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</si>
  <si>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</si>
  <si>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</si>
  <si>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39</t>
  </si>
  <si>
    <t>OKPSY: Oddělení klinické psychologie</t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</si>
  <si>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</si>
  <si>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</si>
  <si>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</si>
  <si>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</si>
  <si>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</si>
  <si>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</si>
  <si>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</si>
  <si>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</si>
  <si>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39 - OKPSY: Oddělení klinické psychologie</t>
  </si>
  <si>
    <t>3921 - OKPSY: ambulance - odborná poradna</t>
  </si>
  <si>
    <t>50115050</t>
  </si>
  <si>
    <t>obvazový materiál (Z502)</t>
  </si>
  <si>
    <t>ZB404</t>
  </si>
  <si>
    <t>NĂˇplast cosmos 8 cm x 1 m 5403353</t>
  </si>
  <si>
    <t>40</t>
  </si>
  <si>
    <t>MIKRO: Ústav mikrobiologie</t>
  </si>
  <si>
    <t>4041</t>
  </si>
  <si>
    <t>MIKRO: mikrobiologie - laboratoř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</si>
  <si>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</si>
  <si>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</si>
  <si>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</si>
  <si>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</si>
  <si>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</si>
  <si>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</si>
  <si>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DI465</t>
  </si>
  <si>
    <t>4425 Streptococcus pyogenes</t>
  </si>
  <si>
    <t>DI466</t>
  </si>
  <si>
    <t>4496 Staphylococcus cohnii subsp. urealyticum</t>
  </si>
  <si>
    <t>DI467</t>
  </si>
  <si>
    <t>8432 Haemophilus influenzae</t>
  </si>
  <si>
    <t>DF492</t>
  </si>
  <si>
    <t>AccUBiotech ACCU-TELLÂ® COVID-19 IgG/IgM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</si>
  <si>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</si>
  <si>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</si>
  <si>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</si>
  <si>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</si>
  <si>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</si>
  <si>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</si>
  <si>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</si>
  <si>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</si>
  <si>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</si>
  <si>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</si>
  <si>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DI740</t>
  </si>
  <si>
    <t>Allplex 2019-nCoV Assay</t>
  </si>
  <si>
    <t>DH546</t>
  </si>
  <si>
    <t>Allplexâ„˘ Respiratory Panel 1</t>
  </si>
  <si>
    <t>DC292</t>
  </si>
  <si>
    <t>Allplexâ„˘ Respiratory Panel 4 (SEEGENE)</t>
  </si>
  <si>
    <t>Allplex™ Respiratory Panel 1</t>
  </si>
  <si>
    <t>Allplex™ Respiratory Panel 4 (SEEGENE)</t>
  </si>
  <si>
    <t>DB241</t>
  </si>
  <si>
    <t>Altona RealStar Adenovirus PCR Kit 1.0 (96 reakcĂ­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</si>
  <si>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</si>
  <si>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</si>
  <si>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</si>
  <si>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</si>
  <si>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</si>
  <si>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</si>
  <si>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</si>
  <si>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</si>
  <si>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</si>
  <si>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</si>
  <si>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</si>
  <si>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</si>
  <si>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</si>
  <si>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</si>
  <si>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</si>
  <si>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</si>
  <si>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</si>
  <si>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</si>
  <si>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</si>
  <si>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</si>
  <si>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</si>
  <si>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</si>
  <si>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</si>
  <si>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</si>
  <si>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</si>
  <si>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</si>
  <si>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</si>
  <si>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</si>
  <si>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</si>
  <si>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</si>
  <si>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</si>
  <si>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</si>
  <si>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Anaerobní krevní agar (Schadler agar)</t>
  </si>
  <si>
    <t>Anaerobní krevní agar(základ BHI)</t>
  </si>
  <si>
    <t>DC905</t>
  </si>
  <si>
    <t>ANAEROTEST FUER DIE MIKRO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</si>
  <si>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</si>
  <si>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</si>
  <si>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</si>
  <si>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</si>
  <si>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</si>
  <si>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</si>
  <si>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</si>
  <si>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</si>
  <si>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</si>
  <si>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</si>
  <si>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</si>
  <si>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</si>
  <si>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</si>
  <si>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</si>
  <si>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</si>
  <si>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</si>
  <si>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</si>
  <si>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</si>
  <si>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Anyplex II HPV28 (100 reakcí)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</si>
  <si>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</si>
  <si>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</si>
  <si>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</si>
  <si>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</si>
  <si>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</si>
  <si>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</si>
  <si>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</si>
  <si>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</si>
  <si>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</si>
  <si>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</si>
  <si>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</si>
  <si>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</si>
  <si>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</si>
  <si>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</si>
  <si>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</si>
  <si>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</si>
  <si>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</si>
  <si>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</si>
  <si>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</si>
  <si>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</si>
  <si>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</si>
  <si>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</si>
  <si>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</si>
  <si>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</si>
  <si>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</si>
  <si>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</si>
  <si>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</si>
  <si>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</si>
  <si>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</si>
  <si>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</si>
  <si>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</si>
  <si>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</si>
  <si>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</si>
  <si>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</si>
  <si>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</si>
  <si>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reakcĂ­)</t>
  </si>
  <si>
    <t>Bosphore candida basic ( 25 reakcí)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</si>
  <si>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</si>
  <si>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</si>
  <si>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</si>
  <si>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</si>
  <si>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</si>
  <si>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</si>
  <si>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</si>
  <si>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</si>
  <si>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Brilliance™ ESBL Agar</t>
  </si>
  <si>
    <t>DG603</t>
  </si>
  <si>
    <t>BRUKER BACTERIAL TEST STANDARD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</si>
  <si>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</si>
  <si>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</si>
  <si>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</si>
  <si>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</si>
  <si>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</si>
  <si>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</si>
  <si>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</si>
  <si>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</si>
  <si>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</si>
  <si>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</si>
  <si>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</si>
  <si>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</si>
  <si>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</si>
  <si>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</si>
  <si>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</si>
  <si>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</si>
  <si>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</si>
  <si>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</si>
  <si>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</si>
  <si>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</si>
  <si>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</si>
  <si>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testĹŻ)</t>
  </si>
  <si>
    <t>CEFOTAXIME CT 256 (30 testů)</t>
  </si>
  <si>
    <t>DC063</t>
  </si>
  <si>
    <t>CEFOXITIN</t>
  </si>
  <si>
    <t>DC909</t>
  </si>
  <si>
    <t>Cefoxitin sodium</t>
  </si>
  <si>
    <t>DC819</t>
  </si>
  <si>
    <t>Ceftaroline  (30 testĹŻ)</t>
  </si>
  <si>
    <t>Ceftaroline  (30 testů)</t>
  </si>
  <si>
    <t>DC269</t>
  </si>
  <si>
    <t>CEFTAZIDIME</t>
  </si>
  <si>
    <t>DE603</t>
  </si>
  <si>
    <t>Ceftazidime + clavulanic acid 30+10 ug</t>
  </si>
  <si>
    <t>DA777</t>
  </si>
  <si>
    <t>Ceftazidime 10 µg</t>
  </si>
  <si>
    <t>Ceftazidime 10 Âµg</t>
  </si>
  <si>
    <t>DH509</t>
  </si>
  <si>
    <t>Ceftazidime TZ 256 (30 testĹŻ)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</si>
  <si>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</si>
  <si>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</si>
  <si>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</si>
  <si>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</si>
  <si>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</si>
  <si>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</si>
  <si>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</si>
  <si>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</si>
  <si>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</si>
  <si>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testĹŻ)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</si>
  <si>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</si>
  <si>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</si>
  <si>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</si>
  <si>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</si>
  <si>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</si>
  <si>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</si>
  <si>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</si>
  <si>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</si>
  <si>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</si>
  <si>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</si>
  <si>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</si>
  <si>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</si>
  <si>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</si>
  <si>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DD537</t>
  </si>
  <si>
    <t>Colistin sodium methanesulfonate 1g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</si>
  <si>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</si>
  <si>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</si>
  <si>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</si>
  <si>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</si>
  <si>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</si>
  <si>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</si>
  <si>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</si>
  <si>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</si>
  <si>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</si>
  <si>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</si>
  <si>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DI805</t>
  </si>
  <si>
    <t>Covid-19 Ag Detection kit ( 20 testĹŻ)</t>
  </si>
  <si>
    <t>DB974</t>
  </si>
  <si>
    <t>croBEE 201A Nucleaic Acid Extraction Kit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</si>
  <si>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</si>
  <si>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</si>
  <si>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</si>
  <si>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</si>
  <si>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</si>
  <si>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</si>
  <si>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</si>
  <si>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</si>
  <si>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</si>
  <si>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</si>
  <si>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</si>
  <si>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</si>
  <si>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</si>
  <si>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</si>
  <si>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</si>
  <si>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DG380</t>
  </si>
  <si>
    <t>Doprava 15%</t>
  </si>
  <si>
    <t>DG379</t>
  </si>
  <si>
    <t>Doprava 21%</t>
  </si>
  <si>
    <t>DE974</t>
  </si>
  <si>
    <t>DropStand with DropStick RAL</t>
  </si>
  <si>
    <t>DF954</t>
  </si>
  <si>
    <t>Dryspot Pneumo Latex Test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</si>
  <si>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</si>
  <si>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</si>
  <si>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</si>
  <si>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</si>
  <si>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</si>
  <si>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</si>
  <si>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</si>
  <si>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</si>
  <si>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</si>
  <si>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</si>
  <si>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</si>
  <si>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</si>
  <si>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</si>
  <si>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</si>
  <si>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</si>
  <si>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</si>
  <si>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</si>
  <si>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</si>
  <si>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</si>
  <si>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</si>
  <si>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</si>
  <si>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</si>
  <si>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</si>
  <si>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</si>
  <si>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</si>
  <si>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</si>
  <si>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</si>
  <si>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</si>
  <si>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</si>
  <si>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</si>
  <si>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</si>
  <si>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</si>
  <si>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</si>
  <si>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</si>
  <si>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</si>
  <si>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</si>
  <si>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</si>
  <si>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</si>
  <si>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</si>
  <si>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</si>
  <si>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</si>
  <si>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</si>
  <si>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</si>
  <si>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</si>
  <si>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</si>
  <si>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</si>
  <si>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</si>
  <si>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</si>
  <si>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</si>
  <si>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</si>
  <si>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</si>
  <si>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</si>
  <si>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</si>
  <si>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</si>
  <si>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DH340</t>
  </si>
  <si>
    <t>Ertapenem ETP 32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</si>
  <si>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</si>
  <si>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</si>
  <si>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</si>
  <si>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</si>
  <si>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</si>
  <si>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</si>
  <si>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</si>
  <si>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</si>
  <si>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</si>
  <si>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</si>
  <si>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</si>
  <si>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</si>
  <si>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</si>
  <si>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testĹŻ)</t>
  </si>
  <si>
    <t>FLUCONAZOLE FL 256 WW F30 (30 testů)</t>
  </si>
  <si>
    <t>DI806</t>
  </si>
  <si>
    <t>Formic acid 98% ( 500ml)</t>
  </si>
  <si>
    <t>DG700</t>
  </si>
  <si>
    <t>Francisella tularensis 50 vyĹˇetĹ™.</t>
  </si>
  <si>
    <t>Francisella tularensis 50 vyšetř.</t>
  </si>
  <si>
    <t>DB196</t>
  </si>
  <si>
    <t>Furantoin 100ug</t>
  </si>
  <si>
    <t>DC865</t>
  </si>
  <si>
    <t>Gas Pak Anaerob.systĂ©m sĂˇÄŤky</t>
  </si>
  <si>
    <t>DC383</t>
  </si>
  <si>
    <t>Gas Pak Campy Pouch system</t>
  </si>
  <si>
    <t>DE201</t>
  </si>
  <si>
    <t>Geneproof Aspergilus PCR kit</t>
  </si>
  <si>
    <t>DF880</t>
  </si>
  <si>
    <t>GeneProof Borrelia Burgdorferi 50testĹŻ</t>
  </si>
  <si>
    <t>GeneProof Borrelia Burgdorferi 50testů</t>
  </si>
  <si>
    <t>DA020</t>
  </si>
  <si>
    <t>GeneProof CMV PCR kit 100reakcĂ­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</si>
  <si>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</si>
  <si>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</si>
  <si>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</si>
  <si>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</si>
  <si>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</si>
  <si>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</si>
  <si>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</si>
  <si>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</si>
  <si>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</si>
  <si>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DE830</t>
  </si>
  <si>
    <t>Genesig Real-Time PCR COVID-19 Kit (CE), 96 testĹŻ</t>
  </si>
  <si>
    <t>DC891</t>
  </si>
  <si>
    <t>Gentamycin (10ug) 200ks</t>
  </si>
  <si>
    <t>DB197</t>
  </si>
  <si>
    <t>gentamycin 30ug</t>
  </si>
  <si>
    <t>DG208</t>
  </si>
  <si>
    <t>GIEMSA-ROMANOWSKI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</si>
  <si>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</si>
  <si>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</si>
  <si>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</si>
  <si>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</si>
  <si>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</si>
  <si>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</si>
  <si>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</si>
  <si>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</si>
  <si>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</si>
  <si>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mm)(rovnÄ›)</t>
  </si>
  <si>
    <t>Hajn (2 ml/zk.12x85 mm)(rovně)</t>
  </si>
  <si>
    <t>DB307</t>
  </si>
  <si>
    <t>HCV-genotype-FRT (55 reakcĂ­</t>
  </si>
  <si>
    <t>HCV-genotype-FRT (55 reakcí</t>
  </si>
  <si>
    <t>DG162</t>
  </si>
  <si>
    <t>HYDROXID DRASELNY P.A.</t>
  </si>
  <si>
    <t>DG163</t>
  </si>
  <si>
    <t>HYDROXID SODNY P.A.</t>
  </si>
  <si>
    <t>DI598</t>
  </si>
  <si>
    <t>Chlamydia elisa IgA</t>
  </si>
  <si>
    <t>DI599</t>
  </si>
  <si>
    <t>Chlamydia elisa IgG</t>
  </si>
  <si>
    <t>DI600</t>
  </si>
  <si>
    <t>Chlamydia elisa IGM</t>
  </si>
  <si>
    <t>DB748</t>
  </si>
  <si>
    <t>CHLAMYDIEN  ELISA IGA</t>
  </si>
  <si>
    <t>DB746</t>
  </si>
  <si>
    <t>CHLAMYDIEN  ELISA IGG</t>
  </si>
  <si>
    <t>DB747</t>
  </si>
  <si>
    <t>CHLAMYDIEN  ELISA IGM</t>
  </si>
  <si>
    <t>DC425</t>
  </si>
  <si>
    <t>CHLORID DRASELNY P.A</t>
  </si>
  <si>
    <t>DG167</t>
  </si>
  <si>
    <t>CHLORID SODNY P.A.</t>
  </si>
  <si>
    <t>Î±-Cyano-4-hydroxycinnamic acid</t>
  </si>
  <si>
    <t>DF337</t>
  </si>
  <si>
    <t>ID broth</t>
  </si>
  <si>
    <t>DD652</t>
  </si>
  <si>
    <t>ImersnĂ­ olej pro mikroskopii 500 ml OLYMPUS</t>
  </si>
  <si>
    <t>DB077</t>
  </si>
  <si>
    <t>IMIPENEM</t>
  </si>
  <si>
    <t>DF612</t>
  </si>
  <si>
    <t>IMMUNOQUICK S. Pneumoniae (moÄŤ, likvor)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</si>
  <si>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</si>
  <si>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</si>
  <si>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</si>
  <si>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</si>
  <si>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</si>
  <si>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</si>
  <si>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</si>
  <si>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</si>
  <si>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</si>
  <si>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</si>
  <si>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</si>
  <si>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</si>
  <si>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</si>
  <si>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</si>
  <si>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</si>
  <si>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</si>
  <si>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</si>
  <si>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DF859</t>
  </si>
  <si>
    <t>JĂˇtrovĂ˝ bujon (WASP)</t>
  </si>
  <si>
    <t>Játrový bujon (10ml)- šroubovací uzávěr</t>
  </si>
  <si>
    <t>Játrový bujon (5ml)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</si>
  <si>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</si>
  <si>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</si>
  <si>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</si>
  <si>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</si>
  <si>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</si>
  <si>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</si>
  <si>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CHLOROVODĂŤKOVĂ 35% P.A.</t>
  </si>
  <si>
    <t>kyselina CHLOROVODÍKOVÁ 35% P.A.</t>
  </si>
  <si>
    <t>DD659</t>
  </si>
  <si>
    <t>kyselina octová p.a.</t>
  </si>
  <si>
    <t>kyselina octovĂˇ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</si>
  <si>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</si>
  <si>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</si>
  <si>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</si>
  <si>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</si>
  <si>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</si>
  <si>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</si>
  <si>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</si>
  <si>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</si>
  <si>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</si>
  <si>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</si>
  <si>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</si>
  <si>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</si>
  <si>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</si>
  <si>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</si>
  <si>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</si>
  <si>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</si>
  <si>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</si>
  <si>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</si>
  <si>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</si>
  <si>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</si>
  <si>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</si>
  <si>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</si>
  <si>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</si>
  <si>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</si>
  <si>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</si>
  <si>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</si>
  <si>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</si>
  <si>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</si>
  <si>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DF923</t>
  </si>
  <si>
    <t>LIAISON Control SARS-CoV-2 S1/S2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</si>
  <si>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</si>
  <si>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</si>
  <si>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</si>
  <si>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</si>
  <si>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</si>
  <si>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</si>
  <si>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</si>
  <si>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</si>
  <si>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</si>
  <si>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</si>
  <si>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</si>
  <si>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</si>
  <si>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</si>
  <si>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</si>
  <si>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</si>
  <si>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</si>
  <si>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</si>
  <si>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</si>
  <si>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</si>
  <si>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</si>
  <si>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</si>
  <si>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</si>
  <si>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</si>
  <si>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</si>
  <si>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</si>
  <si>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</si>
  <si>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</si>
  <si>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</si>
  <si>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</si>
  <si>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</si>
  <si>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</si>
  <si>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</si>
  <si>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</si>
  <si>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</si>
  <si>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</si>
  <si>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</si>
  <si>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</si>
  <si>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</si>
  <si>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</si>
  <si>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</si>
  <si>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</si>
  <si>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</si>
  <si>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</si>
  <si>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</si>
  <si>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</si>
  <si>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</si>
  <si>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</si>
  <si>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</si>
  <si>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</si>
  <si>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</si>
  <si>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</si>
  <si>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</si>
  <si>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</si>
  <si>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</si>
  <si>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</si>
  <si>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</si>
  <si>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</si>
  <si>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</si>
  <si>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</si>
  <si>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</si>
  <si>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</si>
  <si>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</si>
  <si>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</si>
  <si>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</si>
  <si>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</si>
  <si>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</si>
  <si>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</si>
  <si>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</si>
  <si>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</si>
  <si>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</si>
  <si>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</si>
  <si>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</si>
  <si>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</si>
  <si>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</si>
  <si>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</si>
  <si>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</si>
  <si>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</si>
  <si>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</si>
  <si>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</si>
  <si>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</si>
  <si>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</si>
  <si>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</si>
  <si>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</si>
  <si>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</si>
  <si>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</si>
  <si>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</si>
  <si>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</si>
  <si>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</si>
  <si>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</si>
  <si>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</si>
  <si>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</si>
  <si>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DC540</t>
  </si>
  <si>
    <t>Linezolid 10ug (balenĂ­ 4x50</t>
  </si>
  <si>
    <t>Linezolid 10ug (balení 4x50</t>
  </si>
  <si>
    <t>DA779</t>
  </si>
  <si>
    <t>LINEZOLID LZ 256 (30 testĹŻ)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</si>
  <si>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</si>
  <si>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</si>
  <si>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</si>
  <si>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</si>
  <si>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</si>
  <si>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</si>
  <si>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</si>
  <si>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</si>
  <si>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</si>
  <si>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MalachitovĂˇ zeleĹ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</si>
  <si>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</si>
  <si>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</si>
  <si>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</si>
  <si>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</si>
  <si>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</si>
  <si>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</si>
  <si>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</si>
  <si>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testĹŻ)</t>
  </si>
  <si>
    <t>Metronidazole MZH 256 (30 testů)</t>
  </si>
  <si>
    <t>DF840</t>
  </si>
  <si>
    <t>MGIT TB IDENTIFICATION TEST</t>
  </si>
  <si>
    <t>DD642</t>
  </si>
  <si>
    <t>Mikafungin</t>
  </si>
  <si>
    <t>DE708</t>
  </si>
  <si>
    <t>MIU</t>
  </si>
  <si>
    <t>DG676</t>
  </si>
  <si>
    <t>Mixture HL</t>
  </si>
  <si>
    <t>DF799</t>
  </si>
  <si>
    <t>Monovalent E Coli (0111:B4)</t>
  </si>
  <si>
    <t>DF803</t>
  </si>
  <si>
    <t>Monovalent E Coli (0119:B14)</t>
  </si>
  <si>
    <t>DF805</t>
  </si>
  <si>
    <t>Monovalent E coli (0126:B16)</t>
  </si>
  <si>
    <t>DF804</t>
  </si>
  <si>
    <t>Monovalent E Coli (0127:B8)</t>
  </si>
  <si>
    <t>DF807</t>
  </si>
  <si>
    <t>Monovalent E Coli (0142:K86)</t>
  </si>
  <si>
    <t>DF801</t>
  </si>
  <si>
    <t>Monovalent E Coli (026:B6)</t>
  </si>
  <si>
    <t>DF802</t>
  </si>
  <si>
    <t>Monovalent E Coli (086:B7)</t>
  </si>
  <si>
    <t>DI681</t>
  </si>
  <si>
    <t>MSTALEX MRSA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</si>
  <si>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</si>
  <si>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</si>
  <si>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</si>
  <si>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</si>
  <si>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</si>
  <si>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</si>
  <si>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</si>
  <si>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</si>
  <si>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</si>
  <si>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</si>
  <si>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</si>
  <si>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</si>
  <si>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</si>
  <si>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</si>
  <si>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</si>
  <si>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</si>
  <si>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</si>
  <si>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</si>
  <si>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</si>
  <si>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</si>
  <si>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</si>
  <si>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</si>
  <si>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</si>
  <si>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DF491</t>
  </si>
  <si>
    <t>NADAL COVID-19 IgG/IgM Test</t>
  </si>
  <si>
    <t>DD857</t>
  </si>
  <si>
    <t>NG-Test MCR1, katalogovĂ© ÄŤĂ­slo NGB-MCR-S23-010</t>
  </si>
  <si>
    <t>DF626</t>
  </si>
  <si>
    <t>Nitrocefin - diagnostics (50 prouĹľkĹŻ )</t>
  </si>
  <si>
    <t>Nitrocefin - diagnostics (50 proužků )</t>
  </si>
  <si>
    <t>DD183</t>
  </si>
  <si>
    <t>NMIC-402</t>
  </si>
  <si>
    <t>DI789</t>
  </si>
  <si>
    <t>NX-48 Viral NA Kit (96 testĹŻ)</t>
  </si>
  <si>
    <t>DE212</t>
  </si>
  <si>
    <t>OFLOXACIN 4x50 ks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</si>
  <si>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</si>
  <si>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</si>
  <si>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</si>
  <si>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</si>
  <si>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</si>
  <si>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</si>
  <si>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</si>
  <si>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</si>
  <si>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</si>
  <si>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</si>
  <si>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</si>
  <si>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</si>
  <si>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</si>
  <si>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</si>
  <si>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</si>
  <si>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</si>
  <si>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</si>
  <si>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</si>
  <si>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</si>
  <si>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</si>
  <si>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</si>
  <si>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</si>
  <si>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</si>
  <si>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</si>
  <si>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DH336</t>
  </si>
  <si>
    <t>Proteinase K (Serva) 10ml</t>
  </si>
  <si>
    <t>804197</t>
  </si>
  <si>
    <t>-Pufr na sputa (MIK) 1000 ml</t>
  </si>
  <si>
    <t>DG826</t>
  </si>
  <si>
    <t>Pufr.fyziologickĂ˝ roztok 2ml</t>
  </si>
  <si>
    <t>Pufr.fyziologický roztok 2ml</t>
  </si>
  <si>
    <t>DF713</t>
  </si>
  <si>
    <t>PURIFIED AGAR 500 grams</t>
  </si>
  <si>
    <t>DH680</t>
  </si>
  <si>
    <t>QI Calibrator kit MGIT</t>
  </si>
  <si>
    <t>DI550</t>
  </si>
  <si>
    <t>QI Xpert HBV Viral Load</t>
  </si>
  <si>
    <t>DI795</t>
  </si>
  <si>
    <t>QIAAMP DNA BLOOD MINI KIT (250ks)</t>
  </si>
  <si>
    <t>DC792</t>
  </si>
  <si>
    <t>QIAamp DNA Mini Kit (250), QIAgen</t>
  </si>
  <si>
    <t>DC884</t>
  </si>
  <si>
    <t>QIAamp DNA Mini Kit (50), QIAgen</t>
  </si>
  <si>
    <t>DB862</t>
  </si>
  <si>
    <t>QIAamp Viral RNA Mini Kit (50), QIAgen</t>
  </si>
  <si>
    <t>DF716</t>
  </si>
  <si>
    <t>QIAGEN Proteinase K 10ml</t>
  </si>
  <si>
    <t>DI727</t>
  </si>
  <si>
    <t>QIAGEN Proteinase K 10ml pro MIK</t>
  </si>
  <si>
    <t>DI793</t>
  </si>
  <si>
    <t>QuickExtract RNA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</si>
  <si>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</si>
  <si>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</si>
  <si>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</si>
  <si>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</si>
  <si>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</si>
  <si>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</si>
  <si>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</si>
  <si>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</si>
  <si>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</si>
  <si>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reakcĂ­)</t>
  </si>
  <si>
    <t>RealStar HEV RT-PCR Kit (48 reakcí)</t>
  </si>
  <si>
    <t>DF525</t>
  </si>
  <si>
    <t>RealStar JCV PCR kit 1.0 (96reakcĂ­)</t>
  </si>
  <si>
    <t>DG892</t>
  </si>
  <si>
    <t>RealStar Parvovirus B19 PCR Kit 1.0, 96reakcĂ­ (Altona)</t>
  </si>
  <si>
    <t>RealStar Parvovirus B19 PCR Kit 1.0, 96reakcí (Altona)</t>
  </si>
  <si>
    <t>DH203</t>
  </si>
  <si>
    <t>Reverta - L</t>
  </si>
  <si>
    <t>DC556</t>
  </si>
  <si>
    <t>Rifampicin 5ug (balení 4x50)</t>
  </si>
  <si>
    <t>DD709</t>
  </si>
  <si>
    <t>RIFAMPICIN RI 32</t>
  </si>
  <si>
    <t>DI422</t>
  </si>
  <si>
    <t>RotaAdenoNoro</t>
  </si>
  <si>
    <t>DF898</t>
  </si>
  <si>
    <t>RPMI agar (PM)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</si>
  <si>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</si>
  <si>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</si>
  <si>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</si>
  <si>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</si>
  <si>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</si>
  <si>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</si>
  <si>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</si>
  <si>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DE576</t>
  </si>
  <si>
    <t>S.SALMO AGGL.O.MONO 9</t>
  </si>
  <si>
    <t>DF423</t>
  </si>
  <si>
    <t>S.SALMO ANTI H 2</t>
  </si>
  <si>
    <t>DF424</t>
  </si>
  <si>
    <t>S.SALMO ANTI H 5</t>
  </si>
  <si>
    <t>DF425</t>
  </si>
  <si>
    <t>S.SALMO ANTI H 6</t>
  </si>
  <si>
    <t>DF426</t>
  </si>
  <si>
    <t>S.SALMO ANTI H 7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</si>
  <si>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</si>
  <si>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</si>
  <si>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</si>
  <si>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</si>
  <si>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</si>
  <si>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</si>
  <si>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</si>
  <si>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</si>
  <si>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</si>
  <si>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</si>
  <si>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</si>
  <si>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</si>
  <si>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</si>
  <si>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</si>
  <si>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</si>
  <si>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</si>
  <si>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</si>
  <si>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</si>
  <si>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</si>
  <si>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</si>
  <si>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Sabouraud Dextrose agar s CMP (šikmý)</t>
  </si>
  <si>
    <t>DA161</t>
  </si>
  <si>
    <t>Sabouraud Dextrose agar s CMP a CHM (ĹˇikmĂ˝)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</si>
  <si>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</si>
  <si>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</si>
  <si>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</si>
  <si>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</si>
  <si>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</si>
  <si>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</si>
  <si>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MALĂ‰ PRO CAMPYLOB.</t>
  </si>
  <si>
    <t>SACKY MALÉ PRO CAMPYLOB.</t>
  </si>
  <si>
    <t>SÁČKY STŘEDNÍ PRO anaerob. kultivaci</t>
  </si>
  <si>
    <t>DD901</t>
  </si>
  <si>
    <t>Safranin O 100g</t>
  </si>
  <si>
    <t>DG405</t>
  </si>
  <si>
    <t>Salmo.monovalent O:6,7,8</t>
  </si>
  <si>
    <t>DD782</t>
  </si>
  <si>
    <t>SALMO.PARA-B.SUSP.H (BH)</t>
  </si>
  <si>
    <t>DF352</t>
  </si>
  <si>
    <t>Salmonella H antis. C</t>
  </si>
  <si>
    <t>DH183</t>
  </si>
  <si>
    <t>Salmonella H Z10</t>
  </si>
  <si>
    <t>DI682</t>
  </si>
  <si>
    <t>Salmonella He,h</t>
  </si>
  <si>
    <t>DH172</t>
  </si>
  <si>
    <t>Salmonella y</t>
  </si>
  <si>
    <t>DH174</t>
  </si>
  <si>
    <t>Salmonella z</t>
  </si>
  <si>
    <t>DF428</t>
  </si>
  <si>
    <t>Salmonella, Monovalent H Antisera</t>
  </si>
  <si>
    <t>DI809</t>
  </si>
  <si>
    <t>SARS-CoV-2 IgA</t>
  </si>
  <si>
    <t>DI808</t>
  </si>
  <si>
    <t>SARS-CoV-2 IgG</t>
  </si>
  <si>
    <t>DD600</t>
  </si>
  <si>
    <t>SelenitovĂ˝ bujon (5ml)</t>
  </si>
  <si>
    <t>DF860</t>
  </si>
  <si>
    <t>SelenitovĂ˝ bujon (WASP)</t>
  </si>
  <si>
    <t>Selenitový bujon (5ml)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</si>
  <si>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</si>
  <si>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</si>
  <si>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</si>
  <si>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</si>
  <si>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</si>
  <si>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</si>
  <si>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</si>
  <si>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</si>
  <si>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</si>
  <si>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</si>
  <si>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</si>
  <si>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</si>
  <si>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</si>
  <si>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</si>
  <si>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</si>
  <si>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</si>
  <si>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</si>
  <si>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</si>
  <si>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</si>
  <si>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</si>
  <si>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</si>
  <si>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</si>
  <si>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</si>
  <si>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</si>
  <si>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</si>
  <si>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</si>
  <si>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suspenzní médium pro MIC</t>
  </si>
  <si>
    <t>DC904</t>
  </si>
  <si>
    <t>TB COLOR KARBOL-FUCHSIN 2,5 l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</si>
  <si>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</si>
  <si>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</si>
  <si>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</si>
  <si>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</si>
  <si>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</si>
  <si>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</si>
  <si>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</si>
  <si>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ThioglykolĂˇtovĂ˝ bujon</t>
  </si>
  <si>
    <t>Thioglykolátový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</si>
  <si>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</si>
  <si>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</si>
  <si>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</si>
  <si>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</si>
  <si>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</si>
  <si>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</si>
  <si>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DI458</t>
  </si>
  <si>
    <t>Toxoplasma gondii RT PCR kit (25 reakcĂ­)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</si>
  <si>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</si>
  <si>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</si>
  <si>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</si>
  <si>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</si>
  <si>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</si>
  <si>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</si>
  <si>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</si>
  <si>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</si>
  <si>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</si>
  <si>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DI799</t>
  </si>
  <si>
    <t>VacEZor Virus Mini Kit (480)</t>
  </si>
  <si>
    <t>DC862</t>
  </si>
  <si>
    <t>VAJECNA PUDA L-J</t>
  </si>
  <si>
    <t>DC863</t>
  </si>
  <si>
    <t>VAJECNA PUDA OGAWA</t>
  </si>
  <si>
    <t>DA778</t>
  </si>
  <si>
    <t>VANCOMICINA VA 256 (30 testĹŻ)</t>
  </si>
  <si>
    <t>VANCOMICINA VA 256 (30 testů)</t>
  </si>
  <si>
    <t>DB199</t>
  </si>
  <si>
    <t>vankomycin 5ug</t>
  </si>
  <si>
    <t>DH478</t>
  </si>
  <si>
    <t>Varicella zoster virus IgM</t>
  </si>
  <si>
    <t>DI755</t>
  </si>
  <si>
    <t>Vitassay SARS-CoV-2  (ORF1ab, N)</t>
  </si>
  <si>
    <t>DI736</t>
  </si>
  <si>
    <t>Vitassayy Rota+Adeno+Astro+Noro+Enterovirus  5v1</t>
  </si>
  <si>
    <t>DD671</t>
  </si>
  <si>
    <t>VL bujon (10ml)</t>
  </si>
  <si>
    <t>DA164</t>
  </si>
  <si>
    <t>Voriconazole VO 32 WW F30 (30 testĹŻ)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</si>
  <si>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</si>
  <si>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</si>
  <si>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</si>
  <si>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</si>
  <si>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</si>
  <si>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DI692</t>
  </si>
  <si>
    <t>WATER LC-MS CHROMASOLV 1 l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</si>
  <si>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</si>
  <si>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</si>
  <si>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</si>
  <si>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</si>
  <si>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</si>
  <si>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</si>
  <si>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</si>
  <si>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</si>
  <si>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</si>
  <si>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</si>
  <si>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</si>
  <si>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</si>
  <si>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DA144</t>
  </si>
  <si>
    <t>Yersinia Polyvalent Antiserum 03 (2 ml)</t>
  </si>
  <si>
    <t>DH794</t>
  </si>
  <si>
    <t>Yersinia selective agar</t>
  </si>
  <si>
    <t>50115030</t>
  </si>
  <si>
    <t>ZPr. - ostatní (testy) - COVID19 (Z556)</t>
  </si>
  <si>
    <t>ZS136</t>
  </si>
  <si>
    <t>Rychlotest INNOVITA - One Step Radip bal. Ăˇ 20 ks 2019-nCOV Ab - COVID 19</t>
  </si>
  <si>
    <t>50115040</t>
  </si>
  <si>
    <t>laboratorní materiál (Z505)</t>
  </si>
  <si>
    <t>ZP560</t>
  </si>
  <si>
    <t>BaĹka Erlenmeyerova kuĹľelovĂˇ ĂşzkĂˇ 3 000 ml VTRB632411119952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</si>
  <si>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</si>
  <si>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</si>
  <si>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</si>
  <si>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</si>
  <si>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</si>
  <si>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</si>
  <si>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</si>
  <si>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</si>
  <si>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Klička bakteriologická 1,5 mm Mir.03</t>
  </si>
  <si>
    <t>Klička bakteriologická 3,0 mm Mir.05</t>
  </si>
  <si>
    <t>ZE002</t>
  </si>
  <si>
    <t>KuliÄŤka sklenÄ›nĂˇ tvrzenĂˇ pr. 4 mm bal. Ăˇ 1 kg VTRABALL4</t>
  </si>
  <si>
    <t>Kulička skleněná tvrzená pr. 4 mm bal. á 1 kg VTRABALL4</t>
  </si>
  <si>
    <t>ZD638</t>
  </si>
  <si>
    <t>Ĺ piÄŤka epDualfilter Tips 200 ul bal. Ăˇ 960 ks 0030077555</t>
  </si>
  <si>
    <t>ZC008</t>
  </si>
  <si>
    <t>Ĺ piÄŤka modrĂˇ typ Gilson 200-1000ul bal. Ăˇ 1000 ks BSR 067</t>
  </si>
  <si>
    <t>ZS255</t>
  </si>
  <si>
    <t>Ĺ piÄŤka pipetovacĂ­  BC Tip Wako EXT, bez filtru, 200 Âµl,  pro vyĹˇetĹ™ovĂˇnĂ­ beta-D-glukanu, k pĹ™Ă­stroji Toxinometer MT â€“ 6500, Glucan Free, sterilnĂ­, jednotlivÄ› balenĂ©, bal. Ăˇ 100 ks 995- 05001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</si>
  <si>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</si>
  <si>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</si>
  <si>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</si>
  <si>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</si>
  <si>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Ĺ piÄŤka pipetovacĂ­ epDualfilter Tips 200 ul bal. Ăˇ 960 ks 0030077555</t>
  </si>
  <si>
    <t>ZM667</t>
  </si>
  <si>
    <t>Ĺ piÄŤka pipetovacĂ­ s filtrem 1000ul ULTRAFINE bal. Ăˇ 576 ks (732-0534) VWRI732-0534</t>
  </si>
  <si>
    <t>ZM992</t>
  </si>
  <si>
    <t>Ĺ piÄŤka pipetovacĂ­ s filtrem 100ul bal. Ăˇ 960 ks (732-0523) VWRI732-0523</t>
  </si>
  <si>
    <t>ZL715</t>
  </si>
  <si>
    <t>Ĺ piÄŤka pipetovacĂ­ s filtrem SSNC filtertips 0,5 - 10 ul type bal. Ăˇ 768 ks B95010</t>
  </si>
  <si>
    <t>ZB290</t>
  </si>
  <si>
    <t>Ĺ piÄŤka pipetovacĂ­ SARSTEDT 200 Âµl bezbarvĂˇ typ A bal. Ăˇ 500 ks 70.760.002</t>
  </si>
  <si>
    <t>Ĺ piÄŤka s filtrem SSNC filtertips 0,5 - 10 ul type bal. Ăˇ 768 ks B95010</t>
  </si>
  <si>
    <t>ZD127</t>
  </si>
  <si>
    <t>Mikrozkumavka eppendorf 0,5 ml bal. á 1000 ks K001298</t>
  </si>
  <si>
    <t>Mikrozkumavka eppendorf 0,5 ml bal. Ăˇ 1000 ks K001298</t>
  </si>
  <si>
    <t>ZD868</t>
  </si>
  <si>
    <t>Mikrozkumavka eppendorf 1,5 ml FLME23053</t>
  </si>
  <si>
    <t>ZL972</t>
  </si>
  <si>
    <t>Mikrozkumavka PCR 0,2 ml s plochĂ˝m vĂ­ÄŤkem single tubes bal. Ăˇ 1000 ks quagen FG-021F</t>
  </si>
  <si>
    <t>Mikrozkumavka PCR single tubes 0,2ml with flat cap. bal. á 1000 ks quagen FG-021F</t>
  </si>
  <si>
    <t>ZA740</t>
  </si>
  <si>
    <t>Miska petri UH 90 mm bal. á 480 ks 400974</t>
  </si>
  <si>
    <t>Miska petri UH 90 mm bal. Ăˇ 480 ks 400974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</si>
  <si>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</si>
  <si>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</si>
  <si>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</si>
  <si>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ks. (CN2602057427) 631-1550</t>
  </si>
  <si>
    <t>Sklo podloĹľnĂ­ Ĺ™ezanĂ© mytĂ© Hanson 76 x 26 mm bal. Ăˇ 50 ks. 631-1550</t>
  </si>
  <si>
    <t>ZC831</t>
  </si>
  <si>
    <t>Sklo podloĹľnĂ­ mat. okraj bal. Ăˇ 50 ks AA00000112E (2501)</t>
  </si>
  <si>
    <t>Sklo podložní mat. okraj bal. á 50 ks AA00000112E (2501)</t>
  </si>
  <si>
    <t>Sklo podložní řezané myté Hanson 76 x 26 mm bal. á 50 ks. 631-1550</t>
  </si>
  <si>
    <t>ZS200</t>
  </si>
  <si>
    <t>Strip 8- zkumavkovĂ˝ SARSTEDT MultiplyÂ®-ÎĽStrip PCR, 0,1 ml , PP, s vĂ­ÄŤky, barva bĂ­lĂˇ, nĂ­zkĂ˝ profil, tvar kĂłnickĂ˝, bal.Ăˇ 125 stripĹŻ 72.982.092</t>
  </si>
  <si>
    <t>ZK670</t>
  </si>
  <si>
    <t>Strip Low Tube Strip 8.LO-PRO NAT120/PK CLR bal á 120 stripů TLS0801 - cen. nab. CZ-19-0074/LSG</t>
  </si>
  <si>
    <t>Strip Low Tube Strip 8.LO-PRO NAT120/PK CLR bal Ăˇ 120 stripĹŻ TLS0801 - cen. nab. CZ-19-0074/LSG</t>
  </si>
  <si>
    <t>ZK597</t>
  </si>
  <si>
    <t>Strip PCR Tube Strips-Flat cup strips bal. á 10x12 strip.TCS0803 - cen. nabídka CZ-19-0074/LSG</t>
  </si>
  <si>
    <t>Strip PCR Tube Strips-Flat cup strips bal. Ăˇ 10x12 strip.TCS0803</t>
  </si>
  <si>
    <t>Strip PCR Tube Strips-Flat cup strips bal. Ăˇ 10x12 strip.TCS0803 - cen. nabĂ­dka CZ-19-0074/LSG</t>
  </si>
  <si>
    <t>Strip PCR Tube Strips-Flat cup strips bal. Ăˇ 10x12 strip.TCS0803 - cen. nabĂ­dka CZ-20-0124/LSG</t>
  </si>
  <si>
    <t>Špička epDualfilter Tips 200 ul bal. á 960 ks 0030077555</t>
  </si>
  <si>
    <t>Špička modrá typ Gilson 200-1000ul bal. á 1000 ks BSR 067</t>
  </si>
  <si>
    <t>Špička pipetovací 0.5-20ul nesterilní bez filtru bal. á 1000 ks BUN001E-MR</t>
  </si>
  <si>
    <t>Špička pipetovací s filtrem 1000ul ULTRAFINE bal. á 576 ks (732-0534) VWRI732-0534</t>
  </si>
  <si>
    <t>Špička pipetovací s filtrem 100ul bal. á 960 ks (732-0523) VWRI732-0523</t>
  </si>
  <si>
    <t>Špička pipetovací SARSTEDT 200 µl bezbarvá typ A bal. á 500 ks 70.760.002</t>
  </si>
  <si>
    <t>Špička s filtrem SSNC filtertips 0,5 - 10 ul type bal. á 768 ks B95010</t>
  </si>
  <si>
    <t>ZC052</t>
  </si>
  <si>
    <t>TlouÄŤek drsnĂ˝ 24 x 115 mm JIZE213A/1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</si>
  <si>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</si>
  <si>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</si>
  <si>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</si>
  <si>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</si>
  <si>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ZS254</t>
  </si>
  <si>
    <t>VĂ­ÄŤko hlinĂ­kovĂ© na sklenÄ›nĂ© lahviÄŤky pro vyĹˇetĹ™ovĂˇnĂ­ beta-D-glukanu, k pĹ™Ă­stroji Toxinometer MT â€“ 6500, prĹŻm. 14,7 mm x 18 mm, bal. Ăˇ 10 x 10 vĂ­ÄŤek  995-04901</t>
  </si>
  <si>
    <t>ZM986</t>
  </si>
  <si>
    <t>Zkumavka falcon 5 ml s kulatĂ˝m dnem PS 12 x 75 mm 5 ml bez uzĂˇvÄ›ru sterilnĂ­ bal. Ăˇ 1000 ks BDAA352052</t>
  </si>
  <si>
    <t>Zkumavka falcon 5 ml s kulatým dnem PS 12 x 75 mm 5 ml bez uzávěru sterilní bal. á 1000 ks BDAA352052</t>
  </si>
  <si>
    <t>ZI434</t>
  </si>
  <si>
    <t>Zkumavka sample tubes 2 ml CB bal. á 1000 ks 990382</t>
  </si>
  <si>
    <t>Zkumavka sample tubes 2 ml CB bal. Ăˇ 1000 ks 990382</t>
  </si>
  <si>
    <t>ZR226</t>
  </si>
  <si>
    <t>Kompresa gĂˇza 7,5 x 7,5 cm/100 ks nesterilnĂ­ 13493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</si>
  <si>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</si>
  <si>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</si>
  <si>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</si>
  <si>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</si>
  <si>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Náplast cosmos 8 cm x 1 m 5403353</t>
  </si>
  <si>
    <t>Náplast poinjekční elastická tkaná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</si>
  <si>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</si>
  <si>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</si>
  <si>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</si>
  <si>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</si>
  <si>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</si>
  <si>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</si>
  <si>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ZL789</t>
  </si>
  <si>
    <t>Obvaz sterilnĂ­ hotovĂ˝ ÄŤ. 2 A4091360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</si>
  <si>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</si>
  <si>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</si>
  <si>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</si>
  <si>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</si>
  <si>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</si>
  <si>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</si>
  <si>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</si>
  <si>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</si>
  <si>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</si>
  <si>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</si>
  <si>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</si>
  <si>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DestiÄŤka mikrotitr. U steril bal. Ăˇ 240 ks 400916</t>
  </si>
  <si>
    <t>Destička mikrotitr. U steril bal. á 240 ks 400916</t>
  </si>
  <si>
    <t>ZB771</t>
  </si>
  <si>
    <t>DrĹľĂˇk jehly zĂˇkladnĂ­ 450201</t>
  </si>
  <si>
    <t>ZB863</t>
  </si>
  <si>
    <t>KliÄŤka inokulaÄŤnĂ­ 10 ul modrĂˇ bal. Ăˇ 20 ks 1682</t>
  </si>
  <si>
    <t>ZI767</t>
  </si>
  <si>
    <t>KliÄŤka inokulaÄŤnĂ­ modrĂˇ 10 ul WR086-03-0718</t>
  </si>
  <si>
    <t>Klička inokulační 10 ul modrá bal. á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</si>
  <si>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</si>
  <si>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</si>
  <si>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</si>
  <si>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</si>
  <si>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</si>
  <si>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</si>
  <si>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</si>
  <si>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</si>
  <si>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</si>
  <si>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</si>
  <si>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</si>
  <si>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</si>
  <si>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ZQ144</t>
  </si>
  <si>
    <t>NĹŻĹľky chirurgickĂ© rovnĂ© hrotnatotupĂ© 150 mm TK-AJ 024-15</t>
  </si>
  <si>
    <t>Nůžky chirurgické rovné hrotnatotupé 150 mm TK-AJ 024-15</t>
  </si>
  <si>
    <t>ZA751</t>
  </si>
  <si>
    <t>PapĂ­r filtraÄŤnĂ­ archy 50 x 50 cm bal. 12,5 kg PPER2R/80G/50X50</t>
  </si>
  <si>
    <t>Papír filtrační archy 50 x 50 cm bal. 12,5 kg PPER2R/80G/50X50</t>
  </si>
  <si>
    <t>ZB931</t>
  </si>
  <si>
    <t>Parafilm M 38 m/10 cm (291-1213) BRND701605</t>
  </si>
  <si>
    <t>ZQ143</t>
  </si>
  <si>
    <t>Pinzeta anatomickĂˇ rovnĂˇ ĂşzkĂˇ 145 mm TK-BA 100-14</t>
  </si>
  <si>
    <t>ZB370</t>
  </si>
  <si>
    <t>Pipeta pasteurova 1 ml nesterilnĂ­ bal. Ăˇ 500 ks 1501</t>
  </si>
  <si>
    <t>Pipeta pasteurova 1 ml nesterilní bal. á 500 ks 1501</t>
  </si>
  <si>
    <t>ZB222</t>
  </si>
  <si>
    <t>Pipeta pasteurova 1 ml sterilnĂ­ bal. Ăˇ 2000 ks 1501/SG</t>
  </si>
  <si>
    <t>ZA245</t>
  </si>
  <si>
    <t>Pipeta pasteurova 1 ml sterilnĂ­ jednotlivÄ› balenĂˇ bal. Ăˇ 1700 ks 1501/SG/CS</t>
  </si>
  <si>
    <t>Pipeta pasteurova 1 ml sterilní bal. á 2000 ks 1501/SG</t>
  </si>
  <si>
    <t>ZA813</t>
  </si>
  <si>
    <t>Rotor adapters (10 x 24) elution tubes (1,5 ml) bal. á 240 ks 990394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</si>
  <si>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</si>
  <si>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</si>
  <si>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</si>
  <si>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</si>
  <si>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</si>
  <si>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ZA789</t>
  </si>
  <si>
    <t>StĹ™Ă­kaÄŤka injekÄŤnĂ­ 2-dĂ­lnĂˇ 2 ml L Inject Solo 4606027V  - povoleno pouze pro NOVOROZENECKĂ‰ ODD.</t>
  </si>
  <si>
    <t>StĹ™Ă­kaÄŤka injekÄŤnĂ­ 2-dĂ­lnĂˇ 2 ml L Inject Solo 4606027V - nahrazuje ZR395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</si>
  <si>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</si>
  <si>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</si>
  <si>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</si>
  <si>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</si>
  <si>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ZJ214</t>
  </si>
  <si>
    <t>StĹ™iÄŤka PE barevnĂ˝ ĹˇroubovĂ˝ uzĂˇvÄ›r - ĹˇirokohrdlĂˇ barva ĹľlutĂˇ 500 ml 331852191638</t>
  </si>
  <si>
    <t>ZA787</t>
  </si>
  <si>
    <t>Stříkačka injekční 2-dílná 10 ml L Inject Solo 4606108V</t>
  </si>
  <si>
    <t>Stříkačka injekční 2-dílná 2 ml L Inject Solo 4606027V</t>
  </si>
  <si>
    <t>Stříkačka injekční 2-dílná 5 ml L Inject Solo4606051V</t>
  </si>
  <si>
    <t>ZD012</t>
  </si>
  <si>
    <t>VĂˇlec odmÄ›rnĂ˝ 100 ml vysokĂ˝ sklo VTRB632432151130</t>
  </si>
  <si>
    <t>ZB789</t>
  </si>
  <si>
    <t>VĂ­ÄŤko k mikrotitr.destiÄŤce 400921</t>
  </si>
  <si>
    <t>VĂ­ÄŤko k mikrotitr.destiÄŤce bal. Ăˇ 100 ks 400921</t>
  </si>
  <si>
    <t>ZF005</t>
  </si>
  <si>
    <t>VaniÄŤka promĂ˝vacĂ­ pro profiblot 48 MG-21040</t>
  </si>
  <si>
    <t>Vanička promývací pro profiblot 48 MG-21040</t>
  </si>
  <si>
    <t>Víčko k mikrotitr.destičce 400921</t>
  </si>
  <si>
    <t>ZB762</t>
  </si>
  <si>
    <t>Zkumavka ÄŤervenĂˇ 6 ml 456092</t>
  </si>
  <si>
    <t>ZI720</t>
  </si>
  <si>
    <t>Zkumavka PS 15 ml sterilnĂ­ Ăˇ 1200 ks 400915 S</t>
  </si>
  <si>
    <t>ZD195</t>
  </si>
  <si>
    <t>Zkumavka PS 4 ml 400948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</si>
  <si>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</si>
  <si>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</si>
  <si>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</si>
  <si>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</si>
  <si>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</si>
  <si>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</si>
  <si>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Jehla injekční 0,9 x 40 mm žlutá 4657519</t>
  </si>
  <si>
    <t>ZA836</t>
  </si>
  <si>
    <t>Jehla injekční 0,9 x 70 mm žlutá 4665791</t>
  </si>
  <si>
    <t>Jehla injekční 1,2 x 40 mm růžová 4665120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</si>
  <si>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</si>
  <si>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</si>
  <si>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</si>
  <si>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</si>
  <si>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</si>
  <si>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</si>
  <si>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</si>
  <si>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</si>
  <si>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</si>
  <si>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</si>
  <si>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ZI757</t>
  </si>
  <si>
    <t>Rukavice vyĹˇetĹ™ovacĂ­ vinyl bez pudru nesterilnĂ­ S Ăˇ 100 ks EFEKTVR02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</si>
  <si>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</si>
  <si>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</si>
  <si>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</si>
  <si>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41</t>
  </si>
  <si>
    <t>IMUNO: Ústav imunologie</t>
  </si>
  <si>
    <t>4141</t>
  </si>
  <si>
    <t>IMUNO: imunologie - laboratoř</t>
  </si>
  <si>
    <t>DI290</t>
  </si>
  <si>
    <t>48.48 Access Array Loading Reagent Kit with Control Line Fluid10 IFCs</t>
  </si>
  <si>
    <t>DH328</t>
  </si>
  <si>
    <t>96 MaxiSorp nunc-immuno plate</t>
  </si>
  <si>
    <t>DH539</t>
  </si>
  <si>
    <t>Adsorb out, 50 µl - 25 tests</t>
  </si>
  <si>
    <t>DC965</t>
  </si>
  <si>
    <t>AGAROSE SERVA FOR DNA ELECTROPHORESIS</t>
  </si>
  <si>
    <t>DA944</t>
  </si>
  <si>
    <t>Agencourt AMPure XP 5 ml kit</t>
  </si>
  <si>
    <t>DI509</t>
  </si>
  <si>
    <t>Alex kit</t>
  </si>
  <si>
    <t>DI626</t>
  </si>
  <si>
    <t>Alexa FluorÂ® 700 anti-human CD11b Antibody</t>
  </si>
  <si>
    <t>DI594</t>
  </si>
  <si>
    <t>AlignCheck Particles, SONY</t>
  </si>
  <si>
    <t>DE113</t>
  </si>
  <si>
    <t>AlleleSEQR DQB1 (25 tests)</t>
  </si>
  <si>
    <t>DE017</t>
  </si>
  <si>
    <t>AlleleSEQR DRB-1 (25 tests)</t>
  </si>
  <si>
    <t>DD559</t>
  </si>
  <si>
    <t>AlleleSEQR HLA-A (25 testĹŻ)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</si>
  <si>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</si>
  <si>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</si>
  <si>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</si>
  <si>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</si>
  <si>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</si>
  <si>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</si>
  <si>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</si>
  <si>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</si>
  <si>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</si>
  <si>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</si>
  <si>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</si>
  <si>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DD569</t>
  </si>
  <si>
    <t>ANCA+GBM (MPO/PR3/GBM)</t>
  </si>
  <si>
    <t>DE600</t>
  </si>
  <si>
    <t>Anode Buffer Container (ABC) 3500 Series 4 ks</t>
  </si>
  <si>
    <t>DA882</t>
  </si>
  <si>
    <t>Anti AB Neutralising Reagent</t>
  </si>
  <si>
    <t>DD752</t>
  </si>
  <si>
    <t>Anti CD42d (anti V)</t>
  </si>
  <si>
    <t>DA635</t>
  </si>
  <si>
    <t>ANTI-dsDNA IgG</t>
  </si>
  <si>
    <t>DB997</t>
  </si>
  <si>
    <t>ANTI-EINZELSTRANG DNA</t>
  </si>
  <si>
    <t>DF247</t>
  </si>
  <si>
    <t>Anti-Hu CD38 Pacific Orange™</t>
  </si>
  <si>
    <t>DF370</t>
  </si>
  <si>
    <t>Anti-human (kappa chain specific),F(abÂ´)2 fragment-biotin antibody</t>
  </si>
  <si>
    <t>DF324</t>
  </si>
  <si>
    <t>Anti-human (lambda chain specific)F(abÂ´)2 fragment-peroxidase antibody</t>
  </si>
  <si>
    <t>DI621</t>
  </si>
  <si>
    <t>Anti-human CD3 FITC/(CD16+CD56) PE Cocktail</t>
  </si>
  <si>
    <t>DC554</t>
  </si>
  <si>
    <t>Anti-IgE ImmunoCAPĹ› f. UNICAP</t>
  </si>
  <si>
    <t>Anti-IgE ImmunoCAPś f. UNICAP</t>
  </si>
  <si>
    <t>DD731</t>
  </si>
  <si>
    <t>Anti-Lymphocyte IgG1 ml</t>
  </si>
  <si>
    <t>DD732</t>
  </si>
  <si>
    <t>Anti-Lymphocyte IgM 1 ml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</si>
  <si>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</si>
  <si>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</si>
  <si>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</si>
  <si>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</si>
  <si>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</si>
  <si>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</si>
  <si>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</si>
  <si>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</si>
  <si>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</si>
  <si>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</si>
  <si>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DI625</t>
  </si>
  <si>
    <t>APC anti-human HLA-DR</t>
  </si>
  <si>
    <t>DI627</t>
  </si>
  <si>
    <t>APC/Cy7 anti-human CD64 Antibody</t>
  </si>
  <si>
    <t>DF772</t>
  </si>
  <si>
    <t>Arrow DNA Blood kit 500, 96preps</t>
  </si>
  <si>
    <t>DD402</t>
  </si>
  <si>
    <t>ASCA - A</t>
  </si>
  <si>
    <t>DF961</t>
  </si>
  <si>
    <t>AZD1480 5 mg</t>
  </si>
  <si>
    <t>DE834</t>
  </si>
  <si>
    <t>BAGene HPA-Type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</si>
  <si>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</si>
  <si>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</si>
  <si>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</si>
  <si>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</si>
  <si>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</si>
  <si>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</si>
  <si>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</si>
  <si>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</si>
  <si>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DI620</t>
  </si>
  <si>
    <t>Brilliant Stain Buffer 100Tst</t>
  </si>
  <si>
    <t>DI628</t>
  </si>
  <si>
    <t>Brilliant Violet 421â„˘ anti-human CD25 Antibody</t>
  </si>
  <si>
    <t>DI629</t>
  </si>
  <si>
    <t>Brilliant Violet 421â„˘ anti-human CD45 Antibody</t>
  </si>
  <si>
    <t>DI635</t>
  </si>
  <si>
    <t>Brilliant Violet 421â„˘ anti-human CD64</t>
  </si>
  <si>
    <t>DF164</t>
  </si>
  <si>
    <t>Brilliant Violet 421™ anti-human CD199 (CCR9) Antibody</t>
  </si>
  <si>
    <t>DF165</t>
  </si>
  <si>
    <t>Brilliant Violet 510™ anti-human IgD Antibody</t>
  </si>
  <si>
    <t>DI630</t>
  </si>
  <si>
    <t>Brilliant Violet 605â„˘ anti-human CD15 (SSEA-1) Antibody</t>
  </si>
  <si>
    <t>DF246</t>
  </si>
  <si>
    <t>Brilliant Violet 605™ anti-human IgM Antibody</t>
  </si>
  <si>
    <t>DI636</t>
  </si>
  <si>
    <t>Brilliant Violet 650â„˘ anti-human CD16</t>
  </si>
  <si>
    <t>DI815</t>
  </si>
  <si>
    <t>Brilliant Violet 650â„˘ anti-human CD38 Antibody</t>
  </si>
  <si>
    <t>DI631</t>
  </si>
  <si>
    <t>Brilliant Violet 650â„˘ anti-human CD4</t>
  </si>
  <si>
    <t>DI632</t>
  </si>
  <si>
    <t>Brilliant Violet 711â„˘ anti-human CD14</t>
  </si>
  <si>
    <t>DF245</t>
  </si>
  <si>
    <t>Brilliant Violet 711™ anti-human CD138 (Syndecan-1) Antibody</t>
  </si>
  <si>
    <t>DI637</t>
  </si>
  <si>
    <t>Brilliant Violet 785 anti-human CD3</t>
  </si>
  <si>
    <t>DI633</t>
  </si>
  <si>
    <t>Brilliant Violet 785â„˘ anti-human CD8 Antibody</t>
  </si>
  <si>
    <t>DC417</t>
  </si>
  <si>
    <t>BSA 22%</t>
  </si>
  <si>
    <t>DI515</t>
  </si>
  <si>
    <t>BV650 Mouse Anti-Human IgG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</si>
  <si>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</si>
  <si>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</si>
  <si>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</si>
  <si>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</si>
  <si>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</si>
  <si>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</si>
  <si>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</si>
  <si>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</si>
  <si>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DE644</t>
  </si>
  <si>
    <t>Cathode Buffer Container (CBC) 3500 Series</t>
  </si>
  <si>
    <t>DI722</t>
  </si>
  <si>
    <t>CD183 (CXCR3) PeRCP-Cy5.5</t>
  </si>
  <si>
    <t>DB613</t>
  </si>
  <si>
    <t>CD19 APC</t>
  </si>
  <si>
    <t>DB441</t>
  </si>
  <si>
    <t>CD19 Monoclonal Antibody (HIB19), eFluor 506</t>
  </si>
  <si>
    <t>DB963</t>
  </si>
  <si>
    <t>CD19 Monoclonal Antibody (SJ25-C1), PE-Alexa Fluor 610</t>
  </si>
  <si>
    <t>DC228</t>
  </si>
  <si>
    <t>CD197 (CCR7) Monoclonal Antibody (3D12), Super Bright 780, eBioscience</t>
  </si>
  <si>
    <t>DB723</t>
  </si>
  <si>
    <t>CD2 APC</t>
  </si>
  <si>
    <t>DC363</t>
  </si>
  <si>
    <t>CD25 APC</t>
  </si>
  <si>
    <t>DI813</t>
  </si>
  <si>
    <t>CD27 Monoclonal Antibody (O323), PE-Cyanine7, eBioscienceâ„˘</t>
  </si>
  <si>
    <t>DB448</t>
  </si>
  <si>
    <t>CD29 (Integrin beta 1) Monoclonal Antibody (TS2/16), PE-eFluor 610, eBioscience™</t>
  </si>
  <si>
    <t>DB215</t>
  </si>
  <si>
    <t>CD3/CD16+CD56</t>
  </si>
  <si>
    <t>DI325</t>
  </si>
  <si>
    <t>CD3-APC</t>
  </si>
  <si>
    <t>DF098</t>
  </si>
  <si>
    <t>CD3-FITC/CD16+56-PE/CD45-PerCP/CD19-APC Reagent (1mLĂ—1)</t>
  </si>
  <si>
    <t>DI324</t>
  </si>
  <si>
    <t>CD3-FITC/CD19-PE</t>
  </si>
  <si>
    <t>DF097</t>
  </si>
  <si>
    <t>CD3-FITC/CD8-PE/CD45-PerCP/ CD4-APC Reagent (1mLĂ—1)</t>
  </si>
  <si>
    <t>DI320</t>
  </si>
  <si>
    <t>CD3FITC/HLA-DR PE, 50 testů, CE-IVD</t>
  </si>
  <si>
    <t>DC101</t>
  </si>
  <si>
    <t>CD4/CD8</t>
  </si>
  <si>
    <t>DI794</t>
  </si>
  <si>
    <t>CD42d Antibody (G-11)</t>
  </si>
  <si>
    <t>DI717</t>
  </si>
  <si>
    <t>CD45 PECy7</t>
  </si>
  <si>
    <t>DC913</t>
  </si>
  <si>
    <t>CD49B VLA2 PURIF.</t>
  </si>
  <si>
    <t>DI718</t>
  </si>
  <si>
    <t>CD49d APC</t>
  </si>
  <si>
    <t>DI323</t>
  </si>
  <si>
    <t>CD4-FITC/CD8-PE</t>
  </si>
  <si>
    <t>DI719</t>
  </si>
  <si>
    <t>CD56 PerCP-Cy5.5</t>
  </si>
  <si>
    <t>DI720</t>
  </si>
  <si>
    <t>CD62L APC</t>
  </si>
  <si>
    <t>DG813</t>
  </si>
  <si>
    <t>Cleaner SCS</t>
  </si>
  <si>
    <t>DE682</t>
  </si>
  <si>
    <t>Conditioning Reagent, 3500 Series</t>
  </si>
  <si>
    <t>DI716</t>
  </si>
  <si>
    <t>COUNTBRIGHT ABSOLUTE COUNTING, 5 ml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</si>
  <si>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</si>
  <si>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</si>
  <si>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</si>
  <si>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</si>
  <si>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</si>
  <si>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</si>
  <si>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</si>
  <si>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</si>
  <si>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</si>
  <si>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Sol. (6x100 Det.)</t>
  </si>
  <si>
    <t>Development Soln. (6x100 Det.)</t>
  </si>
  <si>
    <t>DB971</t>
  </si>
  <si>
    <t>DILUENS 5000 ML</t>
  </si>
  <si>
    <t>DI669</t>
  </si>
  <si>
    <t>DILUENS 5000 ML (IMU)</t>
  </si>
  <si>
    <t>DH123</t>
  </si>
  <si>
    <t>Direct-zolâ„˘ RNA MiniPrep (200 Preps)</t>
  </si>
  <si>
    <t>DF535</t>
  </si>
  <si>
    <t>DMSO 50 ml</t>
  </si>
  <si>
    <t>DA770</t>
  </si>
  <si>
    <t>DNase I roztok (1 mg / ml)</t>
  </si>
  <si>
    <t>DG381</t>
  </si>
  <si>
    <t>Doprava 0%</t>
  </si>
  <si>
    <t>DB876</t>
  </si>
  <si>
    <t>E1 CAT DANDER</t>
  </si>
  <si>
    <t>DB880</t>
  </si>
  <si>
    <t>E201 CANARY BIRD FEATHERS</t>
  </si>
  <si>
    <t>DB881</t>
  </si>
  <si>
    <t>E213 PARROT FEATHERS</t>
  </si>
  <si>
    <t>DB878</t>
  </si>
  <si>
    <t>E3 HORSE DANDER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</si>
  <si>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</si>
  <si>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</si>
  <si>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</si>
  <si>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</si>
  <si>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</si>
  <si>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</si>
  <si>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</si>
  <si>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</si>
  <si>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</si>
  <si>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</si>
  <si>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</si>
  <si>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</si>
  <si>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</si>
  <si>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</si>
  <si>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</si>
  <si>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</si>
  <si>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</si>
  <si>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</si>
  <si>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</si>
  <si>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</si>
  <si>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DD044</t>
  </si>
  <si>
    <t>EasySep Negative Human T Cell, Kit</t>
  </si>
  <si>
    <t>DC457</t>
  </si>
  <si>
    <t>EDTA MOLECULAR BIOLOGY REAG2NA</t>
  </si>
  <si>
    <t>DG097</t>
  </si>
  <si>
    <t>EDTA, 100g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</si>
  <si>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</si>
  <si>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</si>
  <si>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</si>
  <si>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</si>
  <si>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</si>
  <si>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</si>
  <si>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</si>
  <si>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</si>
  <si>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</si>
  <si>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</si>
  <si>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DI378</t>
  </si>
  <si>
    <t>Ethanol eurodenatured â‰Ą96%, TechnoSolv (1:1:1), 5L</t>
  </si>
  <si>
    <t>DC678</t>
  </si>
  <si>
    <t>ETHIDIUM BROMID, 5x1 ml</t>
  </si>
  <si>
    <t>DI663</t>
  </si>
  <si>
    <t>Evans Blue 10 g</t>
  </si>
  <si>
    <t>DH126</t>
  </si>
  <si>
    <t>EXOSAP-IT for PCR Product Cleanup 100r</t>
  </si>
  <si>
    <t>DB895</t>
  </si>
  <si>
    <t>F1 EGG WHITE</t>
  </si>
  <si>
    <t>DE177</t>
  </si>
  <si>
    <t>F10 SESAME SEED</t>
  </si>
  <si>
    <t>DD450</t>
  </si>
  <si>
    <t>F12 PEA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</si>
  <si>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</si>
  <si>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</si>
  <si>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</si>
  <si>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</si>
  <si>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</si>
  <si>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</si>
  <si>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</si>
  <si>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</si>
  <si>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</si>
  <si>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</si>
  <si>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</si>
  <si>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</si>
  <si>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DE596</t>
  </si>
  <si>
    <t>F212 Mushroom (Champignon)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</si>
  <si>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</si>
  <si>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</si>
  <si>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</si>
  <si>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</si>
  <si>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</si>
  <si>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</si>
  <si>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</si>
  <si>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</si>
  <si>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</si>
  <si>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</si>
  <si>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</si>
  <si>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</si>
  <si>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</si>
  <si>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</si>
  <si>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</si>
  <si>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</si>
  <si>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</si>
  <si>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</si>
  <si>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</si>
  <si>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</si>
  <si>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</si>
  <si>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</si>
  <si>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</si>
  <si>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</si>
  <si>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</si>
  <si>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</si>
  <si>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</si>
  <si>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</si>
  <si>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</si>
  <si>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</si>
  <si>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</si>
  <si>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</si>
  <si>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</si>
  <si>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</si>
  <si>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</si>
  <si>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</si>
  <si>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</si>
  <si>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</si>
  <si>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</si>
  <si>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</si>
  <si>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</si>
  <si>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</si>
  <si>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</si>
  <si>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</si>
  <si>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</si>
  <si>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</si>
  <si>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</si>
  <si>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</si>
  <si>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</si>
  <si>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</si>
  <si>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</si>
  <si>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</si>
  <si>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</si>
  <si>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</si>
  <si>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</si>
  <si>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</si>
  <si>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</si>
  <si>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</si>
  <si>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</si>
  <si>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</si>
  <si>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</si>
  <si>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</si>
  <si>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</si>
  <si>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</si>
  <si>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</si>
  <si>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</si>
  <si>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</si>
  <si>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</si>
  <si>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</si>
  <si>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</si>
  <si>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</si>
  <si>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</si>
  <si>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DB901</t>
  </si>
  <si>
    <t>F9 RICE</t>
  </si>
  <si>
    <t>DD935</t>
  </si>
  <si>
    <t>F92* BANANA</t>
  </si>
  <si>
    <t>DB911</t>
  </si>
  <si>
    <t>F93 COCOA</t>
  </si>
  <si>
    <t>DD440</t>
  </si>
  <si>
    <t>F95*PEACH</t>
  </si>
  <si>
    <t>DE510</t>
  </si>
  <si>
    <t>FACS clean solution</t>
  </si>
  <si>
    <t>DC085</t>
  </si>
  <si>
    <t>FACS Flow sheath fluid</t>
  </si>
  <si>
    <t>DI690</t>
  </si>
  <si>
    <t>FACSDiva CST IVD BD 150 tests</t>
  </si>
  <si>
    <t>DF145</t>
  </si>
  <si>
    <t>FBS 500 ml</t>
  </si>
  <si>
    <t>DH332</t>
  </si>
  <si>
    <t>Fetal Bovine Serum, qualified, EU approved</t>
  </si>
  <si>
    <t>DE573</t>
  </si>
  <si>
    <t>Fetal Cell Count Kit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</si>
  <si>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</si>
  <si>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</si>
  <si>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</si>
  <si>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</si>
  <si>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</si>
  <si>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</si>
  <si>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DB954</t>
  </si>
  <si>
    <t>FITC-labelled anti-human IgG 6 ml</t>
  </si>
  <si>
    <t>DH537</t>
  </si>
  <si>
    <t>FLEXMAP 3D Calibration Kit - 5 Doses</t>
  </si>
  <si>
    <t>DH538</t>
  </si>
  <si>
    <t>FLEXMAP 3D Verification Kit - 5 Doses</t>
  </si>
  <si>
    <t>DH577</t>
  </si>
  <si>
    <t>Formaldehyd 36-38% p.a., 1 L</t>
  </si>
  <si>
    <t>DA805</t>
  </si>
  <si>
    <t>Formamide 100ml</t>
  </si>
  <si>
    <t>DB893</t>
  </si>
  <si>
    <t>FX5E /F1,2,3,4,13,14/</t>
  </si>
  <si>
    <t>DC176</t>
  </si>
  <si>
    <t>G12 SECALE CEREALE</t>
  </si>
  <si>
    <t>DE654</t>
  </si>
  <si>
    <t>g213 rPhl p1, rPhl p5b (recombinant)</t>
  </si>
  <si>
    <t>DE655</t>
  </si>
  <si>
    <t>g214 rPhl p7, rPhl p12 (recombinant)</t>
  </si>
  <si>
    <t>DC492</t>
  </si>
  <si>
    <t>G5 LOLIUM PERENNE</t>
  </si>
  <si>
    <t>DB870</t>
  </si>
  <si>
    <t>G6 PHLEUM PRATENSE</t>
  </si>
  <si>
    <t>DF475</t>
  </si>
  <si>
    <t>Gastritis (Parietal Cell Ab/Intrinsic factor AB)</t>
  </si>
  <si>
    <t>DB292</t>
  </si>
  <si>
    <t>GENOVISION A*02</t>
  </si>
  <si>
    <t>DD884</t>
  </si>
  <si>
    <t>GENOVISION A*23</t>
  </si>
  <si>
    <t>DD885</t>
  </si>
  <si>
    <t>GENOVISION A*24</t>
  </si>
  <si>
    <t>DD487</t>
  </si>
  <si>
    <t>GENOVISION A*25</t>
  </si>
  <si>
    <t>DD488</t>
  </si>
  <si>
    <t>GENOVISION A*26</t>
  </si>
  <si>
    <t>DC728</t>
  </si>
  <si>
    <t>GENOVISION A*30</t>
  </si>
  <si>
    <t>DB790</t>
  </si>
  <si>
    <t>GENOVISION A*32</t>
  </si>
  <si>
    <t>DC550</t>
  </si>
  <si>
    <t>GENOVISION B*08</t>
  </si>
  <si>
    <t>DE884</t>
  </si>
  <si>
    <t>GENOVISION B*37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</si>
  <si>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</si>
  <si>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</si>
  <si>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</si>
  <si>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</si>
  <si>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</si>
  <si>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</si>
  <si>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</si>
  <si>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</si>
  <si>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DB781</t>
  </si>
  <si>
    <t>GENOVISION DQB1*04</t>
  </si>
  <si>
    <t>DC239</t>
  </si>
  <si>
    <t>GENOVISION DQB1*05</t>
  </si>
  <si>
    <t>DF122</t>
  </si>
  <si>
    <t>GENOVISION DRB1*01</t>
  </si>
  <si>
    <t>DB783</t>
  </si>
  <si>
    <t>GENOVISION DRB1*07</t>
  </si>
  <si>
    <t>DB776</t>
  </si>
  <si>
    <t>GENOVISION DRB1*08</t>
  </si>
  <si>
    <t>DA681</t>
  </si>
  <si>
    <t>GENOVISION DRB1*11</t>
  </si>
  <si>
    <t>DB775</t>
  </si>
  <si>
    <t>GENOVISION DRB1*12</t>
  </si>
  <si>
    <t>DG280</t>
  </si>
  <si>
    <t>Genovision DRB1*13</t>
  </si>
  <si>
    <t>DC665</t>
  </si>
  <si>
    <t>GENOVISION DRB1*14</t>
  </si>
  <si>
    <t>DB995</t>
  </si>
  <si>
    <t>GENOVISION HLA DR /LOW/</t>
  </si>
  <si>
    <t>DC414</t>
  </si>
  <si>
    <t>GENOVISION HLA DR*15</t>
  </si>
  <si>
    <t>DD201</t>
  </si>
  <si>
    <t>GENOVISION HLA DR*16</t>
  </si>
  <si>
    <t>DB777</t>
  </si>
  <si>
    <t>GENOVISION HLA DRB1*11</t>
  </si>
  <si>
    <t>DC276</t>
  </si>
  <si>
    <t>GENOVISION HLA-A LOW</t>
  </si>
  <si>
    <t>DB795</t>
  </si>
  <si>
    <t>GENOVISION HLA-A11</t>
  </si>
  <si>
    <t>DF120</t>
  </si>
  <si>
    <t>GENOVISION HLA-A2</t>
  </si>
  <si>
    <t>DB792</t>
  </si>
  <si>
    <t>GENOVISION HLA-A3</t>
  </si>
  <si>
    <t>DB797</t>
  </si>
  <si>
    <t>GENOVISION HLA-A68</t>
  </si>
  <si>
    <t>DC277</t>
  </si>
  <si>
    <t>GENOVISION HLA-B LOW</t>
  </si>
  <si>
    <t>DB819</t>
  </si>
  <si>
    <t>GENOVISION HLA-b*39</t>
  </si>
  <si>
    <t>DB801</t>
  </si>
  <si>
    <t>GENOVISION HLA-B13</t>
  </si>
  <si>
    <t>DB802</t>
  </si>
  <si>
    <t>GENOVISION HLA-B14</t>
  </si>
  <si>
    <t>DB806</t>
  </si>
  <si>
    <t>GENOVISION HLA-B18</t>
  </si>
  <si>
    <t>DE581</t>
  </si>
  <si>
    <t>GENOVISION HLA-B27</t>
  </si>
  <si>
    <t>DB793</t>
  </si>
  <si>
    <t>GENOVISION HLA-B38</t>
  </si>
  <si>
    <t>DB798</t>
  </si>
  <si>
    <t>GENOVISION HLA-B51</t>
  </si>
  <si>
    <t>DB807</t>
  </si>
  <si>
    <t>GENOVISION HLA-B55</t>
  </si>
  <si>
    <t>DB774</t>
  </si>
  <si>
    <t>GENOVISION HLA-Cw LOW</t>
  </si>
  <si>
    <t>DD635</t>
  </si>
  <si>
    <t>Genovision HLA-Cw*01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</si>
  <si>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</si>
  <si>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</si>
  <si>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</si>
  <si>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</si>
  <si>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</si>
  <si>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</si>
  <si>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</si>
  <si>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</si>
  <si>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</si>
  <si>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</si>
  <si>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</si>
  <si>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</si>
  <si>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</si>
  <si>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</si>
  <si>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</si>
  <si>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</si>
  <si>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</si>
  <si>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</si>
  <si>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DD858</t>
  </si>
  <si>
    <t>GENOVISION HLA-CW*17</t>
  </si>
  <si>
    <t>DE486</t>
  </si>
  <si>
    <t>GOAT ANTI HUMAN  IgG 1,0 ml</t>
  </si>
  <si>
    <t>DD522</t>
  </si>
  <si>
    <t>GOAT ANTI MOUSE IgG</t>
  </si>
  <si>
    <t>DE532</t>
  </si>
  <si>
    <t>Goodpasture (GBM), 24t</t>
  </si>
  <si>
    <t>GTX Blood 500 Extraction Kit, 96 extrakcĂ­ DNA</t>
  </si>
  <si>
    <t>GTX Blood 500 Extraction Kit, 96 extrakcí DNA</t>
  </si>
  <si>
    <t>DB869</t>
  </si>
  <si>
    <t>GX1 /G3,4,5,6,8/</t>
  </si>
  <si>
    <t>DB875</t>
  </si>
  <si>
    <t>H1 GREER LABS.INC.</t>
  </si>
  <si>
    <t>DB459</t>
  </si>
  <si>
    <t>HEMASOL</t>
  </si>
  <si>
    <t>DA233</t>
  </si>
  <si>
    <t>HighFidelity PCR system</t>
  </si>
  <si>
    <t>DG870</t>
  </si>
  <si>
    <t>HISTOPAQUE-1077 HYBRI-MAX, 6x100 ml</t>
  </si>
  <si>
    <t>DF592</t>
  </si>
  <si>
    <t>HLA C*14</t>
  </si>
  <si>
    <t>DA557</t>
  </si>
  <si>
    <t>HLA Wipe test</t>
  </si>
  <si>
    <t>DB357</t>
  </si>
  <si>
    <t>HLA-A*01 excl. Taq (24)</t>
  </si>
  <si>
    <t>DB675</t>
  </si>
  <si>
    <t>HLA-A*24 excl. Taq (24)</t>
  </si>
  <si>
    <t>DB779</t>
  </si>
  <si>
    <t>HLA-B*07 excl. Taq (24)</t>
  </si>
  <si>
    <t>DB794</t>
  </si>
  <si>
    <t>HLA-B*35 excl. Taq (24)</t>
  </si>
  <si>
    <t>DB799</t>
  </si>
  <si>
    <t>HLA-B*40 excl. Taq (24)</t>
  </si>
  <si>
    <t>DB804</t>
  </si>
  <si>
    <t>HLA-B*44 excl. Taq (24)</t>
  </si>
  <si>
    <t>DH893</t>
  </si>
  <si>
    <t>HLA-DPB1 AlleleSEQR PCR/SEQUENCING KIT CE (25 testĹŻ)</t>
  </si>
  <si>
    <t>HLA-DPB1 AlleleSEQR PCR/SEQUENCING KIT CE (25 testů)</t>
  </si>
  <si>
    <t>DA742</t>
  </si>
  <si>
    <t>HLA-DPB1 excl. Taq</t>
  </si>
  <si>
    <t>DB808</t>
  </si>
  <si>
    <t>HLA-DRB1*04 excl. Taq (24)</t>
  </si>
  <si>
    <t>DH654</t>
  </si>
  <si>
    <t>HLA-Ready Gene DQ Low</t>
  </si>
  <si>
    <t>DH653</t>
  </si>
  <si>
    <t>HLA-Ready Gene DR Low</t>
  </si>
  <si>
    <t>DF763</t>
  </si>
  <si>
    <t>Holotype HLA 24/7 - Configuration A1 v2</t>
  </si>
  <si>
    <t>DC114</t>
  </si>
  <si>
    <t>HUMAN C1 INACTIVATOR-NL-RID</t>
  </si>
  <si>
    <t>DH828</t>
  </si>
  <si>
    <t>Chip cleaning kit-RA for MultiNA</t>
  </si>
  <si>
    <t>DB885</t>
  </si>
  <si>
    <t>I1 APIS MELLIFERA,HONEY BEEN</t>
  </si>
  <si>
    <t>DA737</t>
  </si>
  <si>
    <t>I208 rApi m 1 Phospholipase A2 Honey bee</t>
  </si>
  <si>
    <t>DA739</t>
  </si>
  <si>
    <t>i209 rVes v 5 Common Wasp</t>
  </si>
  <si>
    <t>DA738</t>
  </si>
  <si>
    <t>I211 rVes v 1 Phospholipase A1,C ommon Wasp</t>
  </si>
  <si>
    <t>DB886</t>
  </si>
  <si>
    <t>I3 VESPULA SPP.,COMMON WASP</t>
  </si>
  <si>
    <t>DB887</t>
  </si>
  <si>
    <t>I71 AEDES COMMUNIS</t>
  </si>
  <si>
    <t>DC285</t>
  </si>
  <si>
    <t>I75 VESPA CRABRO</t>
  </si>
  <si>
    <t>DF150</t>
  </si>
  <si>
    <t>IgA/IgG Calibrator ImmunoCAP´s</t>
  </si>
  <si>
    <t>IgA/IgG Calibrator ImmunoCAPÂ´s</t>
  </si>
  <si>
    <t>DI723</t>
  </si>
  <si>
    <t>IgG1 AF700</t>
  </si>
  <si>
    <t>DE952</t>
  </si>
  <si>
    <t>IgG1 APC</t>
  </si>
  <si>
    <t>DE455</t>
  </si>
  <si>
    <t>IgG1 FITC/IgG1 PE Isotypic control</t>
  </si>
  <si>
    <t>DI724</t>
  </si>
  <si>
    <t>IgG2a BV711</t>
  </si>
  <si>
    <t>DI469</t>
  </si>
  <si>
    <t>ImmuGlo anti GBM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</si>
  <si>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</si>
  <si>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</si>
  <si>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</si>
  <si>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</si>
  <si>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</si>
  <si>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</si>
  <si>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</si>
  <si>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</si>
  <si>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</si>
  <si>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</si>
  <si>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DH118</t>
  </si>
  <si>
    <t>ImmunoCap Allergen f419</t>
  </si>
  <si>
    <t>DH119</t>
  </si>
  <si>
    <t>ImmunoCap Allergen f420</t>
  </si>
  <si>
    <t>DH120</t>
  </si>
  <si>
    <t>ImmunoCap Allergen f421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</si>
  <si>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</si>
  <si>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</si>
  <si>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</si>
  <si>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</si>
  <si>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</si>
  <si>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</si>
  <si>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</si>
  <si>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</si>
  <si>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</si>
  <si>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</si>
  <si>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</si>
  <si>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</si>
  <si>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DH114</t>
  </si>
  <si>
    <t>ImmunoCap Allergen f431</t>
  </si>
  <si>
    <t>DH115</t>
  </si>
  <si>
    <t>ImmunoCap Allergen f432</t>
  </si>
  <si>
    <t>DH113</t>
  </si>
  <si>
    <t>ImmunoCap Allergen f433</t>
  </si>
  <si>
    <t>DH104</t>
  </si>
  <si>
    <t>ImmunoCap Allergen f434</t>
  </si>
  <si>
    <t>DH105</t>
  </si>
  <si>
    <t>ImmunoCap Allergen f435</t>
  </si>
  <si>
    <t>DH109</t>
  </si>
  <si>
    <t>ImmunoCap Allergen f439</t>
  </si>
  <si>
    <t>DH108</t>
  </si>
  <si>
    <t>ImmunoCap Allergen f440</t>
  </si>
  <si>
    <t>DH116</t>
  </si>
  <si>
    <t>ImmunoCap Allergen f441</t>
  </si>
  <si>
    <t>DH117</t>
  </si>
  <si>
    <t>ImmunoCap Allergen f442</t>
  </si>
  <si>
    <t>DE852</t>
  </si>
  <si>
    <t>ImmunoCAP Allergen i217</t>
  </si>
  <si>
    <t>DH432</t>
  </si>
  <si>
    <t>ImmunoCAP Allergen o215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</si>
  <si>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</si>
  <si>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</si>
  <si>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</si>
  <si>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</si>
  <si>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</si>
  <si>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</si>
  <si>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</si>
  <si>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</si>
  <si>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</si>
  <si>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</si>
  <si>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</si>
  <si>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</si>
  <si>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</si>
  <si>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</si>
  <si>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</si>
  <si>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</si>
  <si>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</si>
  <si>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</si>
  <si>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</si>
  <si>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</si>
  <si>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DG670</t>
  </si>
  <si>
    <t>Immunocap Specific IgA/IgG SD</t>
  </si>
  <si>
    <t>DI214</t>
  </si>
  <si>
    <t>ImmunoCAP Specific IgE Calibrators (UniCAP100)</t>
  </si>
  <si>
    <t>DI213</t>
  </si>
  <si>
    <t>ImmunoCAP Specific IgE Control H</t>
  </si>
  <si>
    <t>DI212</t>
  </si>
  <si>
    <t>ImmunoCAP Specific IgE Control L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</si>
  <si>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</si>
  <si>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</si>
  <si>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</si>
  <si>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</si>
  <si>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</si>
  <si>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</si>
  <si>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</si>
  <si>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</si>
  <si>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DB676</t>
  </si>
  <si>
    <t>Integrin beta 7 Monoclonal Antibody (FIB504), FITC, eBioscience</t>
  </si>
  <si>
    <t>DI135</t>
  </si>
  <si>
    <t>Isopropyl alcohol â‰Ą99.7%, FCC, FG 1kg</t>
  </si>
  <si>
    <t>DG230</t>
  </si>
  <si>
    <t>ISOPROPYLALKOHOL P.A.</t>
  </si>
  <si>
    <t>DI564</t>
  </si>
  <si>
    <t>k75 Isocyanate TDI</t>
  </si>
  <si>
    <t>DI563</t>
  </si>
  <si>
    <t>k76 Isocyanate MDI</t>
  </si>
  <si>
    <t>DI562</t>
  </si>
  <si>
    <t>k77 Isocyanate HDI</t>
  </si>
  <si>
    <t>DC573</t>
  </si>
  <si>
    <t>K80 FORMALDEHYDE/FORMALIN</t>
  </si>
  <si>
    <t>DD026</t>
  </si>
  <si>
    <t>K82*LATEX,HEVEA BRAZILIENSIS</t>
  </si>
  <si>
    <t>DE178</t>
  </si>
  <si>
    <t>K84 SUNFLOWER SEED</t>
  </si>
  <si>
    <t>DI798</t>
  </si>
  <si>
    <t>Kappa Light Chain Antibody(MEM-09)</t>
  </si>
  <si>
    <t>DI754</t>
  </si>
  <si>
    <t>krĂˇliÄŤĂ­ komplement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</si>
  <si>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</si>
  <si>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</si>
  <si>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</si>
  <si>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</si>
  <si>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</si>
  <si>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</si>
  <si>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</si>
  <si>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</si>
  <si>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DH560</t>
  </si>
  <si>
    <t>LABType SSO Class I A Locus Typing Test</t>
  </si>
  <si>
    <t>DH561</t>
  </si>
  <si>
    <t>LABType SSO Class I B Locus Typing Test</t>
  </si>
  <si>
    <t>DH562</t>
  </si>
  <si>
    <t>LABType SSO DRB1 Typing Test</t>
  </si>
  <si>
    <t>DI797</t>
  </si>
  <si>
    <t>Lambda Light Chain Antibody [TRITC]</t>
  </si>
  <si>
    <t>DI688</t>
  </si>
  <si>
    <t>Library Quantification Kit (for RocheÂ® LightCycler 480), Kit Code: KK4854, 500 x 20 ÂµL</t>
  </si>
  <si>
    <t>DI801</t>
  </si>
  <si>
    <t>LinkSeq HLA-ABCDRDQB1 384 kit</t>
  </si>
  <si>
    <t>DD552</t>
  </si>
  <si>
    <t>Liver7 dot</t>
  </si>
  <si>
    <t>DI291</t>
  </si>
  <si>
    <t>LP - 48.48 IFC, 10-Pack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</si>
  <si>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</si>
  <si>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</si>
  <si>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</si>
  <si>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</si>
  <si>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</si>
  <si>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</si>
  <si>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</si>
  <si>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</si>
  <si>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</si>
  <si>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</si>
  <si>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</si>
  <si>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</si>
  <si>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</si>
  <si>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</si>
  <si>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</si>
  <si>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</si>
  <si>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</si>
  <si>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</si>
  <si>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</si>
  <si>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</si>
  <si>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</si>
  <si>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</si>
  <si>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DG069</t>
  </si>
  <si>
    <t>MicroVue C1 Inhibitor Plus EIA Kit Microvue Compl</t>
  </si>
  <si>
    <t>DA943</t>
  </si>
  <si>
    <t>MiSeq Reag. cartr. Nano Kit v2, 300 cycl Illumina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</si>
  <si>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</si>
  <si>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</si>
  <si>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</si>
  <si>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</si>
  <si>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</si>
  <si>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</si>
  <si>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</si>
  <si>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</si>
  <si>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</si>
  <si>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</si>
  <si>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</si>
  <si>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</si>
  <si>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</si>
  <si>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</si>
  <si>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DF063</t>
  </si>
  <si>
    <t>N Latex RF Kit 3x35</t>
  </si>
  <si>
    <t>DF339</t>
  </si>
  <si>
    <t>N Latex RF Kit 4x75</t>
  </si>
  <si>
    <t>DH023</t>
  </si>
  <si>
    <t>N Latex SAA</t>
  </si>
  <si>
    <t>DB970</t>
  </si>
  <si>
    <t>N REAKTION BUFFER 5000 ML</t>
  </si>
  <si>
    <t>DI670</t>
  </si>
  <si>
    <t>N REAKTION BUFFER 5000 ML (IMU)</t>
  </si>
  <si>
    <t>DB563</t>
  </si>
  <si>
    <t>N RHEUMA STANDARD SL</t>
  </si>
  <si>
    <t>DI671</t>
  </si>
  <si>
    <t>N RHEUMA STANDARD SL (IMU)</t>
  </si>
  <si>
    <t>DB565</t>
  </si>
  <si>
    <t>N SUPPLEMENTARY REAGENT</t>
  </si>
  <si>
    <t>DB562</t>
  </si>
  <si>
    <t>N Supplementary Reagent / Precipitation 5ML</t>
  </si>
  <si>
    <t>DI672</t>
  </si>
  <si>
    <t>N Supplementary Reagent / Precipitation 5ML (IMU)</t>
  </si>
  <si>
    <t>DG003</t>
  </si>
  <si>
    <t>N/T Rheumatology Control SL/1</t>
  </si>
  <si>
    <t>DI673</t>
  </si>
  <si>
    <t>N/T Rheumatology Control SL/1 (IMU)</t>
  </si>
  <si>
    <t>DC192</t>
  </si>
  <si>
    <t>N/T RHEUMATOLOGY CONTROL. SL/2 3X1 ML</t>
  </si>
  <si>
    <t>DB158</t>
  </si>
  <si>
    <t>N/T-PROT.KTR.SL/H</t>
  </si>
  <si>
    <t>DB972</t>
  </si>
  <si>
    <t>N/T-PROT.KTR.SL/M</t>
  </si>
  <si>
    <t>DC405</t>
  </si>
  <si>
    <t>N-ALPHA1-ANTITRYPS</t>
  </si>
  <si>
    <t>DG942</t>
  </si>
  <si>
    <t>N-C3c 1x5 ml</t>
  </si>
  <si>
    <t>N-C3c 1x5 ml (IMU)</t>
  </si>
  <si>
    <t>DG943</t>
  </si>
  <si>
    <t>N-C4 1x5 ml</t>
  </si>
  <si>
    <t>N-C4 1x5 ml (IMU)</t>
  </si>
  <si>
    <t>DC971</t>
  </si>
  <si>
    <t>NegativnĂ­ kontr.pol., AB serum 10 ml</t>
  </si>
  <si>
    <t>DC761</t>
  </si>
  <si>
    <t>NEODISHER GK</t>
  </si>
  <si>
    <t>DE862</t>
  </si>
  <si>
    <t>Newborn calf serum 100 ml</t>
  </si>
  <si>
    <t>DI616</t>
  </si>
  <si>
    <t>NextSeq 500/550 Mid Output Kit v2.5 (300 Cycles)</t>
  </si>
  <si>
    <t>DB561</t>
  </si>
  <si>
    <t>N-HIGH SENSITIVITY-CRP</t>
  </si>
  <si>
    <t>DD057</t>
  </si>
  <si>
    <t>N-IGA 5 ML</t>
  </si>
  <si>
    <t>DD310</t>
  </si>
  <si>
    <t>N-IgG 5 ML</t>
  </si>
  <si>
    <t>N-IgG 5 ML (IMU)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</si>
  <si>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</si>
  <si>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</si>
  <si>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</si>
  <si>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</si>
  <si>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</si>
  <si>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</si>
  <si>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</si>
  <si>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</si>
  <si>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</si>
  <si>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</si>
  <si>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</si>
  <si>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</si>
  <si>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DI674</t>
  </si>
  <si>
    <t>N-PROTEIN-STAND-SL (IMU)</t>
  </si>
  <si>
    <t>DI246</t>
  </si>
  <si>
    <t>Nuclease-Free Water (10 x 50 ml)</t>
  </si>
  <si>
    <t>DG142</t>
  </si>
  <si>
    <t>Olerup SBT HLA-DQB1</t>
  </si>
  <si>
    <t>DG807</t>
  </si>
  <si>
    <t>Olerup SSP DQB1*06</t>
  </si>
  <si>
    <t>DH216</t>
  </si>
  <si>
    <t>Olerup SSP HLA-A*66</t>
  </si>
  <si>
    <t>DC870</t>
  </si>
  <si>
    <t>O-PHENYLENEDIAMINE FREE BASE 50 TBL</t>
  </si>
  <si>
    <t>DI814</t>
  </si>
  <si>
    <t>Pacific Blue anti-human Ig light chain lambda antibody, Biolegend</t>
  </si>
  <si>
    <t>DI595</t>
  </si>
  <si>
    <t>PE anti-human/mouse integrin Ăź7, 100testu, SONY</t>
  </si>
  <si>
    <t>DI624</t>
  </si>
  <si>
    <t>PE/Cy7 anti-human CD279 (PD-1) Antibody</t>
  </si>
  <si>
    <t>DF241</t>
  </si>
  <si>
    <t>PE-Conj Goat anti Human, 1ml</t>
  </si>
  <si>
    <t>DI514</t>
  </si>
  <si>
    <t>PE-Cy™5 Mouse Anti-Human CD49d a4 integrin</t>
  </si>
  <si>
    <t>DI622</t>
  </si>
  <si>
    <t>PE-Dazzle 594 anti-human CD45RO Antibody</t>
  </si>
  <si>
    <t>DD748</t>
  </si>
  <si>
    <t>PENICILLIN-STREPTOMYCIN SOL. 100 ML</t>
  </si>
  <si>
    <t>DI623</t>
  </si>
  <si>
    <t>PerCP/Cy5.5 anti-human CD127 (IL-7RÎ±) Antibody</t>
  </si>
  <si>
    <t>DI634</t>
  </si>
  <si>
    <t>PerCP/Cy5.5 anti-human CD303 (BDCA-2) Antibody</t>
  </si>
  <si>
    <t>DI516</t>
  </si>
  <si>
    <t>PerCP-Cy™5.5 Mouse Anti-Human CCR10</t>
  </si>
  <si>
    <t>DG338</t>
  </si>
  <si>
    <t>Phix control kit v3</t>
  </si>
  <si>
    <t>DH934</t>
  </si>
  <si>
    <t>POP-6â„˘ Polymer for 3500/3500xL Genetic Analyzers</t>
  </si>
  <si>
    <t>POP-6™ Polymer for 3500/3500xL Genetic Analyzers</t>
  </si>
  <si>
    <t>DE770</t>
  </si>
  <si>
    <t>POP-6™ Polymer for 3500/3500xL Genetic Analyzers, 96 samples</t>
  </si>
  <si>
    <t>DC858</t>
  </si>
  <si>
    <t>PRIMER</t>
  </si>
  <si>
    <t>DI725</t>
  </si>
  <si>
    <t>Propidium Iodine Solution</t>
  </si>
  <si>
    <t>DA510</t>
  </si>
  <si>
    <t>Proteinase K - 100 mg (Macherey-Nagel)</t>
  </si>
  <si>
    <t>DA213</t>
  </si>
  <si>
    <t>Pufr DURACAL pH 4,01/7,00/10,01 3 x 500 ml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</si>
  <si>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</si>
  <si>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</si>
  <si>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</si>
  <si>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</si>
  <si>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</si>
  <si>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</si>
  <si>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</si>
  <si>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</si>
  <si>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DE907</t>
  </si>
  <si>
    <t>QuantiFluor dsDNA System 1 ml -30Â°C aĹľ +10Â°C (AC)</t>
  </si>
  <si>
    <t>DG588</t>
  </si>
  <si>
    <t>Qubit dsDNA BR Assay kit 500r</t>
  </si>
  <si>
    <t>DH146</t>
  </si>
  <si>
    <t>Qubit dsDNA HS Assay Kit 500r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</si>
  <si>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</si>
  <si>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</si>
  <si>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</si>
  <si>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</si>
  <si>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</si>
  <si>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</si>
  <si>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</si>
  <si>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</si>
  <si>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</si>
  <si>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</si>
  <si>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DE244</t>
  </si>
  <si>
    <t>RPMI-1640 medium,w glutamine and sodium bicarbonate 500ml</t>
  </si>
  <si>
    <t>DC086</t>
  </si>
  <si>
    <t>SEROTEC antiCD42a (MCA594,cloneFMC-25) 0,25MG</t>
  </si>
  <si>
    <t>DE973</t>
  </si>
  <si>
    <t>Sheath Fluid (2x1)</t>
  </si>
  <si>
    <t>DA030</t>
  </si>
  <si>
    <t>Skin (Pemphigus) Positive control</t>
  </si>
  <si>
    <t>DB955</t>
  </si>
  <si>
    <t>sklĂ­ÄŤka Anti-Phospholipase A2 receptor</t>
  </si>
  <si>
    <t>sklíčka Anti-Phospholipase A2 receptor</t>
  </si>
  <si>
    <t>DI683</t>
  </si>
  <si>
    <t>Sodium hydroxide solution Volumetric, 1.0 M NaOH</t>
  </si>
  <si>
    <t>DF148</t>
  </si>
  <si>
    <t>Specific IgG4 Calibrators 1 curve</t>
  </si>
  <si>
    <t>DF147</t>
  </si>
  <si>
    <t>Specific IgG4 Conjugate 48 determi</t>
  </si>
  <si>
    <t>DF149</t>
  </si>
  <si>
    <t>Specific IgG4 Curve Controls</t>
  </si>
  <si>
    <t>DC189</t>
  </si>
  <si>
    <t>S-PHADIATOP</t>
  </si>
  <si>
    <t>DB800</t>
  </si>
  <si>
    <t>SSP kit B*52</t>
  </si>
  <si>
    <t>DF962</t>
  </si>
  <si>
    <t>Stattic 25 mg</t>
  </si>
  <si>
    <t>DH288</t>
  </si>
  <si>
    <t>Sterile water 1000 ml PP</t>
  </si>
  <si>
    <t>DE426</t>
  </si>
  <si>
    <t>Stop Soln. (6x100 Det.)</t>
  </si>
  <si>
    <t>Stop Solution (6x100 Det.)</t>
  </si>
  <si>
    <t>DC112</t>
  </si>
  <si>
    <t>Streptavidin, Alexa Fluor™ 532 conjugate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</si>
  <si>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</si>
  <si>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</si>
  <si>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</si>
  <si>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</si>
  <si>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</si>
  <si>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</si>
  <si>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DE327</t>
  </si>
  <si>
    <t>T15 FRAXINUS AMERICANA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</si>
  <si>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</si>
  <si>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</si>
  <si>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</si>
  <si>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</si>
  <si>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</si>
  <si>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</si>
  <si>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</si>
  <si>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</si>
  <si>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</si>
  <si>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</si>
  <si>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</si>
  <si>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</si>
  <si>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DH897</t>
  </si>
  <si>
    <t>t9 Olea europaea</t>
  </si>
  <si>
    <t>DC213</t>
  </si>
  <si>
    <t>TAQ DNA POLYMERAZA 1,1 10X500U</t>
  </si>
  <si>
    <t>DE809</t>
  </si>
  <si>
    <t>Transcriptor First Strand cDNA Synthesis Kit</t>
  </si>
  <si>
    <t>DI721</t>
  </si>
  <si>
    <t>TRC Îł/Î´ PE-Cy7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</si>
  <si>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</si>
  <si>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</si>
  <si>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</si>
  <si>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</si>
  <si>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</si>
  <si>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</si>
  <si>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DI428</t>
  </si>
  <si>
    <t>Tryptase</t>
  </si>
  <si>
    <t>DI430</t>
  </si>
  <si>
    <t>Tryptase Anti-Tryptase</t>
  </si>
  <si>
    <t>DI429</t>
  </si>
  <si>
    <t>Tryptase Calibrators</t>
  </si>
  <si>
    <t>DI427</t>
  </si>
  <si>
    <t>Tryptase Control</t>
  </si>
  <si>
    <t>DA658</t>
  </si>
  <si>
    <t>Tween 20, 25ml</t>
  </si>
  <si>
    <t>DG808</t>
  </si>
  <si>
    <t>Tween 20, 500ml</t>
  </si>
  <si>
    <t>DC253</t>
  </si>
  <si>
    <t>UltraComp eBeads™ Compensation  Beads</t>
  </si>
  <si>
    <t>DD700</t>
  </si>
  <si>
    <t>UniCAP ECP Calibrators</t>
  </si>
  <si>
    <t>DE179</t>
  </si>
  <si>
    <t>W1 AMBROSIA ELATIOR</t>
  </si>
  <si>
    <t>DH898</t>
  </si>
  <si>
    <t>w19 Parietaria officinalis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</si>
  <si>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</si>
  <si>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</si>
  <si>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</si>
  <si>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</si>
  <si>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</si>
  <si>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</si>
  <si>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</si>
  <si>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</si>
  <si>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</si>
  <si>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</si>
  <si>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DH212</t>
  </si>
  <si>
    <t>XS Instruments Green Line pufr  pH 7,00Â±0,01/25Â°C 500 ml</t>
  </si>
  <si>
    <t>DH213</t>
  </si>
  <si>
    <t>XS Instruments Green Line pufr pH 4,00Â±0,01/25Â°C 500 ml</t>
  </si>
  <si>
    <t>DG722</t>
  </si>
  <si>
    <t>Zymo Genomic DNA Clean &amp; Concentrator (100 preps)</t>
  </si>
  <si>
    <t>DH413</t>
  </si>
  <si>
    <t>Zymo Research Quick-gDNA MiniPrep (50 preps.)</t>
  </si>
  <si>
    <t>ZI002</t>
  </si>
  <si>
    <t>ABgene R Adhesive PCR Foil 100 sheets AB-0626</t>
  </si>
  <si>
    <t>ZO380</t>
  </si>
  <si>
    <t>AnalyzĂˇtor genetickĂ˝ ABI3500-8-Capillary Array 50cm bal. Ăˇ 1 ks 4404685</t>
  </si>
  <si>
    <t>ZC036</t>
  </si>
  <si>
    <t>BaĹka erlenmeyera ĹˇirokohrdlĂˇ 250 ml VTRB632417106250</t>
  </si>
  <si>
    <t>ZF243</t>
  </si>
  <si>
    <t>DestiÄŤka ABgene 96-wel PCR plate non skirted AB-0600</t>
  </si>
  <si>
    <t>ZR866</t>
  </si>
  <si>
    <t>DestiÄŤka PCR  Aluminium BioPointe 384-well  plate sealing foil, 125,4 x 82,5 mm, bal. Ăˇ 100 ks SPOSFCR-LAL</t>
  </si>
  <si>
    <t>ZR840</t>
  </si>
  <si>
    <t>DestiÄŤka PCR  THERMO-FAST, k NGS, 96 jamek ÄŤirĂˇ s ÄŤernĂ˝mi popisy bal. Ăˇ 25 ks AB1400L</t>
  </si>
  <si>
    <t>ZR864</t>
  </si>
  <si>
    <t>DestiÄŤka PCR BioPointe 96 well plates, full-skirt, low-profile, natural, bal. Ăˇ 10 ks SPCP096-FS-LP</t>
  </si>
  <si>
    <t>ZR863</t>
  </si>
  <si>
    <t>DestiÄŤka PCR BioPointe, PCR 96s well plates, no-skirt, natural, bal. Ăˇ 10 ks SPCP096-NS-SP</t>
  </si>
  <si>
    <t>ZR839</t>
  </si>
  <si>
    <t>DestiÄŤka PCR FrameStar  F-0951 pro LC 480, 96 jamek, ÄŤĂˇsteÄŤnĂ˝ lem, bĂ­lĂ© jamky, nĂ­zkĂ˝ profil 0,1 ml + adhezivnĂ­ qPCR folie F-0560, bal. Ăˇ 50 ks destiÄŤek +50 ks foliĂ­ F-0952</t>
  </si>
  <si>
    <t>ZO337</t>
  </si>
  <si>
    <t>DestiÄŤka pro PCR vÄŤetnÄ› krycĂ­ folie k analyzĂˇtoru LUMINEX  OneLabda PCR tray/seal bundle bal. Ăˇ 25 ks OL-PCRTRAC</t>
  </si>
  <si>
    <t>ZO336</t>
  </si>
  <si>
    <t>Destička 96 jamek k analyzátoru ABI3500 MicroAmp Optical 96 well Reaction Plate bal. á 20 ks 4306737</t>
  </si>
  <si>
    <t>Destička ABgene 96-wel PCR plate non skirted AB-0600</t>
  </si>
  <si>
    <t>ZC066</t>
  </si>
  <si>
    <t>KĂˇdinka nĂ­zkĂˇ s vĂ˝levkou sklo 100 ml (213-1045) VTRB632417010100</t>
  </si>
  <si>
    <t>ZD003</t>
  </si>
  <si>
    <t>KĂˇdinka nĂ­zkĂˇ sklo 5000 ml (213-1054) VTRB632411010956</t>
  </si>
  <si>
    <t>ZF220</t>
  </si>
  <si>
    <t>Ĺ piÄŤka 50-1000ul FLME28053</t>
  </si>
  <si>
    <t>ZI770</t>
  </si>
  <si>
    <t>Ĺ piÄŤka Capp ExpellPlus 10ul FT bal. 10 x 96 ks 5030030</t>
  </si>
  <si>
    <t>ZI457</t>
  </si>
  <si>
    <t>Ĺ piÄŤka Capp Expellplus 1200ul s filtrem bal. Ăˇ 768 ks 5130150(5130123)</t>
  </si>
  <si>
    <t>ZH571</t>
  </si>
  <si>
    <t>Ĺ piÄŤka DF1000ST 100-1000ul bal. 10 x 96 ks F171703</t>
  </si>
  <si>
    <t>ZE179</t>
  </si>
  <si>
    <t>Ĺ piÄŤka eppendorf 50-1250 ul bal. Ăˇ 1000 ks 0030000935</t>
  </si>
  <si>
    <t>ZE821</t>
  </si>
  <si>
    <t>Ĺ piÄŤka eppendorf Tips 50-1000 ul Ăˇ 2 x 500 ks 0030000919</t>
  </si>
  <si>
    <t>ZE262</t>
  </si>
  <si>
    <t>Ĺ piÄŤka ĹľlutĂˇ 1-200ul bal. Ăˇ 1000 ks FLME28052</t>
  </si>
  <si>
    <t>ZB605</t>
  </si>
  <si>
    <t>Ĺ piÄŤka modrĂˇ krĂˇtkĂˇ manĹľeta 1108</t>
  </si>
  <si>
    <t>ZH305</t>
  </si>
  <si>
    <t>Ĺ piÄŤka pipetovacĂ­ 1000-10000ul Ăˇ 200 ks 36001</t>
  </si>
  <si>
    <t>ZR732</t>
  </si>
  <si>
    <t>Ĺ piÄŤka pipetovacĂ­ BioPointe 1000Âµl  filtrovanĂˇ, nĂ­zko retenÄŤnĂ­, pĹ™edsterilizovanĂˇ, bal. Ăˇ 960 ks 361-4150</t>
  </si>
  <si>
    <t>ZR729</t>
  </si>
  <si>
    <t>Ĺ piÄŤka pipetovacĂ­ BioPointe 10Âµl  filtrovanĂˇ, nĂ­zko retenÄŤnĂ­, pĹ™edsterilizovanĂˇ, bal. Ăˇ 960 ks 311-4150</t>
  </si>
  <si>
    <t>ZR728</t>
  </si>
  <si>
    <t>Ĺ piÄŤka pipetovacĂ­ BioPointe 10Âµl rozĹˇĂ­Ĺ™enĂˇ, bulk, bal. Ăˇ 1 000 ks 320-2000</t>
  </si>
  <si>
    <t>ZR731</t>
  </si>
  <si>
    <t>Ĺ piÄŤka pipetovacĂ­ BioPointe 200Âµl  filtrovanĂˇ, nĂ­zko retenÄŤnĂ­, pĹ™edsterilizovanĂˇ, bal. Ăˇ 960 ks 348-4150</t>
  </si>
  <si>
    <t>Ĺ piÄŤka pipetovacĂ­ Capp ExpellPlus 10ul FT bal. 10 x 96 ks 5030030</t>
  </si>
  <si>
    <t>ZI392</t>
  </si>
  <si>
    <t>Ĺ piÄŤka pipetovacĂ­ Capp ExpellPlus 10ul FT long, bal. 10 x 96 ks 5030060</t>
  </si>
  <si>
    <t>Ĺ piÄŤka pipetovacĂ­ Capp Expellplus 1200ul s filtrem bal. Ăˇ 768 ks 5130150(5130123)</t>
  </si>
  <si>
    <t>ZI772</t>
  </si>
  <si>
    <t>Ĺ piÄŤka pipetovacĂ­ Capp ExpellPlus 200ul FT bal. 10 x 96 ks 5030090</t>
  </si>
  <si>
    <t>ZB261</t>
  </si>
  <si>
    <t>Ĺ piÄŤka pipetovacĂ­ epDualfilter Tips 50-1000 ul bal. Ăˇ 960 ks 0030077571</t>
  </si>
  <si>
    <t>ZE198</t>
  </si>
  <si>
    <t>Ĺ piÄŤka pipetovacĂ­ eppendorf Tips 100-5000 ul bal. Ăˇ 500 ks 0030000978</t>
  </si>
  <si>
    <t>Ĺ piÄŤka pipetovacĂ­ ĹľlutĂˇ 1-200ul bal. Ăˇ 1000 ks FLME28052</t>
  </si>
  <si>
    <t>Ĺ piÄŤka pipetovacĂ­ modrĂˇ krĂˇtkĂˇ manĹľeta 1108</t>
  </si>
  <si>
    <t>ZI127</t>
  </si>
  <si>
    <t>Ĺ piÄŤka pipetovacĂ­ s filtrem 05-10 ul 12 krabiÄŤek Ăˇ 1152 ks ZP1015S</t>
  </si>
  <si>
    <t>ZO908</t>
  </si>
  <si>
    <t>Ĺ piÄŤka pipetovacĂ­ Sartorius Biohit 50-1200ul 10 x 96 ks nesterilnĂ­ single tray PP 4059.9017</t>
  </si>
  <si>
    <t>ZB861</t>
  </si>
  <si>
    <t>Ĺ piÄŤka pipetovacĂ­ standard Tips 0,1-10 ul bal. Ăˇ 1000 ks 0030000811</t>
  </si>
  <si>
    <t>ZR726</t>
  </si>
  <si>
    <t>Ĺ piÄŤka pipetovacĂ­ univerzĂˇlnĂ­ NEST 200 Âµl , ĹľlutĂˇ, v sĂˇÄŤku, nesterilnĂ­, bal. Ăˇ 1 000 ks 302106</t>
  </si>
  <si>
    <t>ZH993</t>
  </si>
  <si>
    <t>Mikrozkumavka centrifugaÄŤnĂ­ EPPENDORF DNA LoBind, objem 1,5 ml, s pĹ™ipojenĂ˝m rovnĂ˝m vĂ­ÄŤkem, kĂłnickĂ© dno, ÄŤirĂˇ, PCR clean, bal. Ăˇ 250 ks</t>
  </si>
  <si>
    <t>ZC852</t>
  </si>
  <si>
    <t>Mikrozkumavka eppendorf 1,5 ml bal. á 1000 ks 72.690.001</t>
  </si>
  <si>
    <t>Mikrozkumavka eppendorf 1,5 ml bal. Ăˇ 1000 ks 72.690.001</t>
  </si>
  <si>
    <t>ZG223</t>
  </si>
  <si>
    <t>Mikrozkumavka ĹˇroubovacĂ­ 1,5 ml bal. Ăˇ 500 ks U221000</t>
  </si>
  <si>
    <t>ZR725</t>
  </si>
  <si>
    <t>Mikrozkumavka NEST 2 ml , ÄŤirĂˇ, kulatĂ© dno, Lock cap, bal. Ăˇ 500 ks 620011</t>
  </si>
  <si>
    <t>ZR865</t>
  </si>
  <si>
    <t>Mikrozkumavka PCR 8-tube strip 0,2ml w/individually attached flat optically clear RT caps, bal. Ăˇ 120 ks PCTS02-IAFOC-08</t>
  </si>
  <si>
    <t>ZE423</t>
  </si>
  <si>
    <t>Mikrozkumavka v prouĹľku po 8 s pĹ™ipevnÄ›nĂ˝mi jednotlivĂ˝mi plochĂ˝mi vĂ­ÄŤky bal. Ăˇ 125 prouĹľkĹŻ tj. 1000 ks P003202</t>
  </si>
  <si>
    <t>ZC046</t>
  </si>
  <si>
    <t>Miska petri sklo 100 mm (391-2730) VTRB632492003100</t>
  </si>
  <si>
    <t>ZI130</t>
  </si>
  <si>
    <t>NĂˇlevka s krĂˇtkĂ˝m stonkem pr. 55 mm (221-1723) VTRB632413001055</t>
  </si>
  <si>
    <t>ZL822</t>
  </si>
  <si>
    <t>Pipeta pasteurova 1 ml jednotlivÄ› balenĂˇ bal. Ăˇ 500 ks FLME27040</t>
  </si>
  <si>
    <t>ZR724</t>
  </si>
  <si>
    <t>Pipeta Pasteurova NEST 3 ml,  v sĂˇÄŤku, bal. Ăˇ 500 ks 318231</t>
  </si>
  <si>
    <t>ZC080</t>
  </si>
  <si>
    <t>Sklo krycĂ­ 24 x 24 mm, Ăˇ 1000 ks BD2424</t>
  </si>
  <si>
    <t>ZA455</t>
  </si>
  <si>
    <t>Sklo krycĂ­ 24 x 60 mm, Ăˇ 1000 ks 2576</t>
  </si>
  <si>
    <t>Sklo krycí 24 x 24 mm, á 1000 ks BD2424</t>
  </si>
  <si>
    <t>Špička eppendorf 50-1250 ul bal. á 1000 ks 0030000935</t>
  </si>
  <si>
    <t>ZP122</t>
  </si>
  <si>
    <t>Špička Eppendorf Tips Standard objem 0,1 - 20 ul bal. á 1000 ks 613-3501</t>
  </si>
  <si>
    <t>Špička modrá krátká manžeta 1108</t>
  </si>
  <si>
    <t>ZP443</t>
  </si>
  <si>
    <t>Špička pipetovací SARSTEDT 10 µl bezbarvá typ E bal. á 1000 ks 70.1130</t>
  </si>
  <si>
    <t>ZH749</t>
  </si>
  <si>
    <t>Špička pipetovací SARSTEDT 1000 µl; modrá typ B bal. á 250 ks 70.762.010</t>
  </si>
  <si>
    <t>Špička pipetovací standard Tips 0,1-10 ul 0030000811</t>
  </si>
  <si>
    <t>Špička žlutá 1-200ul bal. á 1000 ks FLME28052</t>
  </si>
  <si>
    <t>ZC054</t>
  </si>
  <si>
    <t>VĂˇlec odmÄ›rnĂ˝ vysokĂ˝ sklo 100 ml d713880</t>
  </si>
  <si>
    <t>ZF195</t>
  </si>
  <si>
    <t>VĂˇlec odmÄ›rnĂ˝ vysokĂ˝ sklo 250 ml VTRB632432111238</t>
  </si>
  <si>
    <t>ZN844</t>
  </si>
  <si>
    <t>VĂ­ÄŤko ÄŤirĂ© na ĹˇroubovacĂ­ eppendorfky bal. 500 ks U201100.N</t>
  </si>
  <si>
    <t>ZM940</t>
  </si>
  <si>
    <t>VĂ­ÄŤko bĂ­lĂ© na ĹˇroubovacĂ­ eppendorfky bal. 500 ks U201100.B</t>
  </si>
  <si>
    <t>ZJ071</t>
  </si>
  <si>
    <t>Vialka 10 ml SNAPCAP 50 x 22 mm bal. á 200 ks (548-0621) VWRI548-0621</t>
  </si>
  <si>
    <t>Vialka 10 ml SNAPCAP 50 x 22 mm bal. Ăˇ 200 ks (548-0621) VWRI548-0621</t>
  </si>
  <si>
    <t>ZJ070</t>
  </si>
  <si>
    <t>Vialka s krimplovacĂ­m vĂ­ÄŤkem 5 ml 40 x 20 mm bal. Ăˇ 200 ks (548-0555) VWRI548-0555</t>
  </si>
  <si>
    <t>Vialka s krimplovacím víčkem 5 ml 40 x 20 mm bal. á 200 ks (548-0555) VWRI548-0555</t>
  </si>
  <si>
    <t>ZG971</t>
  </si>
  <si>
    <t>Zkumavka 0,2 ml PCR 12 x 8 stripĹŻ bal. Ăˇ 960 ks AB-1112</t>
  </si>
  <si>
    <t>Zkumavka 0,2 ml PCR 12 x 8 stripů bal. á 960 ks AB-1112</t>
  </si>
  <si>
    <t>ZF178</t>
  </si>
  <si>
    <t>Zkumavka 2 ml bal.á 500 ks U346500.N</t>
  </si>
  <si>
    <t>Zkumavka 2 ml bal.Ăˇ 500 ks U346500.N</t>
  </si>
  <si>
    <t>ZC590</t>
  </si>
  <si>
    <t>Zkumavka centrifugaÄŤnĂ­ 50 ml Ăˇ 360 ks 91050</t>
  </si>
  <si>
    <t>ZR723</t>
  </si>
  <si>
    <t>Zkumavka centrifugaÄŤnĂ­ NEST 50 ml  sterilnĂ­, premium, v sĂˇÄŤku, bal. Ăˇ 500 ks 602002</t>
  </si>
  <si>
    <t>ZD093</t>
  </si>
  <si>
    <t>Zkumavka falcon 5 ml nesterilnĂ­ 12 x 75 mm bal. Ăˇ 1000 ks 352008</t>
  </si>
  <si>
    <t>Zkumavka falcon 5 ml nesterilní 12 x 75 mm bal. á 1000 ks 352008</t>
  </si>
  <si>
    <t>ZN439</t>
  </si>
  <si>
    <t>Zkumavka mikrocentrifugaÄŤnĂ­ 1,7 ml bez vĂ­ÄŤka superClear biol-proof bal. Ăˇ 500 ks 211-0032</t>
  </si>
  <si>
    <t>ZI675</t>
  </si>
  <si>
    <t>Zkumavka odběrová se šroubovacím víčkem 12 ml sterilní á 500 ks K005601</t>
  </si>
  <si>
    <t>ZB366</t>
  </si>
  <si>
    <t>Zkumavka PS 10 ml nesterilnĂ­ Ăˇ 2000 ks 400912</t>
  </si>
  <si>
    <t>Zkumavka PS 10 ml nesterilní á 2000 ks 400912</t>
  </si>
  <si>
    <t>ZA815</t>
  </si>
  <si>
    <t>Zkumavka PS 15 ml nesterilnĂ­ bal. Ăˇ 1200 ks 400913</t>
  </si>
  <si>
    <t>Zkumavka PS 15 ml nesterilní bal. á 1200 ks 400913</t>
  </si>
  <si>
    <t>ZI765</t>
  </si>
  <si>
    <t>Zkumavka PS 15 ml sterilnĂ­ se zĂˇtkou s kulatĂ˝m dnem bal. Ăˇ 20 ks Z1331000020115</t>
  </si>
  <si>
    <t>Zkumavka PS 15 ml sterilní se zátkou s kulatým dnem bal. á 20 ks Z1331000020115</t>
  </si>
  <si>
    <t>ZC796</t>
  </si>
  <si>
    <t>Zkumavka zamraĹľovacĂ­ 2 ml stoj. vnÄ›jĹˇĂ­ Ăˇ 100 ks R529231</t>
  </si>
  <si>
    <t>Zkumavka zamražovací 2 ml stoj. vnější á 100 ks R529231</t>
  </si>
  <si>
    <t>ZR227</t>
  </si>
  <si>
    <t>Kompresa gĂˇza 10 x 10 cm/100 ks nesterilnĂ­ 13494</t>
  </si>
  <si>
    <t>Kompresa gĂˇza 10 x 10 cm/100 ks nesterilnĂ­ 13494 - bez nĂˇhradnĂ­ho plnÄ›nĂ­</t>
  </si>
  <si>
    <t>ZA413</t>
  </si>
  <si>
    <t>Kompresa gáza 10 x 10 cm/100 ks nesterilní 06003</t>
  </si>
  <si>
    <t>ZA443</t>
  </si>
  <si>
    <t>Ĺ Ăˇtek trojcĂ­pĂ˝ NT 136 x 96 x 96 cm 20002</t>
  </si>
  <si>
    <t>ZA562</t>
  </si>
  <si>
    <t>NĂˇplast cosmopor i. v. 6 x 8 cm bal. Ăˇ 50 ks 9008054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</si>
  <si>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</si>
  <si>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</si>
  <si>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</si>
  <si>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</si>
  <si>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ZA338</t>
  </si>
  <si>
    <t>Obinadlo hydrofilnĂ­   6 cm x   5 m 13005</t>
  </si>
  <si>
    <t>ZL997</t>
  </si>
  <si>
    <t>Obinadlo hyrofilnĂ­ sterilnĂ­ 10 cm x 5 m  004310174</t>
  </si>
  <si>
    <t>ZA314</t>
  </si>
  <si>
    <t>Obinadlo idealast-haft 8 cm x   4 m 9311113</t>
  </si>
  <si>
    <t>ZA444</t>
  </si>
  <si>
    <t>Tampon nesterilnĂ­ stĂˇÄŤenĂ˝ 20 x 19 cm bez RTG nitĂ­ bal. Ăˇ 100 ks 1320300404</t>
  </si>
  <si>
    <t>ZF965</t>
  </si>
  <si>
    <t>Box ĂşloĹľnĂ˝ odklĂˇpÄ›cĂ­ vĂ­ko 10 x 10 PP ĹľlutĂ˝ 93.877.410</t>
  </si>
  <si>
    <t>ZF959</t>
  </si>
  <si>
    <t>Box ĂşloĹľnĂ˝ odklĂˇpÄ›cĂ­ vĂ­ko 10 x 10 PP prĹŻhlednĂ˝ 93.877</t>
  </si>
  <si>
    <t>ZF975</t>
  </si>
  <si>
    <t>Box ĂşloĹľnĂ˝ odklĂˇpÄ›cĂ­ vĂ­ko 10 x 10 PP zelenĂ˝ 93.877.510</t>
  </si>
  <si>
    <t>ZH997</t>
  </si>
  <si>
    <t>DestiÄŤka PCR-TWIN. tec. PCR Plate 96 skirted bezbarvĂ© Ăˇ 25 ks 0030128648</t>
  </si>
  <si>
    <t>ZB455</t>
  </si>
  <si>
    <t>DestiÄŤka terasakiho  bal. Ăˇ 200 ks 400919</t>
  </si>
  <si>
    <t>Destička PCR-TWIN. tec. PCR Plate 96 skirted bezbarvé á 25 ks 0030128648</t>
  </si>
  <si>
    <t>Destička terasakiho  bal. á 200 ks 400919</t>
  </si>
  <si>
    <t>ZD001</t>
  </si>
  <si>
    <t>Kyveta Ĺ™edĂ­cĂ­ OVIC11</t>
  </si>
  <si>
    <t>ZB844</t>
  </si>
  <si>
    <t>Ĺ krtidlo Esmarch - pryĹľovĂ© obinadlo 60 x 1250 KVS 06125</t>
  </si>
  <si>
    <t>ZE951</t>
  </si>
  <si>
    <t>Ĺ tĂ­tky CRYO 32 x 13 mm R267271</t>
  </si>
  <si>
    <t>ZB118</t>
  </si>
  <si>
    <t>Microwell plates NUN 269620</t>
  </si>
  <si>
    <t>ZC604</t>
  </si>
  <si>
    <t>Mikroampule 0,2 ml reaction tubes, 8 x 125 ks N8010580</t>
  </si>
  <si>
    <t>ZE836</t>
  </si>
  <si>
    <t>Miska petri plast bal. Ăˇ 960 ks GAMA400927</t>
  </si>
  <si>
    <t>ZB351</t>
  </si>
  <si>
    <t>Miska petri UH pr. 60 mm á 20 ks 400927</t>
  </si>
  <si>
    <t>ZF192</t>
  </si>
  <si>
    <t>NĂˇdoba na kontaminovanĂ˝ odpad 4 l 15-0004</t>
  </si>
  <si>
    <t>ZK726</t>
  </si>
  <si>
    <t>NĂˇdoba na kontaminovanĂ˝ odpad PBS 12 l 2041300431302 (I003501400)</t>
  </si>
  <si>
    <t>Nádoba na kontaminovaný odpad 4 l 15-0004</t>
  </si>
  <si>
    <t>Nádoba na kontaminovaný odpad PBS 12 l 2041300431302 (I003501400)</t>
  </si>
  <si>
    <t>ZE837</t>
  </si>
  <si>
    <t>Pipeta pasteurova 3 ml nesterilnĂ­ bal. Ăˇ 500 ks 331690270550</t>
  </si>
  <si>
    <t>Pipeta pasteurova 3 ml nesterilní bal. á 500 ks 331690270550</t>
  </si>
  <si>
    <t>ZB862</t>
  </si>
  <si>
    <t>Pipeta serologickĂˇ 10 ml Ăˇ 200 ks 94010</t>
  </si>
  <si>
    <t>ZD285</t>
  </si>
  <si>
    <t>PlatĂ­ÄŤko Elisa 96 jamek Ăˇ 40 ks microlon plochĂ© dno 655061</t>
  </si>
  <si>
    <t>ZA749</t>
  </si>
  <si>
    <t>StĹ™Ă­kaÄŤka injekÄŤnĂ­ 3-dĂ­lnĂˇ 50 ml LL Omnifix Solo 4617509F</t>
  </si>
  <si>
    <t>ZG222</t>
  </si>
  <si>
    <t>Stojan na mikrozkumavky blokové R377522</t>
  </si>
  <si>
    <t>ZC002</t>
  </si>
  <si>
    <t>Stojan na zkumavky PP o prĹŻmÄ›ru 13 - 16 mm, pro 40 ks zkumavek ELISA metoda (212-8332) NALG5930-0016</t>
  </si>
  <si>
    <t>ZN092</t>
  </si>
  <si>
    <t>Stojan na zkumavky stupĹovitĂ˝ prĹŻmÄ›r 17 mm 60 otvorĹŻ IBSA331039239000</t>
  </si>
  <si>
    <t>ZG234</t>
  </si>
  <si>
    <t>Stojan na zkumavky typ Z zelený B3 184084</t>
  </si>
  <si>
    <t>ZF091</t>
  </si>
  <si>
    <t>ZĂˇtka k plastovĂ˝m zkumavkĂˇm FLME21301</t>
  </si>
  <si>
    <t>ZE091</t>
  </si>
  <si>
    <t>ZĂˇtka k plastovĂ˝m zkumavkĂˇm FLME21341</t>
  </si>
  <si>
    <t>ZH774</t>
  </si>
  <si>
    <t>ZĂˇtka PE s lamelou pr. 11/12 mm BSA062</t>
  </si>
  <si>
    <t>Zátka k plastovým zkumavkám FLME21301</t>
  </si>
  <si>
    <t>Zátka k plastovým zkumavkám FLME21341</t>
  </si>
  <si>
    <t>ZP077</t>
  </si>
  <si>
    <t>Zkumavka 15 ml PP 101/16,5 mm bĂ­lĂ˝ ĹˇroubovĂ˝ uzĂˇvÄ›r sterilnĂ­ jednotlivÄ› balenĂˇ, tekutĂ˝ materiĂˇl na bakteriolog. vyĹˇetĹ™enĂ­ 10362/MO/SG/CS</t>
  </si>
  <si>
    <t>ZB368</t>
  </si>
  <si>
    <t>Zkumavka 50 ml PP 114 x 28 mm 62.548.004</t>
  </si>
  <si>
    <t>ZB758</t>
  </si>
  <si>
    <t>Zkumavka 9 ml K3 edta NR 455036</t>
  </si>
  <si>
    <t>ZC915</t>
  </si>
  <si>
    <t>Zkumavka 9 ml LI-H 02.1065</t>
  </si>
  <si>
    <t>ZB759</t>
  </si>
  <si>
    <t>Zkumavka ÄŤervenĂˇ 8 ml gel 455071</t>
  </si>
  <si>
    <t>ZB763</t>
  </si>
  <si>
    <t>Zkumavka ÄŤervenĂˇ 9 ml 455092</t>
  </si>
  <si>
    <t>Zkumavka červená 8 ml gel 455071</t>
  </si>
  <si>
    <t>Zkumavka červená 9 ml 455092</t>
  </si>
  <si>
    <t>ZK695</t>
  </si>
  <si>
    <t>Zkumavka jednorĂˇzovĂˇ PP 5 ml bal. Ăˇ 250 ks bez uzĂˇvÄ›ru FLME21010</t>
  </si>
  <si>
    <t>ZK696</t>
  </si>
  <si>
    <t>Zkumavka jednorĂˇzovĂˇ PS 5 ml 13 x 75 mm nesterilnĂ­ bal. Ăˇ 500 ks bez uzĂˇvÄ›ru FLME21057</t>
  </si>
  <si>
    <t>Zkumavka jednorázová PP 5 ml bal. á 250 ks bez uzávěru FLME21010</t>
  </si>
  <si>
    <t>Zkumavka jednorázová PS 5 ml 13 x 75 mm nesterilní bal. á 500 ks bez uzávěru FLME21057</t>
  </si>
  <si>
    <t>ZO939</t>
  </si>
  <si>
    <t>Zkumavka liquor PP 10 ml 15,3 x 92 ml šroubovací víčko sterilní s popisem bal.á 100 ks 62.610.018</t>
  </si>
  <si>
    <t>Zkumavka PS 15 ml sterilní á 1200 ks 400915 S</t>
  </si>
  <si>
    <t>ZK560</t>
  </si>
  <si>
    <t>Zkumavka sekundĂˇrnĂ­ 13 x 75 mm PS bal. Ăˇ 2000 ks 55.475</t>
  </si>
  <si>
    <t>ZB764</t>
  </si>
  <si>
    <t>Zkumavka zelená 4 ml 454051</t>
  </si>
  <si>
    <t>ZB766</t>
  </si>
  <si>
    <t>Zkumavka zelená 9 ml Lith.-hepar. 455084</t>
  </si>
  <si>
    <t>Zkumavka zelenĂˇ 4 ml 454051</t>
  </si>
  <si>
    <t>Zkumavka zelenĂˇ 9 ml Lith.-hepar. 455084</t>
  </si>
  <si>
    <t>ZP950</t>
  </si>
  <si>
    <t>Rukavice vyĹˇetĹ™ovacĂ­ nitril basic bez pudru modrĂ© XS bal. Ăˇ 200 ks 44749</t>
  </si>
  <si>
    <t>44</t>
  </si>
  <si>
    <t>LEM: LEM</t>
  </si>
  <si>
    <t>4441</t>
  </si>
  <si>
    <t>LEM: LEM - laboratoř experimentální medicíny</t>
  </si>
  <si>
    <t>DE808</t>
  </si>
  <si>
    <t>*Recomb.RNASIN RIBONUCLEASE INHIBITOR</t>
  </si>
  <si>
    <t>DF411</t>
  </si>
  <si>
    <t>Agilent DNA 1000 kit</t>
  </si>
  <si>
    <t>DI785</t>
  </si>
  <si>
    <t>Assay E_Sarbeco 100</t>
  </si>
  <si>
    <t>DI786</t>
  </si>
  <si>
    <t>Assay RdRP_SARSr 100</t>
  </si>
  <si>
    <t>DG231</t>
  </si>
  <si>
    <t>Ethanol 99,8% UV spektroskopie, 1L</t>
  </si>
  <si>
    <t>Ethanol eurodenatured ?96%, TechnoSolv (1:1:1), 5L</t>
  </si>
  <si>
    <t>DI787</t>
  </si>
  <si>
    <t>gb OneStep IPC Elite RT-qPCR Kit 500</t>
  </si>
  <si>
    <t>DG146</t>
  </si>
  <si>
    <t>kyselina OCTOVA 99,8%  P.A. - ledova</t>
  </si>
  <si>
    <t>DF533</t>
  </si>
  <si>
    <t>Light Cycler Multiplex RNA Virus master</t>
  </si>
  <si>
    <t>DF610</t>
  </si>
  <si>
    <t>LIGHTCYCLER 480 QC Kit</t>
  </si>
  <si>
    <t>DD657</t>
  </si>
  <si>
    <t>LightCycler-FastStart DNA M 96 test</t>
  </si>
  <si>
    <t>DF470</t>
  </si>
  <si>
    <t>LSI 19q13(Orange), 20 assays</t>
  </si>
  <si>
    <t>DF469</t>
  </si>
  <si>
    <t>LSI 1p36.3(Orange), 20 assays</t>
  </si>
  <si>
    <t>DF357</t>
  </si>
  <si>
    <t>LSI 9p21.3(Orange), 20 assays</t>
  </si>
  <si>
    <t>DF493</t>
  </si>
  <si>
    <t>MagNA Pure 96 DNA and Viral NA SV Kit</t>
  </si>
  <si>
    <t>DD868</t>
  </si>
  <si>
    <t>MagNA Pure 96 External Lysis Buffer</t>
  </si>
  <si>
    <t>DD869</t>
  </si>
  <si>
    <t>Magna Pure DNA NA large Volume kit</t>
  </si>
  <si>
    <t>DB372</t>
  </si>
  <si>
    <t>MagNa Pure Sealing foil</t>
  </si>
  <si>
    <t>DA903</t>
  </si>
  <si>
    <t>Mounting medium (Antifade pro ředění DAPI counterstain)</t>
  </si>
  <si>
    <t>DI791</t>
  </si>
  <si>
    <t>QIAamp Viral Mini kit 250</t>
  </si>
  <si>
    <t>DI706</t>
  </si>
  <si>
    <t>QX Size Marker 50bp - 800bp (50 Âµl) v2.0</t>
  </si>
  <si>
    <t>DC734</t>
  </si>
  <si>
    <t>Random primers</t>
  </si>
  <si>
    <t>DH836</t>
  </si>
  <si>
    <t>RNA Isolation Kit (Paramagnetic Beads Column)</t>
  </si>
  <si>
    <t>DF609</t>
  </si>
  <si>
    <t>RNA Process Control Detection kit</t>
  </si>
  <si>
    <t>DD893</t>
  </si>
  <si>
    <t>RNA Process Control Kit</t>
  </si>
  <si>
    <t>ZS149</t>
  </si>
  <si>
    <t>Sada testovacĂ­ Disposable Virus Specimen Collection Tube VS202012S</t>
  </si>
  <si>
    <t>ZN399</t>
  </si>
  <si>
    <t>DestiÄŤka PCR tenkostÄ›nnĂˇ 96 x 0,2 ml pĹ™Ă­rodnĂ­ bal. Ăˇ 25 ks B70501</t>
  </si>
  <si>
    <t>ZS128</t>
  </si>
  <si>
    <t>DestiÄŤka PCR, 96 jamek, MagNA Pure96 Output Plate, bal. Ăˇ 60 ks</t>
  </si>
  <si>
    <t>ZQ872</t>
  </si>
  <si>
    <t>FĂłlie PCR Microseal 'B' pro skladovĂˇnĂ­ a pĹ™epravu destiÄŤek  - 96 jamek 10Âµl nebo 384 jamek 5 Âµl, do -40Â°C,  adhesivnĂ­, ÄŤirĂˇ, bez DNase, RNase, a lidskĂ© DNA, cca 127 x 85 mm, bal. Ăˇ 100 ks MSB1001</t>
  </si>
  <si>
    <t>ZS129</t>
  </si>
  <si>
    <t>Kazeta MagNA Pure 96 Proccesing, bal. Ăˇ 36 ksÂ 06241603001Â Â Â Â Â </t>
  </si>
  <si>
    <t>ZP994</t>
  </si>
  <si>
    <t>Ĺ piÄŤka pipetovacĂ­ CO-RE 1000 ÎĽl stojan na 96, bal. Ăˇ 3 840 ks 4639642001</t>
  </si>
  <si>
    <t>ZE157</t>
  </si>
  <si>
    <t>Ĺ piÄŤka pipetovacĂ­ epDualfilter Tips 0,1-10 ul M bal. Ăˇ 960 ks 0030077512</t>
  </si>
  <si>
    <t>ZA768</t>
  </si>
  <si>
    <t>Ĺ piÄŤka pipetovacĂ­ epDualfilter Tips 0,1-10 ul S bal. Ăˇ 960 ks 0030077504</t>
  </si>
  <si>
    <t>ZD637</t>
  </si>
  <si>
    <t>Ĺ piÄŤka pipetovacĂ­ epDualfilter Tips 2,0-20 ul bal. Ăˇ 960 ks 0030077539</t>
  </si>
  <si>
    <t>ZD594</t>
  </si>
  <si>
    <t>Ĺ piÄŤka pipetovacĂ­ epDualfilter Tips 2-100ul bal. Ăˇ 960 ks 0030077547</t>
  </si>
  <si>
    <t>ZS130</t>
  </si>
  <si>
    <t>Ĺ piÄŤka pipetovacĂ­ s filtrem MagNA Pure Filter TipsÂ Â 1000 Âµl, bal. Ăˇ 40 x 96 ks 06241620001Â Â Â Â Â Â Â </t>
  </si>
  <si>
    <t>ZS142</t>
  </si>
  <si>
    <t>Ĺ piÄŤka pipetovacĂ­ s filtrem Starlab Aeroseal "Quality", 1000Âµl, XL, sterilnĂ­, bal. Ăˇ 1000 ks I1026-7810</t>
  </si>
  <si>
    <t>ZS143</t>
  </si>
  <si>
    <t>Ĺ piÄŤka pipetovacĂ­ s filtrem Starlab Aeroseal "Quality", 200Âµl, XL, sterilnĂ­, bal. Ăˇ 1632 ks I1011-0830</t>
  </si>
  <si>
    <t>ZS168</t>
  </si>
  <si>
    <t>Ĺ piÄŤka pipetovacĂ­ s filtrem TECAN  LIHA DITI robotic, 50 Âµl, SBS formĂˇt, pure, bal. Ăˇ 24 x 96 ks 30057813</t>
  </si>
  <si>
    <t>ZS167</t>
  </si>
  <si>
    <t>Ĺ piÄŤka pipetovacĂ­ s filtrem TECAN MCA 96 DITI robotic, 150 Âµl, SBS formĂˇt, sterilnĂ­, bal. Ăˇ 40 x 96 ks 30038618</t>
  </si>
  <si>
    <t>ZS166</t>
  </si>
  <si>
    <t>Ĺ piÄŤka pipetovacĂ­ s filtrem TECAN MCA 96 DITI robotic, 500 Âµl, SBS formĂˇt, sterilnĂ­, bal. Ăˇ 50 x 96 ks 30046342</t>
  </si>
  <si>
    <t>ZI956</t>
  </si>
  <si>
    <t>FĂłlie tÄ›snĂ­cĂ­ na PCR destiÄŤky SEAL 157300</t>
  </si>
  <si>
    <t>ZF037</t>
  </si>
  <si>
    <t>Ĺ piÄŤka pipetovacĂ­ EPPENDORF T.I.P.S. Standard, PP, bez filtru, 2 â€“ 200 Âµl, dĂ©lka 53 mm,  oznaÄŤenĂ­ - ĹľlutĂˇ, ĹˇpiÄŤka ĹľlutĂˇ, nesterilnĂ­, bal. Ăˇ  1 000 ks (2 Ă— 500 ks)</t>
  </si>
  <si>
    <t>Ĺ piÄŤka pipetovacĂ­ ĹľlutĂˇ eppendorf Tips 2-200ul bal. Ăˇ 1000 ks 0030000870</t>
  </si>
  <si>
    <t>ZB533</t>
  </si>
  <si>
    <t>Zkumavka na kovy 6 ml 456080</t>
  </si>
  <si>
    <t>ZI180</t>
  </si>
  <si>
    <t>Zkumavka s mediem+ flovakovanĂ˝ tampon eSwab minitip oranĹľovĂ˝ (oko,ucho,krk,nos,dutiny,urogenitĂˇlnĂ­ tra) 491CE.A</t>
  </si>
  <si>
    <t>ZI179</t>
  </si>
  <si>
    <t>Zkumavka s mediem+ flovakovanĂ˝ tampon eSwab rĹŻĹľovĂ˝ (nos,krk,vagina,koneÄŤnĂ­k,rĂˇny,fekĂˇlnĂ­ vzo) 490CE.A</t>
  </si>
  <si>
    <t>4442</t>
  </si>
  <si>
    <t>LEM: LEM - referenční diagnostika</t>
  </si>
  <si>
    <t>DF007</t>
  </si>
  <si>
    <t>Accugreen High Sensitivity dsDNA Quantitation kit</t>
  </si>
  <si>
    <t>DF036</t>
  </si>
  <si>
    <t>AccuGreen Range dsDNA Quantification kit 500</t>
  </si>
  <si>
    <t>DF583</t>
  </si>
  <si>
    <t>ALK (2p23.2) Break apart FISH probe</t>
  </si>
  <si>
    <t>DI647</t>
  </si>
  <si>
    <t>ALK IQFISH Break-Apart Probe</t>
  </si>
  <si>
    <t>DE924</t>
  </si>
  <si>
    <t>Amphotericin B solution</t>
  </si>
  <si>
    <t>DF354</t>
  </si>
  <si>
    <t>CEP17(green)/LSI Her-2/neu (orange), 20 assays</t>
  </si>
  <si>
    <t>DF747</t>
  </si>
  <si>
    <t>CEP7 (green)/c-Met (Orange) 20 assays</t>
  </si>
  <si>
    <t>DF356</t>
  </si>
  <si>
    <t>CEP7(Green)/EGFR1(Orange)/ 20 assays</t>
  </si>
  <si>
    <t>DF825</t>
  </si>
  <si>
    <t>cobas 4800 HPV amplification/detection kit</t>
  </si>
  <si>
    <t>DF824</t>
  </si>
  <si>
    <t>cobas 4800 HPV control kits</t>
  </si>
  <si>
    <t>DD644</t>
  </si>
  <si>
    <t>Cobas cfDNA Sample Preparation Kit</t>
  </si>
  <si>
    <t>DA231</t>
  </si>
  <si>
    <t>Cobas DNA Sample Preparation Kit</t>
  </si>
  <si>
    <t>DH532</t>
  </si>
  <si>
    <t>Cobas EGFR Mutation test v2</t>
  </si>
  <si>
    <t>DE045</t>
  </si>
  <si>
    <t>Combi PPP Master Mix, 1000 reakcí</t>
  </si>
  <si>
    <t>DB572</t>
  </si>
  <si>
    <t>Counterstain DAPI 1ug/1ml</t>
  </si>
  <si>
    <t>DG640</t>
  </si>
  <si>
    <t>CYTOSCAN HD ARRAY AND REAGENT KIT BUNDLE</t>
  </si>
  <si>
    <t>DH884</t>
  </si>
  <si>
    <t>CYTOSCAN Optima Kit,Arrays/24 Reaktions</t>
  </si>
  <si>
    <t>DD581</t>
  </si>
  <si>
    <t>dHSACP2000020 ddPCR mut assay EGFR wt for T790M</t>
  </si>
  <si>
    <t>DA689</t>
  </si>
  <si>
    <t>DNA-ExitusPlus 1000 ml refill</t>
  </si>
  <si>
    <t>DE877</t>
  </si>
  <si>
    <t>DNA-ExitusPlus 500 ml</t>
  </si>
  <si>
    <t>DA021</t>
  </si>
  <si>
    <t>DreamTaq polymerase 5x500U</t>
  </si>
  <si>
    <t>DH789</t>
  </si>
  <si>
    <t>ERBB2, Her-2-neu(17q12)/SE17</t>
  </si>
  <si>
    <t>DI352</t>
  </si>
  <si>
    <t>EWSR1 (22q12.2) Break Apart FISH Probe Kit</t>
  </si>
  <si>
    <t>DF448</t>
  </si>
  <si>
    <t>FISH - hybridization Buffer (CHB) -100ul</t>
  </si>
  <si>
    <t>DF197</t>
  </si>
  <si>
    <t>FISHgrade Cot, 500 Âµg</t>
  </si>
  <si>
    <t>DD176</t>
  </si>
  <si>
    <t>Go Taq MDx Hot Start Polymerase 500U</t>
  </si>
  <si>
    <t>DE923</t>
  </si>
  <si>
    <t>Hanksâ€™ Balanced Salt solution</t>
  </si>
  <si>
    <t>DD894</t>
  </si>
  <si>
    <t>HighPure Viral Nucleic Acid Kit</t>
  </si>
  <si>
    <t>DH565</t>
  </si>
  <si>
    <t>HiSeq rapid PE Cluster kit V2</t>
  </si>
  <si>
    <t>DI252</t>
  </si>
  <si>
    <t>HiSeq rapid SBS kit v2 (200 cycles)</t>
  </si>
  <si>
    <t>DA842</t>
  </si>
  <si>
    <t>Hiseq Rapid SBS kit v2 (50 cycles)</t>
  </si>
  <si>
    <t>DI591</t>
  </si>
  <si>
    <t>HoTaq DNA Polymerase (hot start) 2 500 IU</t>
  </si>
  <si>
    <t>DG669</t>
  </si>
  <si>
    <t>HotStarTaq DNA Polymerase (1000 U) -DYNEX</t>
  </si>
  <si>
    <t>DG598</t>
  </si>
  <si>
    <t>Illumina MiSeq reagent kit v3 (150 cycles)</t>
  </si>
  <si>
    <t>DF538</t>
  </si>
  <si>
    <t>Light Mix modular EAV RNA Extraction Control</t>
  </si>
  <si>
    <t>DF532</t>
  </si>
  <si>
    <t>LightMix Modular sarbecovirus E-gene</t>
  </si>
  <si>
    <t>DF517</t>
  </si>
  <si>
    <t>LightMix modular SARS and Wuhan CoV N-gene</t>
  </si>
  <si>
    <t>DF516</t>
  </si>
  <si>
    <t>LIGHTMIX modular SARS and WUHAN CoV N-gene</t>
  </si>
  <si>
    <t>DF515</t>
  </si>
  <si>
    <t>LightMixModular WuhanCoVRdRP-gene530</t>
  </si>
  <si>
    <t>DF358</t>
  </si>
  <si>
    <t>LSI 10p11.1(Orange), 20 assays</t>
  </si>
  <si>
    <t>DF945</t>
  </si>
  <si>
    <t>LSI ALK(Orange) / LSI EML 4 (Green)</t>
  </si>
  <si>
    <t>DH800</t>
  </si>
  <si>
    <t>LSI Cyclin D1( Orange)/ CEP 11, Green, 20assays</t>
  </si>
  <si>
    <t>DF471</t>
  </si>
  <si>
    <t>LSI MDM2(Orange), 20 assays</t>
  </si>
  <si>
    <t>DG717</t>
  </si>
  <si>
    <t>LSI ROS1 (Orange)/ (Green) break apart probe</t>
  </si>
  <si>
    <t>DF355</t>
  </si>
  <si>
    <t>LSI TOP 2A(Orange)/ 20 assays</t>
  </si>
  <si>
    <t>DF539</t>
  </si>
  <si>
    <t>MagnaPure 96 System Fluid internal</t>
  </si>
  <si>
    <t>DI377</t>
  </si>
  <si>
    <t>Medium 199, Hanks' Balanced Salts, powder</t>
  </si>
  <si>
    <t>DH205</t>
  </si>
  <si>
    <t>miRNeasy Mini Kit (50)</t>
  </si>
  <si>
    <t>DG637</t>
  </si>
  <si>
    <t>MiSeq Reagent Kit v3 (150 cycles)</t>
  </si>
  <si>
    <t>DC252</t>
  </si>
  <si>
    <t>Modul core 12 FISH lung ROS1/ALK</t>
  </si>
  <si>
    <t>DC251</t>
  </si>
  <si>
    <t>Modul core 9 FISH breast HER-2</t>
  </si>
  <si>
    <t>DB671</t>
  </si>
  <si>
    <t>NEBNext Direct BRCA/BRCA2 panel -24 test</t>
  </si>
  <si>
    <t>DH443</t>
  </si>
  <si>
    <t>Nutrient Mixture F-12 Ham, 6x500 ml</t>
  </si>
  <si>
    <t>DA055</t>
  </si>
  <si>
    <t>ON ALK(2p23)Break-10T</t>
  </si>
  <si>
    <t>DG066</t>
  </si>
  <si>
    <t>ON p53 (17p13)/SE17 (fortissue)</t>
  </si>
  <si>
    <t>DE971</t>
  </si>
  <si>
    <t>QIAamp DNA FFPE Tissue Kit</t>
  </si>
  <si>
    <t>DG577</t>
  </si>
  <si>
    <t>QIAamp DSP Virus spin kit</t>
  </si>
  <si>
    <t>DI508</t>
  </si>
  <si>
    <t>QIAseq 12-index I (48)</t>
  </si>
  <si>
    <t>DI506</t>
  </si>
  <si>
    <t>QIAseq MSI Booster Panel (96)</t>
  </si>
  <si>
    <t>DI507</t>
  </si>
  <si>
    <t>QIAseq Targeted DNA IO Panel TMB (12)</t>
  </si>
  <si>
    <t>DB666</t>
  </si>
  <si>
    <t>QIAseq Targeted DNA Panel - Human Breast Cancer Panel (12)</t>
  </si>
  <si>
    <t>DI753</t>
  </si>
  <si>
    <t>QIAseq Targeted RNAscan panel Human Oncology Panel (12)</t>
  </si>
  <si>
    <t>DA347</t>
  </si>
  <si>
    <t>QIAxcel DNA High Resolution kit</t>
  </si>
  <si>
    <t>DI705</t>
  </si>
  <si>
    <t>QX Alignment Marker 15 bp/10 kb (1.5 ml)</t>
  </si>
  <si>
    <t>DI704</t>
  </si>
  <si>
    <t>QX Alignment Marker 50bp/1 kb</t>
  </si>
  <si>
    <t>DI708</t>
  </si>
  <si>
    <t>QX DNA dilution Buffer</t>
  </si>
  <si>
    <t>DI707</t>
  </si>
  <si>
    <t>QX Separation Buffer (40 ml)</t>
  </si>
  <si>
    <t>DB475</t>
  </si>
  <si>
    <t>QX Size Marker 250 bp-8 kb</t>
  </si>
  <si>
    <t>DI648</t>
  </si>
  <si>
    <t>ROS1 IQFISH Break-Apart Probe</t>
  </si>
  <si>
    <t>DI453</t>
  </si>
  <si>
    <t>DH428</t>
  </si>
  <si>
    <t>RPMI-1640 medium,w glutamine and sodium bicarbonate 6x500ml</t>
  </si>
  <si>
    <t>DD472</t>
  </si>
  <si>
    <t>Set dATP, dCTP, dGTP, dTTP</t>
  </si>
  <si>
    <t>DI703</t>
  </si>
  <si>
    <t>Size Marker 100bp-2,5 kb</t>
  </si>
  <si>
    <t>DI353</t>
  </si>
  <si>
    <t>SS18 (18q11.2) Break Apart FISH Probe Kit</t>
  </si>
  <si>
    <t>DI531</t>
  </si>
  <si>
    <t>SureFISH 13q14.2 RB1 522kb RD</t>
  </si>
  <si>
    <t>DI530</t>
  </si>
  <si>
    <t>SureFISH 17p13.1 TP53 120 kb RD</t>
  </si>
  <si>
    <t>DI295</t>
  </si>
  <si>
    <t>TaqManTM  Advanced miRNA cDNA Synthesis Kit: 1 x 50 reaction</t>
  </si>
  <si>
    <t>DI296</t>
  </si>
  <si>
    <t>TaqManTM Fast Advanced Master Mix: 1 x 5 ml</t>
  </si>
  <si>
    <t>DD712</t>
  </si>
  <si>
    <t>TPMT*2 light SNiP rs 1800462 Ĺ™eÄŹ 20x</t>
  </si>
  <si>
    <t>DB282</t>
  </si>
  <si>
    <t>Tryple Expres 1x</t>
  </si>
  <si>
    <t>Tryple Expres 1x, 5l</t>
  </si>
  <si>
    <t>DI423</t>
  </si>
  <si>
    <t>ViewRNA cell plus probe Set Assay ID VM1-37048-VCP</t>
  </si>
  <si>
    <t>DI417</t>
  </si>
  <si>
    <t>ViewRNA ISH Tissue Assay Kit (2.plex)</t>
  </si>
  <si>
    <t>ZS133</t>
  </si>
  <si>
    <t>DestiÄŤka PCR 384 jamek, LightCycler 480 Multiwell, bĂ­lĂˇ, vÄŤetnÄ› fĂłlie, bal. Ăˇ 50 ks 04729749001</t>
  </si>
  <si>
    <t>ZS132</t>
  </si>
  <si>
    <t>DestiÄŤka PCR 96 jamek LightCycler 480 Multiwell, bĂ­lĂˇ, vÄŤetnÄ› fĂłlie, bal. Ăˇ 50 ks 04729692001</t>
  </si>
  <si>
    <t>ZL112</t>
  </si>
  <si>
    <t>DestiÄŤka PCR bĂ­lĂˇ 96 x 0,3 ml pro analyzĂˇtor cobas z480+zateplovacĂ­ folie 05232724</t>
  </si>
  <si>
    <t>Destička PCR bílá 96 x 0,3 ml pro analyzátor cobas z480+zateplovací folie 05232724</t>
  </si>
  <si>
    <t>ZQ873</t>
  </si>
  <si>
    <t>Destička PCR Hard-Shell Low Profile Thin- Wall, 96 jamek, do cycléru Bio-Rad, 127,76 x 85,48 mm, bal. á 50 ks HSP9601</t>
  </si>
  <si>
    <t>Fólie PCR Microseal 'B' pro skladování a přepravu destiček  - 96 jamek 10µl nebo 384 jamek 5 µl, do -40°C,  adhesivní, čirá, bez DNase, RNase, a lidské DNA, cca 127 x 85 mm, bal. á 100 ks MSB1001</t>
  </si>
  <si>
    <t>ZS131</t>
  </si>
  <si>
    <t>Folie tÄ›snĂ­cĂ­ MagNA Pure Sealing Foil, bal. Ăˇ 100 ksÂ Â 06241638001</t>
  </si>
  <si>
    <t>ZQ506</t>
  </si>
  <si>
    <t>Kryozkumavka se šroubovacími bezbarvými uzávěry včetně silikon. těsnícího kroužku,  2,0 ml, PP, kónické, sterilní, autoklávovatelná, bal. á 500 ks 81-7203</t>
  </si>
  <si>
    <t>Ĺ piÄŤka epDualfilter Tips 0,1-10 ul M bal. Ăˇ 960 ks 0030077512</t>
  </si>
  <si>
    <t>Ĺ piÄŤka epDualfilter Tips 0,1-10 ul S bal. Ăˇ 960 ks 0030077504</t>
  </si>
  <si>
    <t>Ĺ piÄŤka epDualfilter Tips 2,0-20 ul bal. Ăˇ 960 ks 0030077539</t>
  </si>
  <si>
    <t>Ĺ piÄŤka epDualfilter Tips 2-100ul bal. Ăˇ 960 ks 0030077547</t>
  </si>
  <si>
    <t>Ĺ piÄŤka epDualfilter Tips 50-1000 ul bal. Ăˇ 960 ks 0030077571</t>
  </si>
  <si>
    <t>Ĺ piÄŤka pipetovacĂ­ eppendorf Tips 50-1000 ul Ăˇ 2 x 500 ks 0030000919</t>
  </si>
  <si>
    <t>ZS127</t>
  </si>
  <si>
    <t>Ĺ piÄŤka pipetovacĂ­ s filtrem MCA Tecan, 50 Âµl, SBS formĂˇt, sterilnĂ­, bal. Ăˇ 40 x 96 ks 30038608</t>
  </si>
  <si>
    <t>Ĺ piÄŤka pipetovacĂ­ standard Tips 0,1-10 ul 0030000811</t>
  </si>
  <si>
    <t>ZS150</t>
  </si>
  <si>
    <t>Ĺ tĂ­tek popisovacĂ­ CRYO - Babies, 24 x 13 mm, mikrozkumavky 0,5 ml, samolepĂ­cĂ­, na plast. nĂˇdobky, odolnĂ© vroucĂ­ vodnĂ­ lĂˇzni a zamrazovĂˇnĂ­ v tekut. dusĂ­ku, role Ăˇ 1000 ĹˇtĂ­tkĹŻ I875621</t>
  </si>
  <si>
    <t>ZB125</t>
  </si>
  <si>
    <t>LĂˇhev kultivaÄŤnĂ­   25 cm2 Ăˇ 360 ks 90026</t>
  </si>
  <si>
    <t>ZH765</t>
  </si>
  <si>
    <t>LĂˇhev kultivaÄŤnĂ­   75 cm2 Ăˇ 100 ks 90076</t>
  </si>
  <si>
    <t>LĂˇhev kultivaÄŤnĂ­ 75 cm2 Ăˇ 100 ks 90076</t>
  </si>
  <si>
    <t>Láhev kultivační   25 cm2 á 360 ks 90026</t>
  </si>
  <si>
    <t>Láhev kultivační   75 cm2 á 100 ks 90076</t>
  </si>
  <si>
    <t>ZG366</t>
  </si>
  <si>
    <t>Mikrozkumavka eppendorf 2,0 ml bal. á 100 ks 0030108132</t>
  </si>
  <si>
    <t>Mikrozkumavka eppendorf 2,0 ml bal. Ăˇ 100 ks 0030108132</t>
  </si>
  <si>
    <t>ZF212</t>
  </si>
  <si>
    <t>Mikrozkumavka eppendorf 3810X 1,5 ml s vĂ­ÄŤkem bal. Ăˇ 1000 ks 0030125150</t>
  </si>
  <si>
    <t>Mikrozkumavka eppendorf 3810X 1,5 ml s víčkem bal. á 1000 ks 0030125150</t>
  </si>
  <si>
    <t>Mikrozkumavka eppendorf DNA LoBind Tubes 1,5 ml plochĂ© vĂ­ÄŤko bal. Ăˇ 250 ks 0030108051</t>
  </si>
  <si>
    <t>ZD574</t>
  </si>
  <si>
    <t>Mikrozkumavka PCR 0,2 ml flat cap tubes bal. á 1000 ks AB-0620</t>
  </si>
  <si>
    <t>ZQ020</t>
  </si>
  <si>
    <t>Mikrozkumavka s vĂ­ÄŤkem 1,7 ml Axygen Maxymum RecoveryÂ® graduovanĂˇ se zĂˇmkem PP ÄŤirĂˇ varuodolnĂˇ nesterilnĂ­ bal. Ăˇ 250 ks 525-0231</t>
  </si>
  <si>
    <t>Mikrozkumavka s víčkem 1,7 ml Axygen Maxymum Recovery® graduovaná se zámkem PP čirá varuodolná nesterilní bal. á 250 ks 525-0231</t>
  </si>
  <si>
    <t>ZS154</t>
  </si>
  <si>
    <t>PopisovaÄŤ laboratornĂ­ Edding kulatĂ˝, extra jemnĂ˝, vodÄ›odolnĂ˝, stabilnĂ­ (â’183Â°C aĹľ +500Â°C), hrot 0,75 mm, barva ÄŤernĂˇ, bal. Ăˇ 10 ks R.HPE1.2</t>
  </si>
  <si>
    <t>ZS153</t>
  </si>
  <si>
    <t>PopisovaÄŤ laboratornĂ­ Edding kulatĂ˝, jemnĂ˝, vodÄ›odolnĂ˝, stabilnĂ­ (â’183Â°C aĹľ +500Â°C), hrot 1 mm, barva ÄŤernĂˇ, bal. Ăˇ 10 ks R.HPE1.1</t>
  </si>
  <si>
    <t>ZS151</t>
  </si>
  <si>
    <t>Sada stojĂˇnkĹŻ a pĹ™ihrĂˇdek s magnetickĂ˝m Ăşchytem MagLabTM, 522 x 112 x 102 mm,obsahuje 1 x stojĂˇnek na centrifugaÄŤnĂ­ zkumavky, 1 x stojĂˇnek na mikropipety,  1 x box na ubrousky, 1 x pĹ™ihrĂˇdku na drobnĂ© pĹ™edmÄ›ty R.ACL6.9</t>
  </si>
  <si>
    <t>ZS152</t>
  </si>
  <si>
    <t>Stojan na mikrozkumavky  ""2 v 1"" oboustrannĂ˝ pro 96 (8 Ă— 12) mikrozkumavek,   0,5ml a 1,5/2ml,  s alfanumeric. popisem pozic, prĹŻhlenĂ© vĂ­ÄŤko, stojan modrĂ˝ R021671.M</t>
  </si>
  <si>
    <t>Špička epDualfilter Tips 0,1-10 ul M bal. á 960 ks 0030077512</t>
  </si>
  <si>
    <t>Špička epDualfilter Tips 0,1-10 ul S bal. á 960 ks 0030077504</t>
  </si>
  <si>
    <t>Špička epDualfilter Tips 2,0-20 ul bal. á 960 ks 0030077539</t>
  </si>
  <si>
    <t>Špička epDualfilter Tips 2-100ul bal. á 960 ks 0030077547</t>
  </si>
  <si>
    <t>Špička epDualfilter Tips 50-1000 ul bal. á 960 ks 0030077571</t>
  </si>
  <si>
    <t>Špička eppendorf Tips 50-1000 ul á 2 x 500 ks 0030000919</t>
  </si>
  <si>
    <t>Špička pipetovací eppendorf Tips 100-5000 ul bal. á 500 ks 0030000978</t>
  </si>
  <si>
    <t>ZB225</t>
  </si>
  <si>
    <t>Zkumavka centrifugaÄŤnĂ­ 15 ml bal. Ăˇ 800 ks 91015</t>
  </si>
  <si>
    <t>Zkumavka centrifugační 15 ml bal. á 800 ks 91015</t>
  </si>
  <si>
    <t>Zkumavka centrifugační 50 ml á 360 ks 91050</t>
  </si>
  <si>
    <t>ZI957</t>
  </si>
  <si>
    <t>Destička čirá PCR Eu 96 plate Roche 480 I-II natural B17480</t>
  </si>
  <si>
    <t>ZF370</t>
  </si>
  <si>
    <t>Filtr stĹ™Ă­kaÄŤkovĂ˝ 0,22 um, pr. 33 mm PES, sterilnĂ­, jednotlivÄ› balenĂ˝ bal. Ăˇ 200 ks 99722</t>
  </si>
  <si>
    <t>Filtr syringe 0,22 um, pr. 33 mm á 200 ks 99722</t>
  </si>
  <si>
    <t>Filtr syringe 0,22 um, pr. 33 mm Ăˇ 200 ks 99722</t>
  </si>
  <si>
    <t>ZE323</t>
  </si>
  <si>
    <t>Filtr top 500 ml bal. á 21 ks 99505</t>
  </si>
  <si>
    <t>Filtr top 500 ml bal. Ăˇ 21 ks 99505</t>
  </si>
  <si>
    <t>ZP870</t>
  </si>
  <si>
    <t>HadiÄŤka spojovacĂ­ silikonovĂˇ k peristaltickĂ© pumpÄ› GENE CHIP Fluid Station 450 AF-400110</t>
  </si>
  <si>
    <t>Ĺ piÄŤka ĹľlutĂˇ eppendorf Tips 2-200ul bal. Ăˇ 1000 ks 0030000870</t>
  </si>
  <si>
    <t>Ĺ tĂ­tek popisovacĂ­ CRYO - Babies, 33 x 13 mm, mikrozkumavky 1,5 a 2,0 ml, samolepĂ­cĂ­, na plast. nĂˇdobky, odolnĂ© vroucĂ­ vodnĂ­ lĂˇzni a zamrazovĂˇnĂ­ v tekut. dusĂ­ku, role Ăˇ 1000 ĹˇtĂ­tkĹŻ R267271</t>
  </si>
  <si>
    <t>ZD675</t>
  </si>
  <si>
    <t>LĂˇhev kultivaÄŤnĂ­ 150 cm2 Ăˇ 36 ks 90151</t>
  </si>
  <si>
    <t>Láhev kultivační 150 cm2 á 36 ks 90151</t>
  </si>
  <si>
    <t>ZN946</t>
  </si>
  <si>
    <t>Mikrozkumavka 0,5 ml safe Lock micro test tubes cooureless sterilnĂ­ bal. Ăˇ 500 ks 0030123301</t>
  </si>
  <si>
    <t>ZO949</t>
  </si>
  <si>
    <t>Mikrozkumavka eppendorf DNA LoBind Tubes 2,0 ml plochĂ© vĂ­ÄŤko bal. Ăˇ 250 ks 0030108078</t>
  </si>
  <si>
    <t>Pipeta serologická 10 ml á 200 ks 94010</t>
  </si>
  <si>
    <t>ZM089</t>
  </si>
  <si>
    <t>Pipeta serologická 25 ml á 100 ks 94024</t>
  </si>
  <si>
    <t>Pipeta serologickĂˇ 25 ml Ăˇ 100 ks 94024</t>
  </si>
  <si>
    <t>ZC589</t>
  </si>
  <si>
    <t>Plato testovací 96 jamkové á 108 ks 92696</t>
  </si>
  <si>
    <t>ZD678</t>
  </si>
  <si>
    <t>Sigmaware lab.tape-white bal. á 5 ks L-8394</t>
  </si>
  <si>
    <t>Sigmaware lab.tape-white bal. Ăˇ 5 ks L-8394</t>
  </si>
  <si>
    <t>ZO024</t>
  </si>
  <si>
    <t>Skalpel kovovĂ˝ pro vĂ˝mÄ›n.noĹľe typ 10-17 R360751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</si>
  <si>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</si>
  <si>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</si>
  <si>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</si>
  <si>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</si>
  <si>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</si>
  <si>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StĹ™Ă­kaÄŤka injekÄŤnĂ­ 2-dĂ­lnĂˇ 20 ml L Inject Solo 4606205V - povoleno pouze pro NOVOROZENECKĂ‰ ODD.</t>
  </si>
  <si>
    <t>ZI963</t>
  </si>
  <si>
    <t>Strip 8-zkumavkovĂ˝ EU 0,2mil thin wall 8 tuibe strip B72811</t>
  </si>
  <si>
    <t>Strip 8-zkumavkový EU 0,2mil thin wall 8 tuibe strip B72811</t>
  </si>
  <si>
    <t>Stříkačka injekční 2-dílná 20 ml L Inject Solo 4606205V</t>
  </si>
  <si>
    <t>ZD676</t>
  </si>
  <si>
    <t>Systém filtrační rapid á 10 ks 99500</t>
  </si>
  <si>
    <t>Špička žlutá eppendorf Tips 2-200ul bal. á 1000 ks 0030000870</t>
  </si>
  <si>
    <t>ZC136</t>
  </si>
  <si>
    <t>Tampon odbÄ›rovĂ˝ plastovĂˇ tyÄŤinka na bukĂˇlnĂ­ stÄ›r bal. Ăˇ 100 ks 552C (1648)</t>
  </si>
  <si>
    <t>ZB756</t>
  </si>
  <si>
    <t>Zkumavka 3 ml K3 edta fialovĂˇ 454086</t>
  </si>
  <si>
    <t>ZB757</t>
  </si>
  <si>
    <t>Zkumavka 6 ml K3 edta fialovĂˇ 456036</t>
  </si>
  <si>
    <t>ZA999</t>
  </si>
  <si>
    <t>Jehla injekÄŤnĂ­ 0,5 x 16 mm oranĹľovĂˇ 4657853</t>
  </si>
  <si>
    <t>4443</t>
  </si>
  <si>
    <t xml:space="preserve">LEM: LEM - laboratoř kardiogenomiky </t>
  </si>
  <si>
    <t>DB155</t>
  </si>
  <si>
    <t>AIM V medium, liquid 500 ml</t>
  </si>
  <si>
    <t>DE556</t>
  </si>
  <si>
    <t>Blue/Orange 6x loading Dye</t>
  </si>
  <si>
    <t>DB104</t>
  </si>
  <si>
    <t>DNA remover 250ml spray bottle</t>
  </si>
  <si>
    <t>DB153</t>
  </si>
  <si>
    <t>Leucosep tube 14 ml, sterile w Ficoll-Pacque</t>
  </si>
  <si>
    <t>DG973</t>
  </si>
  <si>
    <t>Molecular genetics No 777</t>
  </si>
  <si>
    <t>DG971</t>
  </si>
  <si>
    <t>Molecular genetics VIII/No 775</t>
  </si>
  <si>
    <t>DA696</t>
  </si>
  <si>
    <t>Proteinase K 100mg, Amresco</t>
  </si>
  <si>
    <t>DB142</t>
  </si>
  <si>
    <t>RNase AWAY roztok 1000 ml</t>
  </si>
  <si>
    <t>DB154</t>
  </si>
  <si>
    <t>RPMI 1640,Gibco,w L-Glutamine,Phenol red, 500 ml</t>
  </si>
  <si>
    <t>DC197</t>
  </si>
  <si>
    <t>DA190</t>
  </si>
  <si>
    <t>T-Spot.TB 8 Kit</t>
  </si>
  <si>
    <t>ZQ459</t>
  </si>
  <si>
    <t>Zkumavka Eppendorf Safe-Lock PCR, 1.5 ml ÄŤirĂˇ s vĂ­ÄŤkem se zĂˇmkem bal. Ăˇ 1000 ks 0030123328</t>
  </si>
  <si>
    <t>ZA833</t>
  </si>
  <si>
    <t>Jehla injekÄŤnĂ­ 0,8 x 40 mm zelenĂˇ 4657527</t>
  </si>
  <si>
    <t>45</t>
  </si>
  <si>
    <t>SOC: Sociální oddělení</t>
  </si>
  <si>
    <t>4598</t>
  </si>
  <si>
    <t>SOC: sociální oddělení</t>
  </si>
  <si>
    <t>ZC854</t>
  </si>
  <si>
    <t>Kompresa NT 7,5 x 7,5 cm/2 ks sterilní 26510</t>
  </si>
  <si>
    <t>46</t>
  </si>
  <si>
    <t>TC: Transplantační centrum</t>
  </si>
  <si>
    <t>4692</t>
  </si>
  <si>
    <t>Transplantační centrum: transplantační centrum + k</t>
  </si>
  <si>
    <t>50115011</t>
  </si>
  <si>
    <t>IUTN - ostat.nákl.PZT (Z515)</t>
  </si>
  <si>
    <t>ZQ853</t>
  </si>
  <si>
    <t>Stentgraft perif. samoexpandabilnĂ­ s bioakt. Heparin. povrchem Viabahn, 7 mm x 10 cm D-120 cm PAHR071002E</t>
  </si>
  <si>
    <t>47</t>
  </si>
  <si>
    <t>COSS: Centrální operační sály</t>
  </si>
  <si>
    <t>4764</t>
  </si>
  <si>
    <t xml:space="preserve">COSS: centrální operační sály </t>
  </si>
  <si>
    <t>ZD829</t>
  </si>
  <si>
    <t>BandĂˇĹľ evelĂ­na pod sĂˇdru 1321303125</t>
  </si>
  <si>
    <t>Bandáž evelína pod sádru 1321303125</t>
  </si>
  <si>
    <t>ZA480</t>
  </si>
  <si>
    <t>FĂłlie inciznĂ­ raucodrape 15 x 20 cm Ăˇ 10 ks 25441</t>
  </si>
  <si>
    <t>ZA465</t>
  </si>
  <si>
    <t>FĂłlie inciznĂ­ raucodrape sterilnĂ­ 45 x 50 cm 25445</t>
  </si>
  <si>
    <t>Fólie incizní raucodrape 15 x 20 cm á 10 ks 25441</t>
  </si>
  <si>
    <t>Fólie incizní raucodrape sterilní 45 x 50 cm 25445</t>
  </si>
  <si>
    <t>ZR801</t>
  </si>
  <si>
    <t>GĂˇza sklĂˇdanĂˇ 12 cm x 120 cm, 100%  bÄ›lenĂˇ bavlna, hustota 17 nitĂ­/cmÂ˛, 8 vrstev, nesterilnĂ­/ 2 ks karton Ăˇ 200 ks 37402</t>
  </si>
  <si>
    <t>ZL977</t>
  </si>
  <si>
    <t>Kanystr renasys GO 750 ml pro podtlakovou terapii 66800916</t>
  </si>
  <si>
    <t>ZA459</t>
  </si>
  <si>
    <t>Kompresa AB 10 x 20 cm/1 ks sterilnĂ­ NT savĂˇ (1230114021) 1327114021</t>
  </si>
  <si>
    <t>Kompresa AB 10 x 20 cm/1 ks sterilní NT savá (1230114021) 1327114021</t>
  </si>
  <si>
    <t>ZA561</t>
  </si>
  <si>
    <t>Kompresa AB 20 x 40 cm/1 ks sterilnĂ­ NT savĂˇ (1230114051) 1327114051</t>
  </si>
  <si>
    <t>ZA539</t>
  </si>
  <si>
    <t>Kompresa NT 10 x 10 cm nesterilnĂ­ 06103</t>
  </si>
  <si>
    <t>Kompresa NT 10 x 10 cm nesterilní 06103</t>
  </si>
  <si>
    <t>ZN103</t>
  </si>
  <si>
    <t>Kompresa z NT standard s RTG vlĂˇknem sterilnĂ­ 10 x 10 cm 70g/m2 bal. Ăˇ 10 ks / 90 185310-08</t>
  </si>
  <si>
    <t>Kompresa z NT standard s RTG vláknem sterilní 10 x 10 cm 70g/m2 bal. á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</si>
  <si>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</si>
  <si>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</si>
  <si>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</si>
  <si>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</si>
  <si>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ZA531</t>
  </si>
  <si>
    <t>KrytĂ­ COM 30 textilie obvazovĂˇ kombinovanĂˇ 140-3020 COM 30</t>
  </si>
  <si>
    <t>ZQ463</t>
  </si>
  <si>
    <t>KrytĂ­ CUTICERIN na popĂˇleniny, odĹ™eniny, neadherentnĂ­ neabsorbujĂ­cĂ­  20 cm x 40 cm, bal. Ăˇ 25 kusĹŻ 66045502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</si>
  <si>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</si>
  <si>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</si>
  <si>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</si>
  <si>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</si>
  <si>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</si>
  <si>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</si>
  <si>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</si>
  <si>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</si>
  <si>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</si>
  <si>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</si>
  <si>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</si>
  <si>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</si>
  <si>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</si>
  <si>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</si>
  <si>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</si>
  <si>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</si>
  <si>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</si>
  <si>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</si>
  <si>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</si>
  <si>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</si>
  <si>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</si>
  <si>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</si>
  <si>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ZL854</t>
  </si>
  <si>
    <t>KrytĂ­ mastnĂ˝ tyl jelonet 10 x 10 cm Ăˇ 36 ks 66007478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</si>
  <si>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</si>
  <si>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</si>
  <si>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</si>
  <si>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</si>
  <si>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</si>
  <si>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</si>
  <si>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ZL665</t>
  </si>
  <si>
    <t>KrytĂ­ mastnĂ˝ tyl pharmatull 15 x 40 cm bal. Ăˇ 10 ks P-Tull1540</t>
  </si>
  <si>
    <t>ZA513</t>
  </si>
  <si>
    <t>KrytĂ­ s mastĂ­ atrauman AG 10 x 10 cm bal. Ăˇ 10 ks 499573</t>
  </si>
  <si>
    <t>ZM952</t>
  </si>
  <si>
    <t>KrytĂ­ silikonovĂ© pÄ›novĂ© mepilex border post-op sterilnĂ­ 9 x 15 cm bal. Ăˇ 10 ks 495300</t>
  </si>
  <si>
    <t>Krytí cellistyp F (fibrilar) 2,5 x 5 cm bal. á 10 ks (náhrada za okcel) 2082025</t>
  </si>
  <si>
    <t>Krytí hemostatické gelitaspon standard 80 x 50 mm x 10 mm bal. á 10 ks A2107861</t>
  </si>
  <si>
    <t>Krytí hemostatické gelitaspon tampon   80 x 30 mm bal. á 5 ks GS -210</t>
  </si>
  <si>
    <t>Krytí hemostatické nevstřebatelné textilní s kaolínem QuikClot 30 x 30cm bal. á 10 ks 2090303</t>
  </si>
  <si>
    <t>Krytí hemostatické standard 5 x 7,50 cm bal. á 12 ks 1903GB</t>
  </si>
  <si>
    <t>Krytí hemostatické surgicel nu-knit 7,5 x 10 cm bal. á 12 ks 1943GB</t>
  </si>
  <si>
    <t>Krytí hemostatické surgicel standard 10 x 20,0 cm bal. á 12 ks 1902GB</t>
  </si>
  <si>
    <t>Krytí hemostatické traumacel P 2g ks bal. á 5 ks zásyp 10120</t>
  </si>
  <si>
    <t>Krytí inadine nepřilnavé 9,5 x 9,5 cm 1/10 SYS01512EE</t>
  </si>
  <si>
    <t>Krytí mastný tyl jelonet   5 x 5 cm á 50 ks 7403</t>
  </si>
  <si>
    <t>Krytí mastný tyl pharmatull   5 x   5 cm bal. á 10 ks P-Tull5050</t>
  </si>
  <si>
    <t>Krytí mastný tyl pharmatull 10 x 20 cm bal. á 10 ks P-Tull1020</t>
  </si>
  <si>
    <t>ZR302</t>
  </si>
  <si>
    <t>Krytí Mepilex Border Flex 10 x 10 cm sterilní bal.á 5 ks 595300</t>
  </si>
  <si>
    <t>ZM951</t>
  </si>
  <si>
    <t>Krytí mepilex border post-op sterilní 6 x 8 cm bal. á 10 ks 495100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</si>
  <si>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</si>
  <si>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</si>
  <si>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</si>
  <si>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</si>
  <si>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</si>
  <si>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</si>
  <si>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</si>
  <si>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</si>
  <si>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</si>
  <si>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</si>
  <si>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</si>
  <si>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</si>
  <si>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</si>
  <si>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</si>
  <si>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</si>
  <si>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</si>
  <si>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</si>
  <si>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</si>
  <si>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</si>
  <si>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</si>
  <si>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curapor 10 x 34 cm 32918 ( náhrada za cosmopor )</t>
  </si>
  <si>
    <t>Náplast omnifix E 15 cm x 10 m 9006513</t>
  </si>
  <si>
    <t>Náplast omniplast 10,0 cm x 10,0 m 9004472 (900535)</t>
  </si>
  <si>
    <t>Náplast omniplast 5,0 cm x 9,2 m 9004540 (900429)</t>
  </si>
  <si>
    <t>Náplast transparentní Airoplast cívka 2,5 cm x 9,14 m (náhrada za transpore) P-AIRO2591</t>
  </si>
  <si>
    <t>Náplast transpore bílá 2,50 cm x 9,14 m bal. á 12 ks 1534-1</t>
  </si>
  <si>
    <t>ZF450</t>
  </si>
  <si>
    <t>Obinadlo elastickĂ© lenkideal krĂˇtkotaĹľnĂ© 10 cm x 5 m bal. Ăˇ 10 ks 19583</t>
  </si>
  <si>
    <t>ZM582</t>
  </si>
  <si>
    <t>Obinadlo elastickĂ© lenkideal krĂˇtkotaĹľnĂ© 15 cm x 5 m bal. Ăˇ 10 ks 19585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</si>
  <si>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</si>
  <si>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</si>
  <si>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</si>
  <si>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</si>
  <si>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</si>
  <si>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</si>
  <si>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ZC352</t>
  </si>
  <si>
    <t>Obinadlo elastickĂ© universalnĂ­ 12 cm x 10 m bal. Ăˇ 12 ks 1320200207</t>
  </si>
  <si>
    <t>Obinadlo elastické universal   8 cm x 5 m 1323100312</t>
  </si>
  <si>
    <t>Obinadlo elastické universal 15 cm x 5 m 1323100315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</si>
  <si>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</si>
  <si>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</si>
  <si>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</si>
  <si>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</si>
  <si>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</si>
  <si>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</si>
  <si>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</si>
  <si>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</si>
  <si>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</si>
  <si>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</si>
  <si>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</si>
  <si>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</si>
  <si>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</si>
  <si>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</si>
  <si>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</si>
  <si>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</si>
  <si>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</si>
  <si>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ZC848</t>
  </si>
  <si>
    <t>Obvaz ortho-pad 10 cm x 3 m pod sĂˇdru Ăˇ 6 ks karton Ăˇ 120 ks 1320105004</t>
  </si>
  <si>
    <t>ZC725</t>
  </si>
  <si>
    <t>Obvaz ortho-pad 15 cm x 3 m pod sĂˇdru Ăˇ 6 ks 1320105005</t>
  </si>
  <si>
    <t>Obvaz ortho-pad 15 cm x 3 m pod sádru á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</si>
  <si>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</si>
  <si>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</si>
  <si>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</si>
  <si>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</si>
  <si>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Obvaz sádrový safix plus 10 cm x 3 m bal. á 24 ks 3327410</t>
  </si>
  <si>
    <t>ZA432</t>
  </si>
  <si>
    <t>Obvaz sádrový safix plus 14 cm x 3 m bal. á 20 ks 3327430</t>
  </si>
  <si>
    <t>ZL790</t>
  </si>
  <si>
    <t>Obvaz sterilnĂ­ hotovĂ˝ ÄŤ. 3 A4101144</t>
  </si>
  <si>
    <t>ZS118</t>
  </si>
  <si>
    <t>RouĹˇka bĹ™iĹˇnĂ­ NT s RTG vlĂˇknem, sterilnĂ­, 30x30, bal. Ăˇ 5ks 37769</t>
  </si>
  <si>
    <t>ZS119</t>
  </si>
  <si>
    <t>RouĹˇka bĹ™iĹˇnĂ­ NT s RTG vlĂˇknem, sterilnĂ­, 45x45, bal. Ăˇ 5ks 37770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</si>
  <si>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</si>
  <si>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</si>
  <si>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</si>
  <si>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</si>
  <si>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</si>
  <si>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</si>
  <si>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Rouška břišní NT Special s RTG vláknem sterilní 30 x 30 cm 130g/m2/5ks  bal. á 180 ks 187705-08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</si>
  <si>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</si>
  <si>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</si>
  <si>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</si>
  <si>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</si>
  <si>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sĂˇdrovĂˇ 4 vrstvĂˇ 10 x 20 m (332790) 1324702316</t>
  </si>
  <si>
    <t>ZD551</t>
  </si>
  <si>
    <t>Safix longeta sĂˇdrovĂˇ 4 vrstvĂˇ 12 x 20 m (332791) 1324702317</t>
  </si>
  <si>
    <t>Safix longeta sádrová 4 vrstvá 10 x 20 m (332790) 1324702316</t>
  </si>
  <si>
    <t>Safix longeta sádrová 4 vrstvá 12 x 20 m (332791) 1324702317</t>
  </si>
  <si>
    <t>ZA441</t>
  </si>
  <si>
    <t>Steh nĂˇplasĹĄovĂ˝ Steri-strip 6 x 38 mm bal. Ăˇ 50 ks R1542</t>
  </si>
  <si>
    <t>Šátek trojcípý NT 136 x 96 x 96 cm 20002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</si>
  <si>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</si>
  <si>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</si>
  <si>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</si>
  <si>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</si>
  <si>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</si>
  <si>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</si>
  <si>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Tampon sterilní stáčený 20 x 20 cm/10 ks s RTG nití karton á 3000 ks 28203</t>
  </si>
  <si>
    <t>Tampon sterilní stáčený 50 x 50 cm / á 5 ks karton á 1000 ks 28017</t>
  </si>
  <si>
    <t>Tampon sterilní stáčený 9 x 9 cm s RTG nití bal. á 5 ks karton á 6000 ks 28000</t>
  </si>
  <si>
    <t>ZA467</t>
  </si>
  <si>
    <t>Tyčinka vatová nesterilní 15 cm bal. á 100 ks 9679369</t>
  </si>
  <si>
    <t>ZO201</t>
  </si>
  <si>
    <t>AdaptĂ©r k optice Olympus RTQ/Storz/Wisap/Aesculap B00-21010-71</t>
  </si>
  <si>
    <t>ZO381</t>
  </si>
  <si>
    <t>AdaptĂ©r ke svÄ›telnĂ©mu zdroji Olymp./ACMI B00-21116-63</t>
  </si>
  <si>
    <t>ZE248</t>
  </si>
  <si>
    <t>AdaptĂ©r Olympus / ACMI spec. model B00-21010-95</t>
  </si>
  <si>
    <t>ZB557</t>
  </si>
  <si>
    <t>AdaptĂ©r pĹ™echodka combifix rekord - luer 4090306</t>
  </si>
  <si>
    <t>ZE247</t>
  </si>
  <si>
    <t>Adaptér Olympus / ACMI B00-21116-62</t>
  </si>
  <si>
    <t>Adaptér Olympus / ACMI spec. model B00-21010-95</t>
  </si>
  <si>
    <t>Adaptér přechodka combifix rekord - luer 4090306</t>
  </si>
  <si>
    <t>ZQ781</t>
  </si>
  <si>
    <t>Aplikátor APC ke koagulaci ERBE, s nožovou elektrodou, rigidní, pr. 5 mm, délka 320 mm 20132-034</t>
  </si>
  <si>
    <t>ZA690</t>
  </si>
  <si>
    <t>ÄŚepelka skalpelovĂˇ 10 BB510</t>
  </si>
  <si>
    <t>ZC751</t>
  </si>
  <si>
    <t>ÄŚepelka skalpelovĂˇ 11 BB511</t>
  </si>
  <si>
    <t>ZC752</t>
  </si>
  <si>
    <t>ÄŚepelka skalpelovĂˇ 15 BB515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</si>
  <si>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</si>
  <si>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</si>
  <si>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</si>
  <si>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</si>
  <si>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</si>
  <si>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</si>
  <si>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</si>
  <si>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</si>
  <si>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ZR631</t>
  </si>
  <si>
    <t>BuĹľie uretrĂˇlnĂ­ DITTEL zahnutĂˇ CH10 EF640R</t>
  </si>
  <si>
    <t>ZR632</t>
  </si>
  <si>
    <t>BuĹľie uretrĂˇlnĂ­ DITTEL zahnutĂˇ CH11 EF641R</t>
  </si>
  <si>
    <t>ZR633</t>
  </si>
  <si>
    <t>BuĹľie uretrĂˇlnĂ­ DITTEL zahnutĂˇ CH12 EF642R</t>
  </si>
  <si>
    <t>ZR634</t>
  </si>
  <si>
    <t>BuĹľie uretrĂˇlnĂ­ DITTEL zahnutĂˇ CH13 EF643R</t>
  </si>
  <si>
    <t>ZR635</t>
  </si>
  <si>
    <t>BuĹľie uretrĂˇlnĂ­ DITTEL zahnutĂˇ CH15 EF645R</t>
  </si>
  <si>
    <t>ZR636</t>
  </si>
  <si>
    <t>BuĹľie uretrĂˇlnĂ­ DITTEL zahnutĂˇ CH16 EF646R</t>
  </si>
  <si>
    <t>ZR637</t>
  </si>
  <si>
    <t>BuĹľie uretrĂˇlnĂ­ DITTEL zahnutĂˇ CH17 EF647R</t>
  </si>
  <si>
    <t>ZR638</t>
  </si>
  <si>
    <t>BuĹľie uretrĂˇlnĂ­ DITTEL zahnutĂˇ CH18 EF648R</t>
  </si>
  <si>
    <t>ZR639</t>
  </si>
  <si>
    <t>BuĹľie uretrĂˇlnĂ­ DITTEL zahnutĂˇ CH19 EF649R</t>
  </si>
  <si>
    <t>ZR640</t>
  </si>
  <si>
    <t>BuĹľie uretrĂˇlnĂ­ DITTEL zahnutĂˇ CH20 EF650R</t>
  </si>
  <si>
    <t>ZR641</t>
  </si>
  <si>
    <t>BuĹľie uretrĂˇlnĂ­ DITTEL zahnutĂˇ CH21 EF651R</t>
  </si>
  <si>
    <t>ZR642</t>
  </si>
  <si>
    <t>BuĹľie uretrĂˇlnĂ­ DITTEL zahnutĂˇ CH22 EF652R</t>
  </si>
  <si>
    <t>ZR643</t>
  </si>
  <si>
    <t>BuĹľie uretrĂˇlnĂ­ DITTEL zahnutĂˇ CH23 EF653R</t>
  </si>
  <si>
    <t>ZR629</t>
  </si>
  <si>
    <t>BuĹľie uretrĂˇlnĂ­ DITTEL zahnutĂˇ CH8 EF638R</t>
  </si>
  <si>
    <t>ZR630</t>
  </si>
  <si>
    <t>BuĹľie uretrĂˇlnĂ­ DITTEL zahnutĂˇ CH9 EF639R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</si>
  <si>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</si>
  <si>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</si>
  <si>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</si>
  <si>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</si>
  <si>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</si>
  <si>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</si>
  <si>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Cévka CN-01, bal.á 40 ks, 646959</t>
  </si>
  <si>
    <t>Cévka vyživovací CV-01 GAMV686415 (GAM646957)</t>
  </si>
  <si>
    <t>Čepelka skalpelová 10 BB510</t>
  </si>
  <si>
    <t>Čepelka skalpelová 11 BB511</t>
  </si>
  <si>
    <t>Čepelka skalpelová 22 BB522</t>
  </si>
  <si>
    <t>Čepelka skalpelová 23 BB523</t>
  </si>
  <si>
    <t>Čepelka skalpelová č. 10 - Swann Morton bal. á 100 ks G0100</t>
  </si>
  <si>
    <t>Čepelka skalpelová č. 15 - Swann Morton bal. á 100 ks G0103</t>
  </si>
  <si>
    <t>ZA783</t>
  </si>
  <si>
    <t>DrĂ©n Easy Flow 40 mm/30 cm, Ăˇ 10 ks, 97.816.92.224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</si>
  <si>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</si>
  <si>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</si>
  <si>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</si>
  <si>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</si>
  <si>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</si>
  <si>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</si>
  <si>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ZA760</t>
  </si>
  <si>
    <t>DrĂ©n redon CH8 50 cm U2110800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</si>
  <si>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</si>
  <si>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</si>
  <si>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</si>
  <si>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</si>
  <si>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</si>
  <si>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</si>
  <si>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Drén redon CH12 50 cm U2111200</t>
  </si>
  <si>
    <t>Drén redon CH14 50 cm U2111400</t>
  </si>
  <si>
    <t>Drén redon CH16 50 cm U2111600</t>
  </si>
  <si>
    <t>Drén silikonový BLAKE plochý 7 mm bal á 10 ks 2211</t>
  </si>
  <si>
    <t>Drén silikonový CH20 laparotomický s RTG značením sterilní d = 50 cm bal. á 10 ks WLM60702000</t>
  </si>
  <si>
    <t>Drén silikonový CH26 laparotomický s RTG značením sterilní d = 50 cm bal. á 10 ks WLM60702600</t>
  </si>
  <si>
    <t>ZK178</t>
  </si>
  <si>
    <t>DrĹľĂˇk  skalpelovĂ˝ch ÄŤepelek ÄŤ. 3 BB073R</t>
  </si>
  <si>
    <t>ZB069</t>
  </si>
  <si>
    <t>DrĹľĂˇk skalp. ÄŤepelek dÄ›tskĂ˝ krĂˇtkĂ˝ - SCALPEL HANDLE  FITTING NO.3 FOR BLADES 10-15 AND 40, 42  125 mm, 5 BB073R</t>
  </si>
  <si>
    <t>ZK183</t>
  </si>
  <si>
    <t>DrĹľĂˇk skalp. ÄŤepelek dlouhĂ˝ - SCALPEL HANDLE FITTING NO.3L FOR BLADES 10-15 and 40, 42  210 mm, 8 1/4 BB075R</t>
  </si>
  <si>
    <t>ZA695</t>
  </si>
  <si>
    <t>DrĹľĂˇk skalp. ÄŤepelek dospÄ›lĂ˝ - SCALPEL HANDLE  FITTING NO.4 FOR BLADES 18-36  135 mm, 5 1/4 BB084R</t>
  </si>
  <si>
    <t>ZA434</t>
  </si>
  <si>
    <t>DrĹľĂˇk skalpelovĂ˝ch ÄŤepelek BB084R</t>
  </si>
  <si>
    <t>ZB327</t>
  </si>
  <si>
    <t>Držák skalpelových čepelek č. 3 123 mm 397112910003</t>
  </si>
  <si>
    <t>ZD512</t>
  </si>
  <si>
    <t>Držák skalpelových čepelek č. 4 397112910004</t>
  </si>
  <si>
    <t>ZC129</t>
  </si>
  <si>
    <t>Elektroda defibrilaÄŤnĂ­ pro dospÄ›lĂ© EDGE s konektorem QUIK-COMBO k defibrilĂˇtorĹŻm LIFEPAK 11996-000091</t>
  </si>
  <si>
    <t>ZI496</t>
  </si>
  <si>
    <t>Elektroda defibrilaÄŤnĂ­ pro dospÄ›lĂ© QC 11996-000017</t>
  </si>
  <si>
    <t>ZA890</t>
  </si>
  <si>
    <t>Elektroda neutrĂˇlnĂ­ jednorĂˇzovĂˇ 20193-071</t>
  </si>
  <si>
    <t>ZA932</t>
  </si>
  <si>
    <t>Elektroda neutrĂˇlnĂ­ ke koagulaci bal. Ăˇ 50 ks E7509</t>
  </si>
  <si>
    <t>ZA892</t>
  </si>
  <si>
    <t>Elektroda neutrĂˇlnĂ­ kojeneckĂˇ bal. Ăˇ 50 ks 20193-073</t>
  </si>
  <si>
    <t>ZA891</t>
  </si>
  <si>
    <t>Elektroda neutrĂˇlnĂ­ nessy ke koagulaci Ăˇ 50 ks 20193-070</t>
  </si>
  <si>
    <t>Elektroda neutrální ke koagulaci bal. á 50 ks E7509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</si>
  <si>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</si>
  <si>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</si>
  <si>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</si>
  <si>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ZK212</t>
  </si>
  <si>
    <t>Elevatorium langenbeck   8 mm 195 mm FK130R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</si>
  <si>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</si>
  <si>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</si>
  <si>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</si>
  <si>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</si>
  <si>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</si>
  <si>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</si>
  <si>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</si>
  <si>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</si>
  <si>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ZR524</t>
  </si>
  <si>
    <t>HĂˇk bĹ™iĹˇnĂ­ HOSEL 120 X 30 mm, 250 mm BT443R</t>
  </si>
  <si>
    <t>ZR517</t>
  </si>
  <si>
    <t>HĂˇk bĹ™iĹˇnĂ­ Kelly 150 x 39 mm, 265 mm BT630R</t>
  </si>
  <si>
    <t>ZR516</t>
  </si>
  <si>
    <t>HĂˇk bĹ™iĹˇnĂ­ Kelly 155 x 57 mm, 260 mm BT633R</t>
  </si>
  <si>
    <t>ZK169</t>
  </si>
  <si>
    <t>HĂˇk bĹ™iĹˇnĂ­ kocher BT460R</t>
  </si>
  <si>
    <t>ZK591</t>
  </si>
  <si>
    <t>HĂˇk bĹ™iĹˇnĂ­ mikulicz 180 x 50 mm 260 mm BT624R</t>
  </si>
  <si>
    <t>ZR518</t>
  </si>
  <si>
    <t>HĂˇk bĹ™iĹˇnĂ­ Mikulicz 86 x 55 mm, 255 mm BT618R</t>
  </si>
  <si>
    <t>ZQ109</t>
  </si>
  <si>
    <t>HĂˇk bĹ™iĹˇnĂ­ MIKULICZ BT621R</t>
  </si>
  <si>
    <t>ZR650</t>
  </si>
  <si>
    <t>HĂˇk BRUNNER lopatka 120 x 25 mm BT510R</t>
  </si>
  <si>
    <t>ZR551</t>
  </si>
  <si>
    <t>HĂˇk BRUNNER, lopatka 100 x 20 mm BT509R</t>
  </si>
  <si>
    <t>ZJ879</t>
  </si>
  <si>
    <t>HĂˇk durham 17 x 10 mm 215 mm BT400R</t>
  </si>
  <si>
    <t>ZR658</t>
  </si>
  <si>
    <t>HĂˇk dvouzubĂ˝ 165 mm ostrĂ˝, ostĹ™e zahnutĂ˝ BT112R</t>
  </si>
  <si>
    <t>ZR667</t>
  </si>
  <si>
    <t>HĂˇk GREENE 22 x 22 mm 225 mm BT408R</t>
  </si>
  <si>
    <t>ZK165</t>
  </si>
  <si>
    <t>HĂˇk hosel 140 x 40 mm 250 mm BT445R</t>
  </si>
  <si>
    <t>ZR616</t>
  </si>
  <si>
    <t>HĂˇk jednozubĂ˝ 165 mm tupĂ˝ BT126R</t>
  </si>
  <si>
    <t>ZK162</t>
  </si>
  <si>
    <t>HĂˇk kocher - langenbeck 55 x 11 mm 215 mm BT361R</t>
  </si>
  <si>
    <t>ZR525</t>
  </si>
  <si>
    <t>HĂˇk KOCHER-LANGENBECK 41 x 11 mm, 215 mm BT359R</t>
  </si>
  <si>
    <t>ZR523</t>
  </si>
  <si>
    <t>HĂˇk KOCHER-WAGNER, 280 mm, 94 X 36 mm BT498R</t>
  </si>
  <si>
    <t>ZR557</t>
  </si>
  <si>
    <t>HĂˇk MANNERFELT 12 x 14 mm, 155 mm BT949R</t>
  </si>
  <si>
    <t>ZK168</t>
  </si>
  <si>
    <t>HĂˇk MIDDELDORF 28 x 28 mm 235 mm BT406R</t>
  </si>
  <si>
    <t>ZJ880</t>
  </si>
  <si>
    <t>HĂˇk middeldorpf 15 x 15 mm 220 mm BT404R</t>
  </si>
  <si>
    <t>ZK167</t>
  </si>
  <si>
    <t>HĂˇk middeldorpf 20 x 22 mm 215 mm BT405R</t>
  </si>
  <si>
    <t>ZJ881</t>
  </si>
  <si>
    <t>HĂˇk middeldorpf 28 x 28 mm BT406R</t>
  </si>
  <si>
    <t>ZR605</t>
  </si>
  <si>
    <t>HĂˇk na rĂˇnu BRUNNER lopatka 80 X 20 mm BT524R</t>
  </si>
  <si>
    <t>ZR618</t>
  </si>
  <si>
    <t>HĂˇk na rĂˇnu KOCHER 4z poloostrĂ˝ BT264R</t>
  </si>
  <si>
    <t>ZR581</t>
  </si>
  <si>
    <t>HĂˇk na rĂˇnu KOCHER dlouhĂ˝ 36 X 20 mm BT459R</t>
  </si>
  <si>
    <t>ZJ875</t>
  </si>
  <si>
    <t>HĂˇk na rĂˇny 4z volkmann poloostrĂ˝ BT260R</t>
  </si>
  <si>
    <t>ZJ877</t>
  </si>
  <si>
    <t>HĂˇk na rĂˇny kocher 4z tupĂ˝ BT274R</t>
  </si>
  <si>
    <t>ZR604</t>
  </si>
  <si>
    <t>HĂˇk volkmann 2z ostrĂ˝ 9 x 8 mm 220 mm BT242R</t>
  </si>
  <si>
    <t>ZK155</t>
  </si>
  <si>
    <t>HĂˇk volkmann 4z ostrĂ˝ 9 x 19 mm 220 mm BT244R</t>
  </si>
  <si>
    <t>ZR579</t>
  </si>
  <si>
    <t>HĂˇk volkmann 4z tupĂ˝ 8 x 19 mm 220 mm BT254R</t>
  </si>
  <si>
    <t>ZR277</t>
  </si>
  <si>
    <t>Háček na rány jednozubý ostrý 16,5 cm 397118080010</t>
  </si>
  <si>
    <t>ZB399</t>
  </si>
  <si>
    <t>HadiÄŤka PVC 1/1,5  Ăˇ 100 m KVS 599812 , PVC100015</t>
  </si>
  <si>
    <t>ZQ249</t>
  </si>
  <si>
    <t>HadiÄŤka spojovacĂ­ HS 1,8 x 1800 mm LL DEPH free 2200 180 ND</t>
  </si>
  <si>
    <t>ZI277</t>
  </si>
  <si>
    <t>HadiÄŤka sterilnĂ­ tisseel sprayset Ăˇ 10 ks 1504271</t>
  </si>
  <si>
    <t>ZH514</t>
  </si>
  <si>
    <t>Hadice pro propl. pumpu, ke 2 vakĹŻm, resterilizovatelnĂˇ A4055</t>
  </si>
  <si>
    <t>Hadička PVC 1/1,5  á 100 m KVS 599812 , PVC100015</t>
  </si>
  <si>
    <t>Hadička spojovací HS 1,8 x 1800 mm LL DEPH free 2200 180 ND</t>
  </si>
  <si>
    <t>ZR284</t>
  </si>
  <si>
    <t>Hák na plíce dlouhý rovný 20 mm 397118140200</t>
  </si>
  <si>
    <t>ZR285</t>
  </si>
  <si>
    <t>Hák na plíce dlouhý, prohnutý 15 mm 397118140190</t>
  </si>
  <si>
    <t>ZR276</t>
  </si>
  <si>
    <t>Hák na rány Langenbeck  45 × 10 mm 21 cm 397118080800</t>
  </si>
  <si>
    <t>ZN260</t>
  </si>
  <si>
    <t>Hák resekční 4 zubý rovný 165 mm 397118310040</t>
  </si>
  <si>
    <t>ZR577</t>
  </si>
  <si>
    <t>Jehelec BAUMGARTNER 145 mm BM215R</t>
  </si>
  <si>
    <t>ZR578</t>
  </si>
  <si>
    <t>Jehelec CRILE-MURRAY 150 MM BM219R</t>
  </si>
  <si>
    <t>ZR576</t>
  </si>
  <si>
    <t>Jehelec DERF 125 mm BM204R</t>
  </si>
  <si>
    <t>ZJ857</t>
  </si>
  <si>
    <t>Jehelec durogrip halsey 130 mm BM012R</t>
  </si>
  <si>
    <t>ZH187</t>
  </si>
  <si>
    <t>Jehelec hloubkovĂ˝ rovnĂ˝ tvrdokovovĂ˝ 165 mm 397132060610</t>
  </si>
  <si>
    <t>ZI250</t>
  </si>
  <si>
    <t>Jehelec MAYO - HEGAR rovnĂ˝ 185 mm BM066R</t>
  </si>
  <si>
    <t>ZR666</t>
  </si>
  <si>
    <t>Jehla do jehelce BUMERANG nĂˇhradnĂ­ malĂˇ BM627R</t>
  </si>
  <si>
    <t>ZQ008</t>
  </si>
  <si>
    <t>Kabel bipolĂˇrnĂ­ BOWA k pinzetÄ› BOWA 351-040 ke kogulaci Valleylab dĂ©lka 4,5 m 2pin konektor zĂˇruka 300 autoklĂˇvnĂ­ch cyklĹŻ 351-040</t>
  </si>
  <si>
    <t>ZK193</t>
  </si>
  <si>
    <t>Kanyla odsĂˇvacĂ­ CH21 7 mm GF860R</t>
  </si>
  <si>
    <t>ZF018</t>
  </si>
  <si>
    <t>Kanyla vasofix 16G ĹˇedĂˇ safety 4269179S-01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</si>
  <si>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</si>
  <si>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</si>
  <si>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</si>
  <si>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</si>
  <si>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</si>
  <si>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</si>
  <si>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ZH818</t>
  </si>
  <si>
    <t>Katetr moÄŤovĂ˝ foley CH20 180605-000200</t>
  </si>
  <si>
    <t>ZA706</t>
  </si>
  <si>
    <t>Katetr močový foley 18CH bal. á 12 ks 1394-02</t>
  </si>
  <si>
    <t>ZF985</t>
  </si>
  <si>
    <t>Katetr močový foley 24CH bal. á 12 ks 1620-02</t>
  </si>
  <si>
    <t>Katetr močový foley CH14 180605-000140</t>
  </si>
  <si>
    <t>ZH817</t>
  </si>
  <si>
    <t>Katetr močový foley CH18 180605-000180</t>
  </si>
  <si>
    <t>ZK244</t>
  </si>
  <si>
    <t>KleĹˇtÄ› allis 4 x 5 zubĹŻ 155 mm EA015R</t>
  </si>
  <si>
    <t>ZK245</t>
  </si>
  <si>
    <t>KleĹˇtÄ› allis 5 x 6 zubĹŻ 155 mm EA016R</t>
  </si>
  <si>
    <t>ZJ932</t>
  </si>
  <si>
    <t>KleĹˇtÄ› allis 5 x 6 zubĹŻ 190 mm EA017R</t>
  </si>
  <si>
    <t>ZR564</t>
  </si>
  <si>
    <t>KleĹˇtÄ› FOERSTER-BALLENGER 240 mm BF120R</t>
  </si>
  <si>
    <t>ZR615</t>
  </si>
  <si>
    <t>KleĹˇtÄ› PERITONEUMKLEMME N.MIKULICZ 185 mm BJ304R</t>
  </si>
  <si>
    <t>ZP464</t>
  </si>
  <si>
    <t>KleĹˇtÄ› stĹ™evnĂ­ JUDD-ALLIS  3 x 4 zuby 200 mm EA026R</t>
  </si>
  <si>
    <t>ZA523</t>
  </si>
  <si>
    <t>Klip hem-o-lok L 14 x 6 bal. Ăˇ 84 ks 544240</t>
  </si>
  <si>
    <t>ZC018</t>
  </si>
  <si>
    <t>Klip hem-o-lok XL bal. á 14 ks 544250</t>
  </si>
  <si>
    <t>Klip hem-o-lok XL bal. Ăˇ 14 ks 544250</t>
  </si>
  <si>
    <t>ZK085</t>
  </si>
  <si>
    <t>Kochr - KOCHER  ARTERY FORCEPS  1X2 TEETH, STRAIGHT  140 mm, 5 1/2  BH614R</t>
  </si>
  <si>
    <t>ZR647</t>
  </si>
  <si>
    <t>Kyreta kostnĂ­ VOLKMANN 13 mm 170 mm FK638R</t>
  </si>
  <si>
    <t>ZH035</t>
  </si>
  <si>
    <t>Ĺ krtidlo Esmarch 12 cm x 5 m resterilizovatelnĂ˝ do 134Â° bezlatexovĂ˝ 20-20-120</t>
  </si>
  <si>
    <t>ZB103</t>
  </si>
  <si>
    <t>LĂˇhev k odsĂˇvaÄŤce flovac 2l hadice 1,8 m 000-036-021</t>
  </si>
  <si>
    <t>Láhev k odsávačce flovac 2l hadice 1,8 m 000-036-021</t>
  </si>
  <si>
    <t>ZB332</t>
  </si>
  <si>
    <t>Láhev ke kompaktní odsávačce 0,5 l P00340</t>
  </si>
  <si>
    <t>ZR608</t>
  </si>
  <si>
    <t>LĹľiÄŤka na Ĺľl. kameny luer 11 mm # 4 EB174R</t>
  </si>
  <si>
    <t>ZR623</t>
  </si>
  <si>
    <t>LĹľiÄŤka na Ĺľl. kameny luer 2,8m / 000 EB168R</t>
  </si>
  <si>
    <t>ZR607</t>
  </si>
  <si>
    <t>LĹľiÄŤka na Ĺľl. kameny luer 3,4 mm # 00 EB169R</t>
  </si>
  <si>
    <t>ZR624</t>
  </si>
  <si>
    <t>LĹľiÄŤka na Ĺľl. kameny luer 4,3 mm #0 EB170R</t>
  </si>
  <si>
    <t>ZR625</t>
  </si>
  <si>
    <t>LĹľiÄŤka na Ĺľl. kameny luer 5,5 mm / 1 EB171R</t>
  </si>
  <si>
    <t>ZR626</t>
  </si>
  <si>
    <t>LĹľiÄŤka na Ĺľl. kameny luer 6,7 mm # 2 EB172R</t>
  </si>
  <si>
    <t>ZR279</t>
  </si>
  <si>
    <t>Lopatka na jazyk Buchwald 16×23 mm, 17,5 cm 397121310010</t>
  </si>
  <si>
    <t>ZR268</t>
  </si>
  <si>
    <t>Lžička oční Daviel s lopatkou vel.2 1×  2 mm 397125380370</t>
  </si>
  <si>
    <t>ZK304</t>
  </si>
  <si>
    <t>Miska kruhovĂˇ 0,06 l vĂ˝Ĺˇka 30 mm JG521R</t>
  </si>
  <si>
    <t>ZK305</t>
  </si>
  <si>
    <t>Miska kruhovĂˇ 0,16 l vĂ˝Ĺˇka 41 mm JG522R</t>
  </si>
  <si>
    <t>ZK306</t>
  </si>
  <si>
    <t>Miska kruhovĂˇ 0,4 litru, vĂ˝Ĺˇka 56 mm JG523R stejnĂˇ karta ZK016</t>
  </si>
  <si>
    <t>ZK017</t>
  </si>
  <si>
    <t>Miska kruhovĂˇ 1,0 l vĂ˝Ĺˇka 73 mm JG524R</t>
  </si>
  <si>
    <t>ZR544</t>
  </si>
  <si>
    <t>MĹŻstek pooperaÄŤnĂ­ smyÄŤkovĂ˝ pod dvouhlavĹovou stomii dĂ©lka 65 mm sterilnĂ­ bal. Ăˇ 10 ks 022355</t>
  </si>
  <si>
    <t>ZR545</t>
  </si>
  <si>
    <t>MĹŻstek pooperaÄŤnĂ­ smyÄŤkovĂ˝ pod dvouhlavĹovou stomii dĂ©lka 90 mm sterilnĂ­ bal. Ăˇ 10 ks 022356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</si>
  <si>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</si>
  <si>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</si>
  <si>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</si>
  <si>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333 003 723 001 - vĂ˝padek 12/2019</t>
  </si>
  <si>
    <t>ZF176</t>
  </si>
  <si>
    <t>NĂˇdoba na histologickĂ˝ mat. 5700 ml 333000086003 - vĂ˝padek 12/2019</t>
  </si>
  <si>
    <t>ZE174</t>
  </si>
  <si>
    <t>NĂˇdoba na histologickĂ˝ mat. 920 ml Z1333000041024</t>
  </si>
  <si>
    <t>ZE015</t>
  </si>
  <si>
    <t>NĂˇdoba na histologickĂ˝ mat. s pufrovanĂ˝m formalĂ­nem (1250 ml pufr. formalĂ­n) HISTOFOR 2500 ml BFS-2500</t>
  </si>
  <si>
    <t>ZE016</t>
  </si>
  <si>
    <t>NĂˇdoba na histologickĂ˝ mat. s pufrovanĂ˝m formalĂ­nem (2500 ml pufr. formalĂ­n) HISTOFOR 5000 ml BFS-5000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</si>
  <si>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</si>
  <si>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</si>
  <si>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</si>
  <si>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</si>
  <si>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</si>
  <si>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</si>
  <si>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</si>
  <si>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</si>
  <si>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ZE310</t>
  </si>
  <si>
    <t>NĂˇdoba na kontaminovanĂ˝ odpad CS 6 l pĹŻv. 077802300</t>
  </si>
  <si>
    <t>NĂˇsadka skalpelu ÄŤ. 3l BB075R</t>
  </si>
  <si>
    <t>Nádoba 100 ml PP 72/62 mm s přiloženým uzávěrem bílé víčko sterilní na tekutý materiál 75.562.105</t>
  </si>
  <si>
    <t>Nádoba na histologický mat. 3000 ml 333 003 723 001</t>
  </si>
  <si>
    <t>Nádoba na histologický mat. 5700 ml 333000086003</t>
  </si>
  <si>
    <t>Nádoba na histologický mat. 920 ml Z1333000041024</t>
  </si>
  <si>
    <t>Nádoba na histologický mat. s pufrovaným formalínem HISTOFOR 125 ml bal. á 35 ks BFS-125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</si>
  <si>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</si>
  <si>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</si>
  <si>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</si>
  <si>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Nádoba na histologický mat. s pufrovaným formalínem HISTOFOR 40 ml bal. á 100 ks BFS-40</t>
  </si>
  <si>
    <t>Nádoba na histologický mat. s pufrovaným formalínem HISTOFOR 500 ml bal. á 16 ks BFS-500</t>
  </si>
  <si>
    <t>Nádoba na kontaminovaný odpad CS 6 l pův. 077802300</t>
  </si>
  <si>
    <t>ZK679</t>
  </si>
  <si>
    <t>Nádoba na kontaminovaný odpad SC 60 l jednoduché víko,zámek 2021800411502(I005430006)</t>
  </si>
  <si>
    <t>ZD425</t>
  </si>
  <si>
    <t>NĹŻĹľ k elektrodermatomu Ăˇ 10 ks GB228 R</t>
  </si>
  <si>
    <t>ZJ798</t>
  </si>
  <si>
    <t>NĹŻĹľky cĂ©vnĂ­ reynolds-jameson 140 mm BC015R</t>
  </si>
  <si>
    <t>ZR559</t>
  </si>
  <si>
    <t>NĹŻĹľky chirurgickĂ© standardnĂ­ hrotnatotupĂ© 130 mm BC323R</t>
  </si>
  <si>
    <t>ZK040</t>
  </si>
  <si>
    <t>NĹŻĹľky chirurgickĂ© standardnĂ­ hrotnatotupĂ© rovnĂ© 105 mm BC320R</t>
  </si>
  <si>
    <t>ZR654</t>
  </si>
  <si>
    <t>NĹŻĹľky JAMISON SUPERCUT zahnutĂ© 130 mm BC911R</t>
  </si>
  <si>
    <t>ZR529</t>
  </si>
  <si>
    <t>NĹŻĹľky jemnĂ© rovnĂ© dlouhĂ© 195 mm BC658R</t>
  </si>
  <si>
    <t>ZK063</t>
  </si>
  <si>
    <t>NĹŻĹľky lomenĂ© diethrich-hegemann 45Â° 180 mm BC663R</t>
  </si>
  <si>
    <t>ZI248</t>
  </si>
  <si>
    <t>NĹŻĹľky MAYO- LEXER  DUROTIP, zahnutĂ© 165 mm BC284R</t>
  </si>
  <si>
    <t>ZR269</t>
  </si>
  <si>
    <t>NĹŻĹľky Mayo tupĂ© zahnutĂ© tvrdokovovĂ© 14,5 cm B397113910604</t>
  </si>
  <si>
    <t>ZR270</t>
  </si>
  <si>
    <t>NĹŻĹľky na nehtovou kĹŻĹľiÄŤku zahnutĂ© 11,0 cm B397113910469</t>
  </si>
  <si>
    <t>ZR561</t>
  </si>
  <si>
    <t>NĹŻĹľky POTTS-DE MARTEL lomenĂ© 25Â° BC647R</t>
  </si>
  <si>
    <t>ZR610</t>
  </si>
  <si>
    <t>NĹŻĹľky POTTS-DE MARTEL lomenĂ© 45Â° BC648R</t>
  </si>
  <si>
    <t>ZR528</t>
  </si>
  <si>
    <t>NĹŻĹľky preparaÄŤnĂ­ durotip zahnutĂ© 350 mm BC285R</t>
  </si>
  <si>
    <t>ZR560</t>
  </si>
  <si>
    <t>NĹŻĹľky preparaÄŤnĂ­ NELSON-METZENBAUM zahnutĂ© BC616R</t>
  </si>
  <si>
    <t>NĹŻĹľky preparaÄŤnĂ­ zahnutĂ© - MAYO- LEXER  DUROTIP DISSECTING SCISSORS  CURVED  165 mm, 6 1/2 BC284R</t>
  </si>
  <si>
    <t>ZR515</t>
  </si>
  <si>
    <t>NĹŻĹľky preperaÄŤnĂ­ durotip laxer zahnutĂ© 165 mm BC283R</t>
  </si>
  <si>
    <t>ZE289</t>
  </si>
  <si>
    <t>NĹŻĹľky pro instrumentĂˇĹ™ku - OPERATING SCISSORS  STRAIGHT , BLUNT / SHARP 115 mm, 4 1/2 BC321R</t>
  </si>
  <si>
    <t>ZS061</t>
  </si>
  <si>
    <t>NĹŻĹľky rovnĂ© - METZENBAUM DISSECTING SCISSORS STRAIGHT 160 mm, 6 1/4 BC680R</t>
  </si>
  <si>
    <t>NĹŻĹľky standard O/T 115 mm BC321R</t>
  </si>
  <si>
    <t>ZS060</t>
  </si>
  <si>
    <t>NĹŻĹľky vaskulĂˇrnĂ­ a ĹˇlachovĂ© STEVENS, 100 mm BC187R</t>
  </si>
  <si>
    <t>ZJ803</t>
  </si>
  <si>
    <t>NĹŻĹľky zahnutĂ© durotip baby-metzenbaum 145 mm BC259R</t>
  </si>
  <si>
    <t>ZJ806</t>
  </si>
  <si>
    <t>NĹŻĹľky zahnutĂ© durotip nelson-metzenbaum 230 mm BC267R</t>
  </si>
  <si>
    <t>ZJ811</t>
  </si>
  <si>
    <t>NĹŻĹľky zahnutĂ© durotip nelson-metzenbaum 280 mm BC281R</t>
  </si>
  <si>
    <t>ZK041</t>
  </si>
  <si>
    <t>NĹŻĹľky zahnutĂ© chirurgickĂ© standardnĂ­ O/T 115 mm BC421R</t>
  </si>
  <si>
    <t>ZK046</t>
  </si>
  <si>
    <t>NĹŻĹľky zahnutĂ© mayo 155 mm BC555R</t>
  </si>
  <si>
    <t>ZK064</t>
  </si>
  <si>
    <t>NĹŻĹľky zahnutĂ© na arteriotomii de bakey 175 mm BC629R</t>
  </si>
  <si>
    <t>ZK070</t>
  </si>
  <si>
    <t>NĹŻĹľky zahnutĂ© preparaÄŤnĂ­ Stevens HH 115 mm BC009R</t>
  </si>
  <si>
    <t>ZJ805</t>
  </si>
  <si>
    <t>NĹŻĹľky zahnutĂ© rĂ˝hovanĂ© ostĹ™Ă­ durotip 200 mm - METZENBAUM  DUROTIP DISSECTING SCISSORS  SERRATED, CURVED  200 mm, 8 BC265W</t>
  </si>
  <si>
    <t>Nůžky MAYO- LEXER  DUROTIP, zahnuté 165 mm BC284R</t>
  </si>
  <si>
    <t>ZH275</t>
  </si>
  <si>
    <t>Nůžky zahnuté preparační jemné metzenbaum 140 mm 397113080700</t>
  </si>
  <si>
    <t>ZS184</t>
  </si>
  <si>
    <t>Obal ochrannĂ˝ na transluminaÄŤnĂ­ svÄ›tlo Venoscope, 120 x 225 mm, vÄŤetnÄ› ubrousku, jednorĂˇzovĂ˝, bal. Ăˇ 200 ks (obal+ubrousek) N15200</t>
  </si>
  <si>
    <t>ZR651</t>
  </si>
  <si>
    <t>PĂˇka kostnĂ­ 10 mm 220 mm FK170R</t>
  </si>
  <si>
    <t>ZR653</t>
  </si>
  <si>
    <t>PĂˇka kostnĂ­ KNOCHENHEBEL N.BUCK-GRAMCKO 7,5 mm 150 mm FK116R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</si>
  <si>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</si>
  <si>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</si>
  <si>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</si>
  <si>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</si>
  <si>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</si>
  <si>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</si>
  <si>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</si>
  <si>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</si>
  <si>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ZR267</t>
  </si>
  <si>
    <t>Páčidlo Freer na nosní přepážku dvojité 18 cm 397123300030</t>
  </si>
  <si>
    <t>ZR281</t>
  </si>
  <si>
    <t>Páčidlo Freer nosní ostro-tup; 18,0 cm B397123910008</t>
  </si>
  <si>
    <t>Páska retrakční silikonová bílá (surgical loop) 750 mm x 2,5 mm bal. á 24 ks B1095544</t>
  </si>
  <si>
    <t>Páska retrakční silikonová červená (surgical loop) 750 mm x 2,5 mm bal. á 24 ks B1095510</t>
  </si>
  <si>
    <t>Páska retrakční silikonová modrá (surgical loop) 750 mm x 2,5 mm bal. á 24 ks B1095528</t>
  </si>
  <si>
    <t>Páska retrakční silikonová žlutá (surgical loop) 750 mm x 2,5 mm bal. á 24 ks B1095536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</si>
  <si>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</si>
  <si>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</si>
  <si>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</si>
  <si>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</si>
  <si>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</si>
  <si>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zahnutĂ˝ - MICRO-HALSTED  ARTERY FORCEPS CURVED 125 mm 5 BH109R</t>
  </si>
  <si>
    <t>ZJ837</t>
  </si>
  <si>
    <t>PeĂˇn rovnĂ˝ - CRILE  ARTERY FORCEPS  STRAIGHT  140 mm, 5 1/2 BH144R</t>
  </si>
  <si>
    <t>PeĂˇn rovnĂ˝ 140 mm BH144R</t>
  </si>
  <si>
    <t>ZK075</t>
  </si>
  <si>
    <t>PeĂˇn svorka cĂ©vnĂ­  rochester atraumatickĂˇ rovnĂˇ 225 mm BH448R</t>
  </si>
  <si>
    <t>ZJ839</t>
  </si>
  <si>
    <t>PeĂˇn velmi jemnĂ˝ - NISSEN  ARTERY FORCEPS CURVED 185 mm, 7 1/4  BH199R</t>
  </si>
  <si>
    <t>ZH279</t>
  </si>
  <si>
    <t>Peán rovný jemná na cévy 160 mm 397115081130</t>
  </si>
  <si>
    <t>ZR646</t>
  </si>
  <si>
    <t>PilnĂ­k - raĹˇple 20 mm 220 mm FK507R</t>
  </si>
  <si>
    <t>ZR271</t>
  </si>
  <si>
    <t>Pinzeta anatomickĂˇ Gerald rovnĂˇ 18,0 cm B397114910148</t>
  </si>
  <si>
    <t>ZR562</t>
  </si>
  <si>
    <t>Pinzeta anatomickĂˇ ostrĂˇ rovnĂˇ 145 mm BD305R</t>
  </si>
  <si>
    <t>ZR663</t>
  </si>
  <si>
    <t>Pinzeta anatomickĂˇ standard 145 mm BD047R</t>
  </si>
  <si>
    <t>ZR526</t>
  </si>
  <si>
    <t>Pinzeta anatomickĂˇ stĹ™. 130 mm BD025R</t>
  </si>
  <si>
    <t>ZJ818</t>
  </si>
  <si>
    <t>Pinzeta anatomickĂˇ stĹ™ednĂ­ 145 mm BD027R</t>
  </si>
  <si>
    <t>ZR644</t>
  </si>
  <si>
    <t>Pinzeta atraumatickĂˇ DE BAKEY 1,5 mm 150 mm FB411R</t>
  </si>
  <si>
    <t>ZJ980</t>
  </si>
  <si>
    <t>Pinzeta atraumatickĂˇ de bakey 2,0 mm 150 mm FB400R</t>
  </si>
  <si>
    <t>ZJ982</t>
  </si>
  <si>
    <t>Pinzeta atraumatickĂˇ de bakey 2,0 mm 200 mm FB402R</t>
  </si>
  <si>
    <t>ZJ983</t>
  </si>
  <si>
    <t>Pinzeta atraumatickĂˇ de bakey 2,0 mm 240 mm FB404R</t>
  </si>
  <si>
    <t>ZK260</t>
  </si>
  <si>
    <t>Pinzeta atraumatickĂˇ de bakey 2,8 mm 200 mm FB415R</t>
  </si>
  <si>
    <t>ZB163</t>
  </si>
  <si>
    <t>Pinzeta chirurgická matovaná 1 x 2 zuby 145 mm 397114080381</t>
  </si>
  <si>
    <t>ZJ822</t>
  </si>
  <si>
    <t>Pinzeta chirurgickĂˇ - TISSUE FORCEPS  1 x 2 TEETH, STANDARD PATTERN  145 mm, 5 3/4 BD557R</t>
  </si>
  <si>
    <t>ZR563</t>
  </si>
  <si>
    <t>Pinzeta chirurgickĂˇ - TISSUE FORCEPS 1 x 2 TEETH, STANDARD PATTERN 145 mm, 5 3/4 BD537R</t>
  </si>
  <si>
    <t>Pinzeta chirurgickĂˇ 1 x 2 zuby 145 mm BD557R</t>
  </si>
  <si>
    <t>ZJ823</t>
  </si>
  <si>
    <t>Pinzeta chirurgickĂˇ 1 x 2 zuby 160 mm BD559R</t>
  </si>
  <si>
    <t>ZJ820</t>
  </si>
  <si>
    <t>Pinzeta chirurgickĂˇ adson 1 x 2 zuby 120 mm BD511R</t>
  </si>
  <si>
    <t>ZK592</t>
  </si>
  <si>
    <t>Pinzeta chirurgickĂˇ semken 145 mm BD669R</t>
  </si>
  <si>
    <t>Pinzeta chirurgickĂˇ stĹ™ednĂ­ 1 x 2 zuby 145 mm BD537R</t>
  </si>
  <si>
    <t>ZM204</t>
  </si>
  <si>
    <t>Pinzeta marĹˇĂ­kova na mandle 230 mm 397114320010</t>
  </si>
  <si>
    <t>ZK133</t>
  </si>
  <si>
    <t>Pinzeta neurochirurgickĂˇ gerald 175 mm BD228R</t>
  </si>
  <si>
    <t>ZR702</t>
  </si>
  <si>
    <t>PodloĹľka pod mesh AESCULAP, 1:3, sterilnĂ­, bal. Ăˇ 10 ks BA722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</si>
  <si>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</si>
  <si>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</si>
  <si>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</si>
  <si>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</si>
  <si>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Popisovač na kůži sterilní, chirurgický, BLAYCO RQ-01, 13 cm, s jedním hrotem, gen. violeť + PVC pravítko 15 cm TCH02</t>
  </si>
  <si>
    <t>ZR670</t>
  </si>
  <si>
    <t>Raspatorium DOYEN 175 mm pravĂ© FK403R</t>
  </si>
  <si>
    <t>ZR589</t>
  </si>
  <si>
    <t>Raspatorium HARTPRESS zahuntĂ© 14 mm FK325R</t>
  </si>
  <si>
    <t>ZK292</t>
  </si>
  <si>
    <t>Raspatorium KILLIAN ostré/tupé 185 mm OL170R</t>
  </si>
  <si>
    <t>ZR590</t>
  </si>
  <si>
    <t>Raspatorium N.SEDILLOT 15 mm BREIT FK351R</t>
  </si>
  <si>
    <t>ZE971</t>
  </si>
  <si>
    <t>Raspatorium wagner sedilot 185 / 18 mm FK350R</t>
  </si>
  <si>
    <t>ZR584</t>
  </si>
  <si>
    <t>Retraktor MIKULICZ, 121 x 50 mm 250 mm BT622R</t>
  </si>
  <si>
    <t>ZL862</t>
  </si>
  <si>
    <t>RezervoĂˇr balonkovĂ˝ sacĂ­ J-VAC 100ml bal Ăˇ 10 ks 2160</t>
  </si>
  <si>
    <t>Rezervoár balonkový sací J-VAC 100ml bal á 10 ks 2160</t>
  </si>
  <si>
    <t>ZR609</t>
  </si>
  <si>
    <t>RozvÄ›raÄŤ vag. SIMON 115 x 22 mm EL872R</t>
  </si>
  <si>
    <t>ZG263</t>
  </si>
  <si>
    <t>RukojeĹĄ aktivnĂ­ elektrody resterizovatelnĂˇ 4,6 m kabel bal. Ăˇ 10 ks E2100</t>
  </si>
  <si>
    <t>ZR859</t>
  </si>
  <si>
    <t>RukojeĹĄ APC ke koagulaci ERBE APC 300/ICC a APC2/VIO, dvÄ› tlaÄŤĂ­tka, dĂ©lka kabelu 3 m, pro opakovanĂ© pouĹľitĂ­ 20132-043</t>
  </si>
  <si>
    <t>ZB249</t>
  </si>
  <si>
    <t>SĂˇÄŤek moÄŤovĂ˝ s kĹ™Ă­Ĺľovou vĂ˝pustĂ­ 2000 ml s hadiÄŤkou 90 cm ZAR-TNU201601</t>
  </si>
  <si>
    <t>Sáček močový s křížovou výpustí 2000 ml s hadičkou 90 cm ZAR-TNU201601</t>
  </si>
  <si>
    <t>ZK187</t>
  </si>
  <si>
    <t>Sonda d = 1,5 mm 160 mm BN116R</t>
  </si>
  <si>
    <t>ZK188</t>
  </si>
  <si>
    <t>Sonda d = 2,0 mm 160 mm BN136R</t>
  </si>
  <si>
    <t>ZJ356</t>
  </si>
  <si>
    <t>Sonda ĹľaludeÄŤnĂ­ CH10 1200 mm s RTG linkou bal. Ăˇ 50 ks 412010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</si>
  <si>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</si>
  <si>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</si>
  <si>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</si>
  <si>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</si>
  <si>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</si>
  <si>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</si>
  <si>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ZB093</t>
  </si>
  <si>
    <t>Sonda ĹľaludeÄŤnĂ­ CH25(CH24), dĂ©lka 80 cm 21228(22-25.520)</t>
  </si>
  <si>
    <t>Sonda žaludeční CH10 1200 mm s RTG linkou bal. á 50 ks 412010</t>
  </si>
  <si>
    <t>Sonda žaludeční CH14 1200 mm s RTG linkou bal. á 50 ks 412014</t>
  </si>
  <si>
    <t>Sonda žaludeční CH18 1200 mm s RTG linkou bal. á 30 ks 412018</t>
  </si>
  <si>
    <t>Sonda žaludeční CH25(CH24), délka 80 cm 21228(22-25.520)</t>
  </si>
  <si>
    <t>ZH852</t>
  </si>
  <si>
    <t>Souprava odsĂˇvacĂ­ zahnutĂˇ Yankauer s rukojetĂ­ prĹŻm. koncovky 6 mm hadice CH 25 dĂ©lka 2 m bal. Ăˇ 50 ks 34102</t>
  </si>
  <si>
    <t>ZB303</t>
  </si>
  <si>
    <t>Spojka asymetrická 4 x 7 mm 60.21.00 (120 420)</t>
  </si>
  <si>
    <t>Spojka asymetrickĂˇ 4 x 7 mm 60.21.00 (120 420)</t>
  </si>
  <si>
    <t>ZB598</t>
  </si>
  <si>
    <t>Spojka symetrická přímá 7 x 7 mm 60.23.00 (120 430)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</si>
  <si>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</si>
  <si>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</si>
  <si>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</si>
  <si>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</si>
  <si>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</si>
  <si>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StĹ™Ă­kaÄŤka injekÄŤnĂ­ 2-dĂ­lnĂˇ 10 ml L Inject Solo 4606108V</t>
  </si>
  <si>
    <t>StĹ™Ă­kaÄŤka injekÄŤnĂ­ 2-dĂ­lnĂˇ 10 ml L Inject Solo 4606108V - nahrazuje ZR397</t>
  </si>
  <si>
    <t>ZK816</t>
  </si>
  <si>
    <t>StĹ™Ă­kaÄŤka injekÄŤnĂ­ 2-dĂ­lnĂˇ 10 ml LL Inject Solo se zĂˇvitem 4606728V</t>
  </si>
  <si>
    <t>StĹ™Ă­kaÄŤka injekÄŤnĂ­ 2-dĂ­lnĂˇ 2 ml L Inject Solo 4606027V</t>
  </si>
  <si>
    <t>ZB798</t>
  </si>
  <si>
    <t>StĹ™Ă­kaÄŤka injekÄŤnĂ­ 2-dĂ­lnĂˇ 20 ml LL Inject Solo 4606736V</t>
  </si>
  <si>
    <t>ZD835</t>
  </si>
  <si>
    <t>StĹ™Ă­kaÄŤka injekÄŤnĂ­ 3-dĂ­lnĂˇ 1 ml LL plastipak bal. Ăˇ 100 ks 309628</t>
  </si>
  <si>
    <t>ZA964</t>
  </si>
  <si>
    <t>StĹ™Ă­kaÄŤka janett 3-dĂ­lnĂˇ 60 ml sterilnĂ­ vyplachovacĂ­ 050ML3CZ-CEW (MRG564)</t>
  </si>
  <si>
    <t>Stříkačka injekční 2-dílná 10 ml LL Inject Solo se závitem 4606728V</t>
  </si>
  <si>
    <t>Stříkačka injekční 3-dílná 50 ml LL Omnifix Solo 4617509F</t>
  </si>
  <si>
    <t>Stříkačka janett 3-dílná 60 ml sterilní vyplachovací 050ML3CZ-CEW (MRG564)</t>
  </si>
  <si>
    <t>ZJ833</t>
  </si>
  <si>
    <t>Svorka - mikropeĂˇn HALSTEDT-MOSQUITO 125 mm BH110R</t>
  </si>
  <si>
    <t>ZR274</t>
  </si>
  <si>
    <t>Svorka  na cévy Halsted - Mosquito zahnutá 12,5 cm 397115910082</t>
  </si>
  <si>
    <t>ZR272</t>
  </si>
  <si>
    <t>Svorka Allis chirurgickĂˇ 5 Ă— 6 zubĹŻ 15,0 cm 397115910365</t>
  </si>
  <si>
    <t>ZR558</t>
  </si>
  <si>
    <t>Svorka arteriĂˇlnĂ­ COOLEY 44 mm 260 mm FB777R</t>
  </si>
  <si>
    <t>ZR612</t>
  </si>
  <si>
    <t>Svorka arteriĂˇlnĂ­ HEISS 195 mm BH209R</t>
  </si>
  <si>
    <t>ZR601</t>
  </si>
  <si>
    <t>Svorka arteriĂˇlnĂ­ KOCHER 150 mm zahnutĂˇ BH631R</t>
  </si>
  <si>
    <t>ZR614</t>
  </si>
  <si>
    <t>Svorka arteriĂˇlnĂ­ KOCHER-OCHSNER 160 mm BH642R</t>
  </si>
  <si>
    <t>ZR550</t>
  </si>
  <si>
    <t>Svorka arteriĂˇlnĂ­ KOCHER-OCHSNER zahnutĂˇ 160 mm BH643R</t>
  </si>
  <si>
    <t>ZR073</t>
  </si>
  <si>
    <t>Svorka arteriĂˇlnĂ­ Leriche zahnutĂˇ 150 mm KL2451</t>
  </si>
  <si>
    <t>ZR600</t>
  </si>
  <si>
    <t>Svorka arteriĂˇlnĂ­ pean 260 mm zahnutĂˇ BH473R</t>
  </si>
  <si>
    <t>ZR549</t>
  </si>
  <si>
    <t>Svorka arteriĂˇlnĂ­ ROCHESTER-PEAN 160 mm BH442R</t>
  </si>
  <si>
    <t>ZR613</t>
  </si>
  <si>
    <t>Svorka arteriĂˇlnĂ­ SAROT rovnĂˇ 240 mm BH224R</t>
  </si>
  <si>
    <t>ZR655</t>
  </si>
  <si>
    <t>Svorka arteriĂˇlnĂ­ SPENCER-WELLS 130 mm BH332R</t>
  </si>
  <si>
    <t>ZR568</t>
  </si>
  <si>
    <t>Svorka arteriĂˇlnĂ­ SPENCER-WELLS 150 mm BH334R</t>
  </si>
  <si>
    <t>ZR656</t>
  </si>
  <si>
    <t>Svorka arteriĂˇlnĂ­ SPENCER-WELLS 150 mm zahnutĂˇ BH335R</t>
  </si>
  <si>
    <t>ZR599</t>
  </si>
  <si>
    <t>Svorka arteriĂˇlnĂ­ SPENCER-WELLS 230 mm zahnutĂˇ BH361R</t>
  </si>
  <si>
    <t>ZJ842</t>
  </si>
  <si>
    <t>Svorka atraum. bengolea zahnutĂˇ 245 mm BH229R</t>
  </si>
  <si>
    <t>ZJ841</t>
  </si>
  <si>
    <t>Svorka atraum. craford modif. 240 mm BH227R</t>
  </si>
  <si>
    <t>ZJ849</t>
  </si>
  <si>
    <t>Svorka atraum. kocher - ochsner zahnutĂˇ 185 mm BH645R</t>
  </si>
  <si>
    <t>ZJ851</t>
  </si>
  <si>
    <t>Svorka atraum. kocher - ochsner zahnutĂˇ 200 mm BH647R</t>
  </si>
  <si>
    <t>ZJ853</t>
  </si>
  <si>
    <t>Svorka atraum. kocher - ochsner zahnutĂˇ 240 mm BH651R</t>
  </si>
  <si>
    <t>Svorka atraum. kocher 140 mm BH614R</t>
  </si>
  <si>
    <t>ZJ848</t>
  </si>
  <si>
    <t>Svorka atraum. kocher 150 mm BH630R</t>
  </si>
  <si>
    <t>ZK082</t>
  </si>
  <si>
    <t>Svorka atraum. pean 130 mm BH412R</t>
  </si>
  <si>
    <t>ZJ843</t>
  </si>
  <si>
    <t>Svorka atraum. pean 140 mm BH414R</t>
  </si>
  <si>
    <t>ZK589</t>
  </si>
  <si>
    <t>Svorka atraum. pean 200 mm zah. BH471R</t>
  </si>
  <si>
    <t>ZJ844</t>
  </si>
  <si>
    <t>Svorka atraum. pean zahnutĂˇ 140 mm BH415R</t>
  </si>
  <si>
    <t>ZJ847</t>
  </si>
  <si>
    <t>Svorka atraum. rochester - pean zahnutĂˇ 240 mm BH451R</t>
  </si>
  <si>
    <t>ZK076</t>
  </si>
  <si>
    <t>Svorka atraum. rochester pean 160 mm zahnutĂˇ BH443R</t>
  </si>
  <si>
    <t>ZK077</t>
  </si>
  <si>
    <t>Svorka atraum. rochester pean 185 mm zahnutĂˇ BH445R</t>
  </si>
  <si>
    <t>ZK078</t>
  </si>
  <si>
    <t>Svorka atraum. rochester pean 200 mm zahnutĂˇ BH447R</t>
  </si>
  <si>
    <t>ZJ846</t>
  </si>
  <si>
    <t>Svorka atraum. rochester -pean 240 mm BH450R</t>
  </si>
  <si>
    <t>ZR533</t>
  </si>
  <si>
    <t>Svorka baby - mosquito zahnutĂˇ zahnutĂˇ 100 mm BH105R</t>
  </si>
  <si>
    <t>ZK266</t>
  </si>
  <si>
    <t>Svorka cĂ©vnĂ­ glover 220 mm FB460R</t>
  </si>
  <si>
    <t>ZR565</t>
  </si>
  <si>
    <t>Svorka CRILE (KOCHER) 1 x 2 Z, 140 mm BH154R</t>
  </si>
  <si>
    <t>ZR546</t>
  </si>
  <si>
    <t>Svorka CRILE (KOCHER), 1 x 2 z, 140 mm BH155R</t>
  </si>
  <si>
    <t>ZR611</t>
  </si>
  <si>
    <t>Svorka CRILE (pean) 140 mm zahnutĂˇ BH145R</t>
  </si>
  <si>
    <t>ZR597</t>
  </si>
  <si>
    <t>Svorka CRILE (pean) 160 mm BH166R</t>
  </si>
  <si>
    <t>ZK089</t>
  </si>
  <si>
    <t>Svorka crile kocher 1 x 2 z 160 mm z. BH177R</t>
  </si>
  <si>
    <t>ZJ836</t>
  </si>
  <si>
    <t>Svorka halsted - mosquito 1 x 2 zuby 125 mm BH120R</t>
  </si>
  <si>
    <t>ZK097</t>
  </si>
  <si>
    <t>Svorka halsted - mosquito 200 mm zahnutĂˇ BH211R</t>
  </si>
  <si>
    <t>ZJ834</t>
  </si>
  <si>
    <t>Svorka halsted - mosquito zahnutĂˇ 125 mm BH111R</t>
  </si>
  <si>
    <t>Svorka halsted - mosquitodelicate rovnĂˇ 125 mm BH110R</t>
  </si>
  <si>
    <t>ZR273</t>
  </si>
  <si>
    <t>Svorka Halsted-Mosquito 1 × 2 zuby rovná 12,5 cm B397115910084</t>
  </si>
  <si>
    <t>ZR591</t>
  </si>
  <si>
    <t>Svorka hemostatickĂˇ HEISS  zahnutĂˇ 1 x 2 zuby 200 mm BH217R</t>
  </si>
  <si>
    <t>Svorka hemostatickĂˇ HEISS tenkĂˇ zahnutĂˇ 200mm BH207R</t>
  </si>
  <si>
    <t>ZR598</t>
  </si>
  <si>
    <t>Svorka hemostatickĂˇ SAROT 249 mm BH226R</t>
  </si>
  <si>
    <t>ZK084</t>
  </si>
  <si>
    <t>Svorka kocher rovnĂˇ 1 x 2 zuby 130 mm BH612R</t>
  </si>
  <si>
    <t>ZJ831</t>
  </si>
  <si>
    <t>Svorka micro - halsted 125 mm BH108R</t>
  </si>
  <si>
    <t>Svorka micro - halsted zahnutĂˇ 125 mm BH109R</t>
  </si>
  <si>
    <t>ZR566</t>
  </si>
  <si>
    <t>Svorka na art. BIRKETT zahnutĂˇ 185 mm BH197R</t>
  </si>
  <si>
    <t>ZR275</t>
  </si>
  <si>
    <t>Svorka na cévy Ochsner-Kocher rovná 18,0 cm B397115910135</t>
  </si>
  <si>
    <t>ZK114</t>
  </si>
  <si>
    <t>Svorka overholt - geissendoerfer 210 mm BJ021R</t>
  </si>
  <si>
    <t>ZK115</t>
  </si>
  <si>
    <t>Svorka overholt - geissendoerfer 220 mm BJ024R</t>
  </si>
  <si>
    <t>ZR530</t>
  </si>
  <si>
    <t>Svorka overholt - geissendoerfer 230 mm BJ025R</t>
  </si>
  <si>
    <t>ZL872</t>
  </si>
  <si>
    <t>Svorka overholt-geissendoerfer 270 mm BJ032R</t>
  </si>
  <si>
    <t>ZR547</t>
  </si>
  <si>
    <t>Svorka peĂˇn LERICHE 150 mm BH160R</t>
  </si>
  <si>
    <t>ZR548</t>
  </si>
  <si>
    <t>Svorka peĂˇn RANKIN zahnutĂˇ 160 mm BH165R</t>
  </si>
  <si>
    <t>ZK268</t>
  </si>
  <si>
    <t>Svorka preparaÄŤnĂ­ a lig. atr. de bakey 230 mm FB485R</t>
  </si>
  <si>
    <t>ZK109</t>
  </si>
  <si>
    <t>Svorka preparaÄŤnĂ­ baby - adson 140 mm BJ013R</t>
  </si>
  <si>
    <t>ZR531</t>
  </si>
  <si>
    <t>Svorka preparaÄŤnĂ­ BABY - MIXTER 140 mm BJ011R</t>
  </si>
  <si>
    <t>ZR572</t>
  </si>
  <si>
    <t>Svorka preparaÄŤnĂ­ O'SHAUGNESSY 180 mm BJ121R</t>
  </si>
  <si>
    <t>ZR573</t>
  </si>
  <si>
    <t>Svorka preparaÄŤnĂ­ O'SHAUGNESSY 200 mm BJ122R</t>
  </si>
  <si>
    <t>ZK113</t>
  </si>
  <si>
    <t>Svorka preparaÄŤnĂ­ overholt 210 mm jemnĂˇ BJ081R</t>
  </si>
  <si>
    <t>ZR513</t>
  </si>
  <si>
    <t>Svorka preparaÄŤnĂ­ OVERHOLT 215 mm jemnĂˇ BJ080R</t>
  </si>
  <si>
    <t>ZR603</t>
  </si>
  <si>
    <t>Svorka preparaÄŤnĂ­ OVERHOLT--MIXTER 205 mm BJ019R</t>
  </si>
  <si>
    <t>ZR652</t>
  </si>
  <si>
    <t>Svorka ROCHESTER - OCHSNER 1 x 2 z 140 mm BH618R</t>
  </si>
  <si>
    <t>ZR569</t>
  </si>
  <si>
    <t>Svorka ROCHESTER - PEAN 200 mm BH446R</t>
  </si>
  <si>
    <t>ZR571</t>
  </si>
  <si>
    <t>Svorka ROCHESTER - PEAN zahnutĂˇ 225 mm BH449R</t>
  </si>
  <si>
    <t>ZM391</t>
  </si>
  <si>
    <t>Svorka s kuličkou backhaus 120 mm 397115080780</t>
  </si>
  <si>
    <t>ZH191</t>
  </si>
  <si>
    <t>Svorka zahnutá jemná na cévy peán 160 mm 397115081140</t>
  </si>
  <si>
    <t>ZJ835</t>
  </si>
  <si>
    <t>Svorky na cĂ©vy 1 x 2 zuby rovnĂˇ 125 mm BH118R</t>
  </si>
  <si>
    <t>ZC900</t>
  </si>
  <si>
    <t>SystĂ©m odsĂˇvacĂ­ hi-vac 200 ml-komplet bal. Ăˇ 60 ks 05.000.22.801</t>
  </si>
  <si>
    <t>Systém odsávací hi-vac 200 ml-komplet bal. á 60 ks 05.000.22.801</t>
  </si>
  <si>
    <t>ZA812</t>
  </si>
  <si>
    <t>UzĂˇvÄ›r do katetrĹŻ 4435001</t>
  </si>
  <si>
    <t>ZB452</t>
  </si>
  <si>
    <t>VĂ­ko kompletnĂ­ kompaktnĂ­ podtl. odsĂˇv. P00341</t>
  </si>
  <si>
    <t>ZL138</t>
  </si>
  <si>
    <t>Vana pro mikrokontejner II,  (310 x 132 x 57) mm, solid bottom JK188</t>
  </si>
  <si>
    <t>Víko kompletní kompaktní podtl. odsáv. P00341</t>
  </si>
  <si>
    <t>ZA856</t>
  </si>
  <si>
    <t>Vosk kostnĂ­ bone wax 2,5 g, Ăˇ 12 ks, W31C</t>
  </si>
  <si>
    <t>Vosk kostní bone wax 2,5 g, á 12 ks, W31C</t>
  </si>
  <si>
    <t>ZK799</t>
  </si>
  <si>
    <t>ZĂˇtka combi ÄŤervenĂˇ 4495101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</si>
  <si>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</si>
  <si>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</si>
  <si>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ZR280</t>
  </si>
  <si>
    <t>ZrcĂˇtko Killian nosnĂ­; vel. 2 50 mm B46-041-002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</si>
  <si>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</si>
  <si>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</si>
  <si>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</si>
  <si>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</si>
  <si>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</si>
  <si>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</si>
  <si>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ZM830</t>
  </si>
  <si>
    <t>DrĹľĂˇk sacĂ­ a proplachovacĂ­ Wolf 8385.901</t>
  </si>
  <si>
    <t>ZK869</t>
  </si>
  <si>
    <t>Jehla insuflaÄŤnĂ­ 120 mm, bal.Ăˇ 20 ks, C2201</t>
  </si>
  <si>
    <t>Jehla insuflační 120 mm, bal.á 20 ks, C2201</t>
  </si>
  <si>
    <t>Klip hem-o-lok L 14 x 6 bal. á 84 ks 544240</t>
  </si>
  <si>
    <t>ZR875</t>
  </si>
  <si>
    <t>Klip vstĹ™ebatelnĂ˝ Ligaclip Ethicon, PDS, vel. M, se zĂˇmkem, dĂ©lka po uzavĹ™enĂ­ 7,7 mm, bĂ­lĂ˝, bal. 6 x 5 klipĹŻ AP201</t>
  </si>
  <si>
    <t>ZQ902</t>
  </si>
  <si>
    <t>KuĹľel Hasson k systĂ©mu da Vunci Xi k ukotvenĂ­ portu pr. 8 mm pro opakovanĂ© pouĹľitĂ­ 470398</t>
  </si>
  <si>
    <t>Kužel Hasson k systému da Vunci Xi k ukotvení portu pr. 8 mm pro opakované použití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</si>
  <si>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</si>
  <si>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</si>
  <si>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</si>
  <si>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</si>
  <si>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ZQ261</t>
  </si>
  <si>
    <t>NĂˇstroj robotickĂ˝ kabel bipolĂˇrnĂ­ pro da Vinci Xi dĂ©lka 5 m nesterilnĂ­ pro 20 pouĹľitĂ­ modrĂ˝ 470384</t>
  </si>
  <si>
    <t>ZR852</t>
  </si>
  <si>
    <t>NĂˇstroj robotickĂ˝ kabel kit blye fiberconnect pro da Vinci Xi dĂ©lka 20 m 380989-02</t>
  </si>
  <si>
    <t>ZQ260</t>
  </si>
  <si>
    <t>NĂˇstroj robotickĂ˝ kabel monopolĂˇrnĂ­ pro da Vinci Xi dĂ©lka 4 m nesterilnĂ­ pro 20 pouĹľitĂ­ zelenĂ˝ 470383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</si>
  <si>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</si>
  <si>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</si>
  <si>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</si>
  <si>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</si>
  <si>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</si>
  <si>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</si>
  <si>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</si>
  <si>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</si>
  <si>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</si>
  <si>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</si>
  <si>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</si>
  <si>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</si>
  <si>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ZS120</t>
  </si>
  <si>
    <t>NĂˇstroj robotickĂ˝ obturĂˇtor optickĂ˝ Bladeless long pro da Vinci Xi 8 mm jednorĂˇzovĂ˝, sterilnĂ­ bal.Ăˇ 6 ks 470360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</si>
  <si>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</si>
  <si>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</si>
  <si>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</si>
  <si>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</si>
  <si>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</si>
  <si>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</si>
  <si>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</si>
  <si>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</si>
  <si>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</si>
  <si>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</si>
  <si>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ZS121</t>
  </si>
  <si>
    <t>NĂˇstroj robotickĂ˝ trokar kovovĂ˝ long pro da Vinci Xi 8 mm 470004</t>
  </si>
  <si>
    <t>Nástroj robotický jehelec velký k daVinci Xi pro 10 použití 470006</t>
  </si>
  <si>
    <t>Nástroj robotický jehelec velký k daVinci Xi pro 10 použití 470194</t>
  </si>
  <si>
    <t>Nástroj robotický kabel bipolární pro da Vinci Xi délka 5 m nesterilní pro 20 použití modrý 470384</t>
  </si>
  <si>
    <t>Nástroj robotický kabel monopolární pro da Vinci Xi délka 4 m nesterilní pro 20 použití zelený 470383</t>
  </si>
  <si>
    <t>Nástroj robotický kleště bipolární Fenestrated, k daVinci Xi okénkové pro 10 použití 470205</t>
  </si>
  <si>
    <t>Nástroj robotický kleště bipolární Maryland k daVinci Xi pro 10 použití 470172</t>
  </si>
  <si>
    <t>Nástroj robotický kleště ProGrasp k daVinci okénkové pro 10 použití 470093</t>
  </si>
  <si>
    <t>Nástroj robotický nůžky nonopolární Hot Shears k daVinci Xi zahnuté pro 10 použití 470179</t>
  </si>
  <si>
    <t>Nástroj robotický obal Arm Drape na ramena daVinci Xi sterilní jednorázový bal. á 20 ks 470015</t>
  </si>
  <si>
    <t>Nástroj robotický obal Column Drape na středový sloupek daVinci Xi sterilní jednorázový bal. á 20 ks 470341</t>
  </si>
  <si>
    <t>Nástroj robotický obturátor optický Bladeless pro da Vinci Xi 8 mm jednorázový sterilní bal.á 6 ks 470359</t>
  </si>
  <si>
    <t>Nástroj robotický Permanent Cautery Spatula  pro da Vinci Xi, 8 mm, délka čelistí 1,7 cm, pracovní délka 32,26 cm, na 10 použití 470184</t>
  </si>
  <si>
    <t>Nástroj robotický příslušenství 400180</t>
  </si>
  <si>
    <t>Nástroj robotický Sealer Vessel  rozšířený k daVinci Xi,jednorázový bal. á 6 ks 480422</t>
  </si>
  <si>
    <t>Nástroj robotický těsnění na trokar Cannula Seal pro da Vinci Xi 5-8 mm jednorázové sterilní bal. á 10 ks 470361</t>
  </si>
  <si>
    <t>ZM556</t>
  </si>
  <si>
    <t>SĂˇÄŤek laparoskopickĂ˝ MemoBag 200 ml pro 10 mm trocar bal. Ăˇ 5 ks 332800-000010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</si>
  <si>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</si>
  <si>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</si>
  <si>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</si>
  <si>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</si>
  <si>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</si>
  <si>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</si>
  <si>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</si>
  <si>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Set sací a irigační pro laparopumpu bal. á 10 ks 4170225</t>
  </si>
  <si>
    <t>Set sterilnĂ­ pro robotickĂ© operace Da Vinci bal. Ăˇ 4 ks 97077964</t>
  </si>
  <si>
    <t>Set sterilní pro robotické operace Da Vinci bal. á 4 ks 97077964</t>
  </si>
  <si>
    <t>ZK870</t>
  </si>
  <si>
    <t>Trokar s ostĹ™Ă­m a fixaÄŤnĂ­m balonkem 12 x 100 mm CFB73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</si>
  <si>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</si>
  <si>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</si>
  <si>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</si>
  <si>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</si>
  <si>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</si>
  <si>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</si>
  <si>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</si>
  <si>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</si>
  <si>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oplachovĂ˝ch k pumpĂˇm AESCULAP Multi Flow PG131 LUER s trnem 3D Einstein PG131</t>
  </si>
  <si>
    <t>ZA715</t>
  </si>
  <si>
    <t>Set infuznĂ­ intrafix primeline classic 150 cm 4062957</t>
  </si>
  <si>
    <t>Set infuzní intrafix primeline classic 150 cm 4062957</t>
  </si>
  <si>
    <t>ZD721</t>
  </si>
  <si>
    <t>Set odsĂˇvacĂ­ CH 6-18 bal. Ăˇ 35 ks 05.000.22.641</t>
  </si>
  <si>
    <t>Set odsávací CH 6-18 bal. á 35 ks 05.000.22.641</t>
  </si>
  <si>
    <t>ZC862</t>
  </si>
  <si>
    <t>Set proplachovacĂ­ uroline 1cestnĂ˝ Ăˇ 50 ks 7400009A</t>
  </si>
  <si>
    <t>50115064</t>
  </si>
  <si>
    <t>ZPr - šicí materiál (Z529)</t>
  </si>
  <si>
    <t>ZP930</t>
  </si>
  <si>
    <t>Ĺ Ă­tĂ­ optilene 0/0 (3.5) bal. Ăˇ 36 ks C3090043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</si>
  <si>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</si>
  <si>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</si>
  <si>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</si>
  <si>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</si>
  <si>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</si>
  <si>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</si>
  <si>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</si>
  <si>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</si>
  <si>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</si>
  <si>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</si>
  <si>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ZA250</t>
  </si>
  <si>
    <t>Ĺ itĂ­ ethibond gr 2-0 90 cm, 2 x SH bal. Ăˇ 12 ks W6767</t>
  </si>
  <si>
    <t>ZB200</t>
  </si>
  <si>
    <t>Ĺ itĂ­ ethibond gr 2-0 bal. Ăˇ 20 ks X41003</t>
  </si>
  <si>
    <t>ZR883</t>
  </si>
  <si>
    <t>Ĺ itĂ­ Monocryl Plus fialovĂ˝  antibacterial 5/0, 70 cm, jehla (druh RB-1 plus, velikost  17 mm, zakĹ™ivenĂ­ 1/2C, hrot TP) bal. Ăˇ 36 ks HMCP2131H</t>
  </si>
  <si>
    <t>ZR882</t>
  </si>
  <si>
    <t>Ĺ itĂ­ Monocryl Plus fialovĂ˝ antibacterial 4/0, 70 cm, jehla (druh SH-1 plus, velikost 22 mm, zakĹ™ivenĂ­ 1/2C, hrot TP) bal. Ăˇ 36 ks MCP218H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</si>
  <si>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</si>
  <si>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</si>
  <si>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</si>
  <si>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</si>
  <si>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</si>
  <si>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</si>
  <si>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</si>
  <si>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</si>
  <si>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</si>
  <si>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</si>
  <si>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</si>
  <si>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</si>
  <si>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</si>
  <si>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</si>
  <si>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ZL918</t>
  </si>
  <si>
    <t>Ĺ itĂ­ novosyn fial. 1 (4) bal. Ăˇ 12 ks G0058719</t>
  </si>
  <si>
    <t>ZL915</t>
  </si>
  <si>
    <t>Ĺ itĂ­ novosyn fial. 2/0 (3) bal. Ăˇ 36 ks C0068095</t>
  </si>
  <si>
    <t>ZR995</t>
  </si>
  <si>
    <t>Ĺ itĂ­ novosyn fialovĂ˝ 1 (4) bal. Ăˇ 36 ks C0068553</t>
  </si>
  <si>
    <t>ZR941</t>
  </si>
  <si>
    <t>Ĺ itĂ­ novosyn fialovĂ˝ 2 (3) bal. Ăˇ 36 ks C0068251</t>
  </si>
  <si>
    <t>ZR940</t>
  </si>
  <si>
    <t>Ĺ itĂ­ novosyn fialovĂ˝ 2 (5) bal. Ăˇ 24 ks B0068535</t>
  </si>
  <si>
    <t>ZB148</t>
  </si>
  <si>
    <t>Ĺ itĂ­ novosyn fialovĂ˝ 2 (5) bal. Ăˇ 24 ks C0068598</t>
  </si>
  <si>
    <t>ZR997</t>
  </si>
  <si>
    <t>Ĺ itĂ­ novosyn fialovĂ˝ 2 (5) bal. Ăˇ 36 ks C0058210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</si>
  <si>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</si>
  <si>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</si>
  <si>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</si>
  <si>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</si>
  <si>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</si>
  <si>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</si>
  <si>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</si>
  <si>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</si>
  <si>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</si>
  <si>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</si>
  <si>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</si>
  <si>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</si>
  <si>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</si>
  <si>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</si>
  <si>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</si>
  <si>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</si>
  <si>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ZR993</t>
  </si>
  <si>
    <t>Ĺ itĂ­ novosyn fialovĂ˝ 4/0 (1,5) bal. Ăˇ 36 ks C0068029</t>
  </si>
  <si>
    <t>ZR996</t>
  </si>
  <si>
    <t>Ĺ itĂ­ novosyn fialovĂ˝ 4/0 (1,5) bal. Ăˇ 36 ks C0068220</t>
  </si>
  <si>
    <t>ZS134</t>
  </si>
  <si>
    <t>Ĺ itĂ­ novosyn fialovĂ˝ 5/0 (1) bal. Ăˇ 36 ks C0068012</t>
  </si>
  <si>
    <t>ZS047</t>
  </si>
  <si>
    <t>Ĺ itĂ­ novosyn fialovĂ˝ 6/0 (0.7) bal. Ăˇ 36 ks C0068006</t>
  </si>
  <si>
    <t>ZB878</t>
  </si>
  <si>
    <t>Ĺ itĂ­ novosyn quick undy 2/0 (3) bal. Ăˇ 36 ks C3046042</t>
  </si>
  <si>
    <t>ZH392</t>
  </si>
  <si>
    <t>Ĺ itĂ­ novosyn quick undy 3/0 (2) bal. Ăˇ 36 ks C3046030</t>
  </si>
  <si>
    <t>ZG672</t>
  </si>
  <si>
    <t>Ĺ itĂ­ novosyn quick undy 4/0 (1.5) bal. Ăˇ 36 ks C3046013</t>
  </si>
  <si>
    <t>ZB912</t>
  </si>
  <si>
    <t>Ĺ itĂ­ orthocord fialovĂ˝ bal. Ăˇ 12 ks 223104</t>
  </si>
  <si>
    <t>ZB913</t>
  </si>
  <si>
    <t>Ĺ itĂ­ orthocord modrĂ˝ bal. Ăˇ 12 ks 223111</t>
  </si>
  <si>
    <t>ZM353</t>
  </si>
  <si>
    <t>Ĺ itĂ­ PDO Resorba -fialovĂ˝, 2xGR65 0,70m 4EP 1USP(bal=2tc) PN2093</t>
  </si>
  <si>
    <t>ZH167</t>
  </si>
  <si>
    <t>Ĺ itĂ­ PDS plus 1 bal. Ăˇ 24 ks PDP1935T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</si>
  <si>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</si>
  <si>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</si>
  <si>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</si>
  <si>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</si>
  <si>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</si>
  <si>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</si>
  <si>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ZG876</t>
  </si>
  <si>
    <t>Ĺ itĂ­ premicron 0 (3,5) bal. Ăˇ 12 ks G0120062  - vĂ˝padek do 8/2019</t>
  </si>
  <si>
    <t>ZG886</t>
  </si>
  <si>
    <t>Ĺ itĂ­ premicron 1 (4) bal. Ăˇ 12 ks G0120063</t>
  </si>
  <si>
    <t>ZB787</t>
  </si>
  <si>
    <t>Ĺ itĂ­ premicron zelenĂ˝ 0 (3,5) bal. Ăˇ 36 ks C0026058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</si>
  <si>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</si>
  <si>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</si>
  <si>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</si>
  <si>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</si>
  <si>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</si>
  <si>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</si>
  <si>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</si>
  <si>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</si>
  <si>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ZF699</t>
  </si>
  <si>
    <t>Ĺ itĂ­ premicron zelenĂ˝ 3/0 (2.5) bal. Ăˇ 12 ks G0120060</t>
  </si>
  <si>
    <t>ZB155</t>
  </si>
  <si>
    <t>Ĺ itĂ­ premilene 4/0 (1.5) bal. Ăˇ 36 ks C0090013</t>
  </si>
  <si>
    <t>ZA865</t>
  </si>
  <si>
    <t>Ĺ itĂ­ prolene bl 2-0 bal. Ăˇ 12 ks W8400</t>
  </si>
  <si>
    <t>ZA248</t>
  </si>
  <si>
    <t>Ĺ itĂ­ prolene bl 2-0 bal. Ăˇ 12 ks W8977</t>
  </si>
  <si>
    <t>ZB555</t>
  </si>
  <si>
    <t>Ĺ itĂ­ prolene bl 3-0 bal. Ăˇ 12 ks W8522</t>
  </si>
  <si>
    <t>ZB718</t>
  </si>
  <si>
    <t>Ĺ itĂ­ prolene bl 4-0 bal. Ăˇ 12 ks W8840</t>
  </si>
  <si>
    <t>ZB717</t>
  </si>
  <si>
    <t>Ĺ itĂ­ prolene bl 4-0 bal. Ăˇ 12 ks W8845</t>
  </si>
  <si>
    <t>ZG003</t>
  </si>
  <si>
    <t>Ĺ itĂ­ prolene bl 5-0 bal. Ăˇ 12 ks W8816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</si>
  <si>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</si>
  <si>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</si>
  <si>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</si>
  <si>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</si>
  <si>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</si>
  <si>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</si>
  <si>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</si>
  <si>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</si>
  <si>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ZC789</t>
  </si>
  <si>
    <t>Ĺ itĂ­ safil fialovĂ˝ 0 (3,5) bal. Ăˇ 12 ks G1038717</t>
  </si>
  <si>
    <t>ZG004</t>
  </si>
  <si>
    <t>Ĺ itĂ­ safil fialovĂ˝ 1 (4) bal. Ăˇ 12 ks G1038719</t>
  </si>
  <si>
    <t>ZB917</t>
  </si>
  <si>
    <t>Ĺ itĂ­ safil fialovĂ˝ 1 (4) bal. Ăˇ 36 ks C1048553 - nahrazeno ZR995</t>
  </si>
  <si>
    <t>ZB219</t>
  </si>
  <si>
    <t>Ĺ itĂ­ safil fialovĂ˝ 2 (5) bal. Ăˇ 24 ks B1048535</t>
  </si>
  <si>
    <t>Ĺ itĂ­ safil fialovĂ˝ 2 (5) bal. Ăˇ 24 ks B1048535 - nĂˇhrada ZR940</t>
  </si>
  <si>
    <t>ZB036</t>
  </si>
  <si>
    <t>Ĺ itĂ­ safil fialovĂ˝ 2 (5) bal. Ăˇ 36 ks C1038210</t>
  </si>
  <si>
    <t>ZB508</t>
  </si>
  <si>
    <t>Ĺ itĂ­ safil fialovĂ˝ 2/0 (3) bal. Ăˇ 12 ks G1038716</t>
  </si>
  <si>
    <t>Ĺ itĂ­ safil fialovĂ˝ 2/0 (3) bal. Ăˇ 12 ks G1038716 - nĂˇhrada ZR935</t>
  </si>
  <si>
    <t>ZD067</t>
  </si>
  <si>
    <t>Ĺ itĂ­ safil fialovĂ˝ 2/0 (3) bal. Ăˇ 36 ks C1048042</t>
  </si>
  <si>
    <t>ZB211</t>
  </si>
  <si>
    <t>Ĺ itĂ­ safil fialovĂ˝ 2/0 (3) bal. Ăˇ 36 ks C1048047</t>
  </si>
  <si>
    <t>ZB166</t>
  </si>
  <si>
    <t>Ĺ itĂ­ safil fialovĂ˝ 2/0 (3) bal. Ăˇ 36 ks C1048095</t>
  </si>
  <si>
    <t>ZA958</t>
  </si>
  <si>
    <t>Ĺ itĂ­ safil fialovĂ˝ 2/0 (3) bal. Ăˇ 36 ks C1048251</t>
  </si>
  <si>
    <t>ZC013</t>
  </si>
  <si>
    <t>Ĺ itĂ­ safil fialovĂ˝ 2/0 (3) bal. Ăˇ 36 ks C1048485</t>
  </si>
  <si>
    <t>ZB520</t>
  </si>
  <si>
    <t>Ĺ itĂ­ safil fialovĂ˝ 3/0 (2) bal. Ăˇ 12 ks G1038715</t>
  </si>
  <si>
    <t>ZB215</t>
  </si>
  <si>
    <t>Ĺ itĂ­ safil fialovĂ˝ 3/0 (2) bal. Ăˇ 36 ks C1048041</t>
  </si>
  <si>
    <t>ZB220</t>
  </si>
  <si>
    <t>Ĺ itĂ­ safil fialovĂ˝ 3/0 (2) bal. Ăˇ 36 ks C1048046</t>
  </si>
  <si>
    <t>ZB214</t>
  </si>
  <si>
    <t>Ĺ itĂ­ safil fialovĂ˝ 4/0 (1.5) bal. Ăˇ 36 ks C1048029</t>
  </si>
  <si>
    <t>ZA975</t>
  </si>
  <si>
    <t>Ĺ itĂ­ safil fialovĂ˝ 4/0 (1.5) bal. Ăˇ 36 ks C1048220</t>
  </si>
  <si>
    <t>ZN693</t>
  </si>
  <si>
    <t>Ĺ itĂ­ securex P 3/0, 45 cm GS60(m) rovnĂˇ Ĺ™ezacĂ­  jehla, 2x fixaÄŤnĂ­ svorka bal. Ăˇ 12 ks G0994725</t>
  </si>
  <si>
    <t>ZA262</t>
  </si>
  <si>
    <t>Ĺ itĂ­ steel 5 - drĂˇt ocelovĂ˝ bal. Ăˇ 12 ks W995</t>
  </si>
  <si>
    <t>ZQ926</t>
  </si>
  <si>
    <t>Ĺ itĂ­ Stratafix Symmetric PDS Plus 1 jehla 48 mm 1/2 dĂ©lka 45cm bal. Ăˇ 12 ks SXPP1A400</t>
  </si>
  <si>
    <t>ZJ133</t>
  </si>
  <si>
    <t>Ĺ itĂ­ supolene 4/0 Ăˇ 36 ks 9153</t>
  </si>
  <si>
    <t>ZJ135</t>
  </si>
  <si>
    <t>Ĺ itĂ­ supolene zelenĂ˝ 3,5EP 0 USP Ăˇ 36 ks 90618</t>
  </si>
  <si>
    <t>ZB039</t>
  </si>
  <si>
    <t>Ĺ itĂ­ ventrofil bal. Ăˇ 4 ks 993034</t>
  </si>
  <si>
    <t>ZF055</t>
  </si>
  <si>
    <t>Ĺ itĂ­ vicryl plus vi 2-0 bal. Ăˇ 36 ks VCP466H</t>
  </si>
  <si>
    <t>ZD307</t>
  </si>
  <si>
    <t>Ĺ itĂ­ vicryl plus vi 2-0 bal. Ăˇ 36 ks VCP969H</t>
  </si>
  <si>
    <t>ZC676</t>
  </si>
  <si>
    <t>Ĺ itĂ­ vicryl plus vi 3-0 bal. Ăˇ 36 ks VCP3160H</t>
  </si>
  <si>
    <t>ZC878</t>
  </si>
  <si>
    <t>Ĺ itĂ­ vicryl plus vi 4-0 bal. Ăˇ 36 ks VCP3100H</t>
  </si>
  <si>
    <t>ZB034</t>
  </si>
  <si>
    <t>Šití dafilon modrý 2/0 (3) bal. á 36 ks C0935476</t>
  </si>
  <si>
    <t>Šití dafilon modrý 3/0 (2) bal. á 36 ks C0932353</t>
  </si>
  <si>
    <t>Šití dafilon modrý 3/0 (2) bal. á 36 ks C0935468</t>
  </si>
  <si>
    <t>Šití dafilon modrý 4/0 (1.5) bal. á 36 ks C0932205</t>
  </si>
  <si>
    <t>Šití ethibond excel grn 0 M3,5 bal. á 12 ks (W6978) X905G</t>
  </si>
  <si>
    <t>Šití ethibond gr 2-0 bal. á 12 ks W6767</t>
  </si>
  <si>
    <t>Šití ethibond gr 2-0 bal. á 20 ks X41003</t>
  </si>
  <si>
    <t>Šití monocryl vi 3-0 bal. á 12 ks W3664</t>
  </si>
  <si>
    <t>Šití monoplus fialový 1 (4) bal. á 24 ks B0024091</t>
  </si>
  <si>
    <t>Šití monosyn bezbarvý 3/0 (2) bal. á 36 ks C0023635</t>
  </si>
  <si>
    <t>Šití monosyn bezbarvý 4/0 (1.5) bal. á 36 ks C0023624</t>
  </si>
  <si>
    <t>Šití mopylen monofil modrý 4/0 USP bal. á 36 ks 7148</t>
  </si>
  <si>
    <t>ZB114</t>
  </si>
  <si>
    <t>Šití novosyn quick 0 (3,5) 90 cm HRC43 nebarvený bal. á 36 ks C3046662</t>
  </si>
  <si>
    <t>Šití novosyn quick undy 2/0 (3) bal. á 36 ks C3046042</t>
  </si>
  <si>
    <t>Šití novosyn quick undy 3/0 (2) bal. á 36 ks C3046030</t>
  </si>
  <si>
    <t>Šití novosyn quick undy 4/0 (1.5) bal. á 36 ks C3046013</t>
  </si>
  <si>
    <t>Šití orthocord fialový bal. á 12 ks 223104</t>
  </si>
  <si>
    <t>Šití orthocord modrý bal. á 12 ks 223111</t>
  </si>
  <si>
    <t>Šití PDSII vi 4-0 bal. á 36 ks W9115H</t>
  </si>
  <si>
    <t>Šití PDSII vi 5-0 bal. á 36 ks W9108H</t>
  </si>
  <si>
    <t>Šití premicron 0 (3,5) bal. á 12 ks G0120062  - výpadek do 8/2019</t>
  </si>
  <si>
    <t>Šití premicron 1 (4) bal. á 12 ks G0120063</t>
  </si>
  <si>
    <t>Šití premicron zelený 0 (3,5) bal. á 36 ks C0026058</t>
  </si>
  <si>
    <t>Šití premicron zelený 2/0 (3) bal. á 12 ks G0120061</t>
  </si>
  <si>
    <t>Šití premicron zelený 2/0 (3) bal. á 36 ks C0026057</t>
  </si>
  <si>
    <t>Šití premicron zelený 3/0 (2.5) bal. á 12 ks G0120060</t>
  </si>
  <si>
    <t>Šití prolene bl 3-0 bal. á 12 ks W8522</t>
  </si>
  <si>
    <t>Šití prolene bl 4-0 bal. á 12 ks W8840</t>
  </si>
  <si>
    <t>Šití prolene bl 4-0 bal. á 12 ks W8845</t>
  </si>
  <si>
    <t>Šití prolene bl 5-0 bal. á 12 ks W8816</t>
  </si>
  <si>
    <t>Šití prolene bl 5-0 bal. á 12 ks W8830</t>
  </si>
  <si>
    <t>Šití prolene bl 6-0 bal. á 12 ks W8815</t>
  </si>
  <si>
    <t>Šití prolene bl 7-0 bal. á 12 ks W8704</t>
  </si>
  <si>
    <t>Šití prolene bl 7-0 bal. á 12 ks W8801</t>
  </si>
  <si>
    <t>Šití safil fialový 0 (3,5) bal. á 12 ks G1038717</t>
  </si>
  <si>
    <t>Šití safil fialový 1 (4) bal. á 36 ks C1048553</t>
  </si>
  <si>
    <t>Šití safil fialový 2 (5) bal. á 24 ks B1048535</t>
  </si>
  <si>
    <t>Šití safil fialový 2 (5) bal. á 36 ks C1038210</t>
  </si>
  <si>
    <t>Šití safil fialový 2/0 (3) bal. á 12 ks G1038716</t>
  </si>
  <si>
    <t>Šití safil fialový 2/0 (3) bal. á 36 ks C1048042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</si>
  <si>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</si>
  <si>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</si>
  <si>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</si>
  <si>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</si>
  <si>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</si>
  <si>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Šití safil fialový 2/0 (3) bal. á 36 ks C1048095</t>
  </si>
  <si>
    <t>Šití safil fialový 2/0 (3) bal. á 36 ks C1048251</t>
  </si>
  <si>
    <t>Šití safil fialový 2/0 (3) bal. á 36 ks C1048485</t>
  </si>
  <si>
    <t>Šití safil fialový 3/0 (2) bal. á 12 ks G1038715</t>
  </si>
  <si>
    <t>Šití safil fialový 3/0 (2) bal. á 36 ks C1048041</t>
  </si>
  <si>
    <t>Šití safil fialový 3/0 (2) bal. á 36 ks C1048046</t>
  </si>
  <si>
    <t>ZA959</t>
  </si>
  <si>
    <t>Šití safil fialový 3/0 (2) bal. á 36 ks C1048241</t>
  </si>
  <si>
    <t>Šití safil fialový 4/0 (1.5) bal. á 36 ks C1048029</t>
  </si>
  <si>
    <t>Šití safil fialový 4/0 (1.5) bal. á 36 ks C1048220</t>
  </si>
  <si>
    <t>Šití securex P 3/0, 45 cm GS60(m) rovná řezací  jehla, 2x fixační svorka bal. á 12 ks G0994725</t>
  </si>
  <si>
    <t>ZJ134</t>
  </si>
  <si>
    <t>Šití supolene zelený 2EP 3/0 USP á 36 ks 9063</t>
  </si>
  <si>
    <t>Šití supolene zelený 3,5EP 0 USP á 36 ks 90618</t>
  </si>
  <si>
    <t>Šití vicryl plus vi 2-0 bal. á 36 ks VCP969H</t>
  </si>
  <si>
    <t>ZA310</t>
  </si>
  <si>
    <t>Jehla bioptická tru cat bal. á 5 ks HSPRE1415</t>
  </si>
  <si>
    <t>ZB106</t>
  </si>
  <si>
    <t>Jehla bioptická tru cat bal. á 5 ks HSPRE1615</t>
  </si>
  <si>
    <t>Jehla bioptickĂˇ tru cat bal. Ăˇ 5 ks HSPRE1415</t>
  </si>
  <si>
    <t>Jehla bioptickĂˇ tru cat bal. Ăˇ 5 ks HSPRE1615</t>
  </si>
  <si>
    <t>ZB480</t>
  </si>
  <si>
    <t>Jehla chirurgická 0,7 x 28 G10</t>
  </si>
  <si>
    <t>ZB482</t>
  </si>
  <si>
    <t>Jehla chirurgická 0,7 x 28 G12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</si>
  <si>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</si>
  <si>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</si>
  <si>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</si>
  <si>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</si>
  <si>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</si>
  <si>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</si>
  <si>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</si>
  <si>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</si>
  <si>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</si>
  <si>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</si>
  <si>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ZH089</t>
  </si>
  <si>
    <t>Jehla chirurgická 1,1 x 30 Ga7</t>
  </si>
  <si>
    <t>ZF984</t>
  </si>
  <si>
    <t>Jehla chirurgická 1,1 x 50 B7</t>
  </si>
  <si>
    <t>ZB248</t>
  </si>
  <si>
    <t>Jehla chirurgická 1,1 x 50 G7</t>
  </si>
  <si>
    <t>ZI989</t>
  </si>
  <si>
    <t>Jehla chirurgická 1,2 x 35 Ga6</t>
  </si>
  <si>
    <t>Jehla chirurgickĂˇ 0,7 x 28 G10</t>
  </si>
  <si>
    <t>Jehla chirurgickĂˇ 0,7 x 28 G12</t>
  </si>
  <si>
    <t>ZB478</t>
  </si>
  <si>
    <t>Jehla chirurgickĂˇ 0,8 x 32 B11</t>
  </si>
  <si>
    <t>ZB204</t>
  </si>
  <si>
    <t>Jehla chirurgickĂˇ 0,8 x 32 G11</t>
  </si>
  <si>
    <t>Jehla chirurgickĂˇ 0,9 x 36 B10</t>
  </si>
  <si>
    <t>Jehla chirurgickĂˇ 0,9 x 40 B9</t>
  </si>
  <si>
    <t>Jehla chirurgickĂˇ 0,9 x 40 G9</t>
  </si>
  <si>
    <t>ZB530</t>
  </si>
  <si>
    <t>Jehla chirurgickĂˇ 1,0 x 25 Ga8</t>
  </si>
  <si>
    <t>Jehla chirurgickĂˇ 1,0 x 45 B8</t>
  </si>
  <si>
    <t>Jehla chirurgickĂˇ 1,0 x 45 G8</t>
  </si>
  <si>
    <t>Jehla chirurgickĂˇ 1,1 x 30 Ga7</t>
  </si>
  <si>
    <t>Jehla chirurgickĂˇ 1,1 x 50 G7</t>
  </si>
  <si>
    <t>ZB206</t>
  </si>
  <si>
    <t>Jehla chirurgickĂˇ 1,2 x 55 G6</t>
  </si>
  <si>
    <t>ZO017</t>
  </si>
  <si>
    <t>Jehla chirurgickĂˇ 1,3 x 40 Ga5 zakĹ™ivenĂ­ 4/8 kruhu, trojhrannĂ˝ hrot, pĂ©rovĂ© ouĹˇko 405</t>
  </si>
  <si>
    <t>ZC355</t>
  </si>
  <si>
    <t>Jehla chirurgickĂˇ s pĂ©rovĂ˝mi ouĹˇky bal. Ăˇ 12 ks DSF - 16 3074</t>
  </si>
  <si>
    <t>ZG676</t>
  </si>
  <si>
    <t>Jehla chirurgickĂˇ s pĂ©rovĂ˝mi ouĹˇky bal. Ăˇ 12 ks HSF - 17 3076</t>
  </si>
  <si>
    <t>ZA834</t>
  </si>
  <si>
    <t>Jehla injekÄŤnĂ­ 0,7 x 40 mm ÄŤernĂˇ 4660021</t>
  </si>
  <si>
    <t>ZH201</t>
  </si>
  <si>
    <t>Jehla injekÄŤnĂ­ 0,8 x 120 mm zelenĂˇ 4665643</t>
  </si>
  <si>
    <t>ZF925</t>
  </si>
  <si>
    <t>Jehla injekÄŤnĂ­ 0,9 x 25 mm ĹľlutĂˇ Ăˇ 100 ks 4657500</t>
  </si>
  <si>
    <t>Jehla injekÄŤnĂ­ 0,9 x 70 mm ĹľlutĂˇ 4665791</t>
  </si>
  <si>
    <t>Jehla injekční 0,5 x 16 mm oranžová 4657853</t>
  </si>
  <si>
    <t>Jehla injekční 0,7 x 40 mm černá 4660021</t>
  </si>
  <si>
    <t>ZQ685</t>
  </si>
  <si>
    <t>Rukavice operaÄŤnĂ­ GAMMEX Latex Ortho, vel. 6,0 bal. Ăˇ 50 pĂˇrĹŻ 330065060</t>
  </si>
  <si>
    <t>ZQ684</t>
  </si>
  <si>
    <t>Rukavice operaÄŤnĂ­ GAMMEX Latex Ortho, vel. 7,0 bal. Ăˇ 50 pĂˇrĹŻ 330065070</t>
  </si>
  <si>
    <t>ZQ676</t>
  </si>
  <si>
    <t>Rukavice operaÄŤnĂ­ GAMMEX Latex Ortho, vel. 7,5 330065075</t>
  </si>
  <si>
    <t>ZQ682</t>
  </si>
  <si>
    <t>Rukavice operaÄŤnĂ­ GAMMEX Latex Ortho, vel. 8,0 330065080</t>
  </si>
  <si>
    <t>ZS177</t>
  </si>
  <si>
    <t>Rukavice operaÄŤnĂ­ chloroprene Vasco surgical, bez latexu, bez pudru, prodlouĹľenĂ©, sterilnĂ­, vel. 6 bal. Ăˇ 50 pĂˇrĹŻ 6035712</t>
  </si>
  <si>
    <t>ZS178</t>
  </si>
  <si>
    <t>Rukavice operaÄŤnĂ­ chloroprene Vasco surgical, bez latexu, bez pudru, prodlouĹľenĂ©, sterilnĂ­, vel. 7,5 bal. Ăˇ 50 pĂˇrĹŻ 6035748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</si>
  <si>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</si>
  <si>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</si>
  <si>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</si>
  <si>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</si>
  <si>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</si>
  <si>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</si>
  <si>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</si>
  <si>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</si>
  <si>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ZL346</t>
  </si>
  <si>
    <t>Rukavice operaÄŤnĂ­ latex bez pudru chlorovanĂ© sterilnĂ­ ansell gammex PF sensitive vel. 8,5 bal. Ăˇ 50 pĂˇrĹŻ 330051085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</si>
  <si>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</si>
  <si>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</si>
  <si>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</si>
  <si>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</si>
  <si>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</si>
  <si>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</si>
  <si>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</si>
  <si>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</si>
  <si>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</si>
  <si>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</si>
  <si>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</si>
  <si>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</si>
  <si>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</si>
  <si>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</si>
  <si>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Rukavice operaÄŤnĂ­ latex bez pudru sterilnĂ­ ansel GAMMEX Latex Ortho, vel. 6,0 bal. Ăˇ 50 pĂˇrĹŻ 330065060</t>
  </si>
  <si>
    <t>Rukavice operaÄŤnĂ­ latex bez pudru sterilnĂ­ ansel GAMMEX Latex Ortho, vel. 7,0 bal. Ăˇ 50 pĂˇrĹŻ 330065070</t>
  </si>
  <si>
    <t>Rukavice operaÄŤnĂ­ latex bez pudru sterilnĂ­ ansel GAMMEX Latex Ortho, vel. 7,5 bal. Ăˇ 50 pĂˇrĹŻ 330065075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</si>
  <si>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</si>
  <si>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</si>
  <si>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</si>
  <si>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</si>
  <si>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</si>
  <si>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ZK499</t>
  </si>
  <si>
    <t>Rukavice operaÄŤnĂ­ latex s polyuretanem a silikonem sterilnĂ­ ansell gammex PFXP chemo cytostatickĂ© vel. 6,5 bal. Ăˇ 50 pĂˇrĹŻ 330054065</t>
  </si>
  <si>
    <t>ZK792</t>
  </si>
  <si>
    <t>Rukavice operační  latex s polyuretanem a silikonem sterilní ansell gammex PFXP chemo cytostatické vel. 7,5 bal. á 50 párů 330054075</t>
  </si>
  <si>
    <t>Rukavice operační GAMMEX Latex Ortho, vel. 7,5 330065075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</si>
  <si>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</si>
  <si>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</si>
  <si>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</si>
  <si>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</si>
  <si>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</si>
  <si>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</si>
  <si>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</si>
  <si>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</si>
  <si>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</si>
  <si>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</si>
  <si>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ZP949</t>
  </si>
  <si>
    <t>Rukavice vyĹˇetĹ™ovacĂ­ nitril basic bez pudru modrĂ© XL bal. Ăˇ 170 ks 44753</t>
  </si>
  <si>
    <t>ZP778</t>
  </si>
  <si>
    <t>Rukavice vyĹˇetĹ™ovacĂ­ nitril bez pudru sterilnĂ­ SAFESKIN vel. L bal. Ăˇ 50 pĂˇrĹŻ 52203M</t>
  </si>
  <si>
    <t>ZP777</t>
  </si>
  <si>
    <t>Rukavice vyĹˇetĹ™ovacĂ­ nitril bez pudru sterilnĂ­ SAFESKIN vel. S bal. Ăˇ 50 pĂˇrĹŻ 52201M</t>
  </si>
  <si>
    <t>Rukavice vyšetřovací nitril basic bez pudru modré XL bal. á 170 ks 44753</t>
  </si>
  <si>
    <t>50115070</t>
  </si>
  <si>
    <t>ZPr - katetry ostatní (Z513)</t>
  </si>
  <si>
    <t>ZC613</t>
  </si>
  <si>
    <t>Katetr epicystyckĂ˝ 24 Fr Pezzer AE3A24</t>
  </si>
  <si>
    <t>50115079</t>
  </si>
  <si>
    <t>ZPr - internzivní péče (Z542)</t>
  </si>
  <si>
    <t>ZE385</t>
  </si>
  <si>
    <t>Hadice silikon 1 x 3,0 mm á 25 m (34.000.00.100) 70232</t>
  </si>
  <si>
    <t>Hadice silikon 1 x 3,0 mm Ăˇ 25 m (34.000.00.100) 70232</t>
  </si>
  <si>
    <t>ZB502</t>
  </si>
  <si>
    <t>Hadice silikon 3 x 5 mm á 25 m 34.000.00.103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</si>
  <si>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</si>
  <si>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</si>
  <si>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</si>
  <si>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</si>
  <si>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á 10 m pro drenáž těl.dutin KVS 60-050090</t>
  </si>
  <si>
    <t>Hadice silikon 5 x 9 x 2,00 mm Ăˇ 10 m pro drenĂˇĹľ tÄ›l.dutin KVS 60-050090</t>
  </si>
  <si>
    <t>ZD822</t>
  </si>
  <si>
    <t>Hadice silikon 6 x 10,0 x 2,00 mm Ăˇ 10 m KVS 60-060100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</si>
  <si>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</si>
  <si>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</si>
  <si>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</si>
  <si>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</si>
  <si>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Hadice spojovací k odsávacím soupravám CH30 délka 3 m bal. á 30 ks 07.068.30.301</t>
  </si>
  <si>
    <t>50115080</t>
  </si>
  <si>
    <t>ZPr - staplery, extraktory, endoskop.mat. (Z523)</t>
  </si>
  <si>
    <t>ZR679</t>
  </si>
  <si>
    <t>Hadice insuflaÄŤnĂ­ 7642HS k lapar. vÄ›Ĺľi  OLYMPUS 4K, s pĹ™edehĹ™evem WA58671A</t>
  </si>
  <si>
    <t>ZR474</t>
  </si>
  <si>
    <t>Optika INNOVIEW laparoskopickĂˇ, Ăşhel pohledu 30Â°, vnÄ›jĹˇĂ­ prĹŻmÄ›r 10 mm, celkovĂˇ dĂ©lka 341 mm, autoklĂˇvovatelnĂˇ B30-0428-00</t>
  </si>
  <si>
    <t>ZD125</t>
  </si>
  <si>
    <t>PĹ™evodnĂ­k k harmonickĂ©mu skalpelu HP054</t>
  </si>
  <si>
    <t>ZE451</t>
  </si>
  <si>
    <t>RukojeĹĄ s aretacĂ­ k lapar. atraum. kleĹˇtĂ­m A60100A</t>
  </si>
  <si>
    <t>50115090</t>
  </si>
  <si>
    <t>ZPr - zubolékařský materiál (Z509)</t>
  </si>
  <si>
    <t>ZJ068</t>
  </si>
  <si>
    <t>Ĺ krabka na mandle Hurd 12 x 8 mm 21,0 cm 397124320010</t>
  </si>
  <si>
    <t>4766</t>
  </si>
  <si>
    <t>COSS: operační sály dětské chirurgie</t>
  </si>
  <si>
    <t>ZC506</t>
  </si>
  <si>
    <t>Kompresa NT 10 x 10 cm/5 ks sterilní 1325020275</t>
  </si>
  <si>
    <t>KrytĂ­ mepilex border post-op sterilnĂ­ 6 x 8 cm bal. Ăˇ 10 ks 496100</t>
  </si>
  <si>
    <t>ZF108</t>
  </si>
  <si>
    <t>KrytĂ­ mepilex lite 6 x  8,5 cm bal. Ăˇ 5 ks 284000-01</t>
  </si>
  <si>
    <t>KrytĂ­ silikonovĂ© pÄ›novĂ© mepilex border post-op sterilnĂ­ 6 x 8 cm bal. Ăˇ 10 ks 496100</t>
  </si>
  <si>
    <t>ZR800</t>
  </si>
  <si>
    <t>MembrĂˇna kolagenovĂˇ Parasorb  Fleece 18 x 36 mm bal. Ăˇ 12 ks DK1836</t>
  </si>
  <si>
    <t>ZB084</t>
  </si>
  <si>
    <t>NĂˇplast transpore 2,50 cm x 9,14 m 1527-1 - nahrazeno ZQ117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</si>
  <si>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</si>
  <si>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</si>
  <si>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</si>
  <si>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</si>
  <si>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TyÄŤinka vatovĂˇ nesterilnĂ­ 15 cm bal. Ăˇ 100 ks 9679369</t>
  </si>
  <si>
    <t>ZD562</t>
  </si>
  <si>
    <t>Disektor na mandle hurd 10 mm 215 mm OM661R</t>
  </si>
  <si>
    <t>DrĹľĂˇk skalpelovĂ˝ch ÄŤepelek 135 mm ÄŤ. 4 BB084R</t>
  </si>
  <si>
    <t>DrĹľĂˇk skalpelovĂ˝ch ÄŤepelek ÄŤ. 3 125 mm BB073R</t>
  </si>
  <si>
    <t>ZP579</t>
  </si>
  <si>
    <t>Elektroda jehlovĂˇ prĹŻmÄ›r hrotu 0,5 mm dĂ©lka hrotu 20 mm resterilizovatelnĂˇ bal. Ăˇ 5 ks 303-1</t>
  </si>
  <si>
    <t>Elektroda neutrální jednorázová 20193-071</t>
  </si>
  <si>
    <t>Elektroda neutrální kojenecká bal. á 50 ks 20193-073</t>
  </si>
  <si>
    <t>ZK491</t>
  </si>
  <si>
    <t>Elevatorium freer 185 mm ostrĂ©/tupĂ© OL165R</t>
  </si>
  <si>
    <t>ZK164</t>
  </si>
  <si>
    <t>HĂˇk hĂ¶sel 60 x 20 mm 250 mm BT440R</t>
  </si>
  <si>
    <t>ZK161</t>
  </si>
  <si>
    <t>HĂˇk kocher - langenbeck 35 x 11 mm 215 mm BT357R</t>
  </si>
  <si>
    <t>ZK163</t>
  </si>
  <si>
    <t>HĂˇk kocher 40 x 18 mm 230 mm BT369R</t>
  </si>
  <si>
    <t>ZR593</t>
  </si>
  <si>
    <t>HĂˇk LANGENBECK 28 x 14 mm 210 mm BT321R</t>
  </si>
  <si>
    <t>ZJ876</t>
  </si>
  <si>
    <t>HĂˇk na rĂˇny kocher 2z tupĂ˝ 15,5 x 9 mm, 220 mm BT272R</t>
  </si>
  <si>
    <t>ZR514</t>
  </si>
  <si>
    <t>HĂˇk NA RĂNU CUSHING 14 x 18 mm 205 mm BT185R</t>
  </si>
  <si>
    <t>ZJ513</t>
  </si>
  <si>
    <t>Háček Graefe Muscle Hook size 1 K3-6710</t>
  </si>
  <si>
    <t>ZK230</t>
  </si>
  <si>
    <t>Jehelec durogrip hegar-mayo 150 mm BM065R</t>
  </si>
  <si>
    <t>ZR592</t>
  </si>
  <si>
    <t>Jehelec DUROGRIP KILNER 135 mm BM018R</t>
  </si>
  <si>
    <t>ZK228</t>
  </si>
  <si>
    <t>Jehelec jemnĂ˝ hegar-mayo 150 mm BM235R</t>
  </si>
  <si>
    <t>ZR527</t>
  </si>
  <si>
    <t>Jehla paracentĂ©znĂ­ politzer 160 mm OF608R</t>
  </si>
  <si>
    <t>ZQ788</t>
  </si>
  <si>
    <t>Jehla ušní dle Schuhknechta, lomená, ostrá, přímá, 165 mm WT257000</t>
  </si>
  <si>
    <t>ZR594</t>
  </si>
  <si>
    <t>Kanyla irrigaÄŤnĂ­  EICKEN 13 mm P:3 mm OK875C</t>
  </si>
  <si>
    <t>ZM015</t>
  </si>
  <si>
    <t>Kanyla kovovĂˇ odsĂˇvacĂ­ Ĺˇir. centr. otv. yankauer k opakovanĂ©mu pouĹľitĂ­ OM671R</t>
  </si>
  <si>
    <t>ZJ516</t>
  </si>
  <si>
    <t>Kanyla oční lacrimální, přímá, kulatý hrot, rovná 23 G (Lacrimal Cannula Straight Malleable tip, 23 gauge straight) K7-3000</t>
  </si>
  <si>
    <t>ZM039</t>
  </si>
  <si>
    <t>Kanyla odsĂˇvacĂ­ barron 1 mm GF935R</t>
  </si>
  <si>
    <t>ZK278</t>
  </si>
  <si>
    <t>Kanyla odsĂˇvacĂ­ verhoeven d=0,7 mm GF766R</t>
  </si>
  <si>
    <t>ZK279</t>
  </si>
  <si>
    <t>Kanyla odsĂˇvacĂ­ verhoeven d=0,9 mm GF765R</t>
  </si>
  <si>
    <t>ZK280</t>
  </si>
  <si>
    <t>Kanyla odsĂˇvacĂ­ verhoeven d=1,2 mm GF764R</t>
  </si>
  <si>
    <t>ZK281</t>
  </si>
  <si>
    <t>Kanyla odsĂˇvacĂ­ verhoeven d=1,6 mm GF763R</t>
  </si>
  <si>
    <t>ZJ106</t>
  </si>
  <si>
    <t>Kanyla sací EICKEN Antrum LUER-Lock, dlouhé zakřivení vnější pr. 3 mm délka 15 cm 586330</t>
  </si>
  <si>
    <t>ZK125</t>
  </si>
  <si>
    <t>KleĹˇtÄ› na tampĂłny gyn. rovnĂ© 240 mm BF070R</t>
  </si>
  <si>
    <t>ZR519</t>
  </si>
  <si>
    <t>Kyreta st. clair-thompson 10 mm 212 mm OM521R</t>
  </si>
  <si>
    <t>ZR520</t>
  </si>
  <si>
    <t>Kyreta st. clair-thompson 13 mm 212 mm OM520R</t>
  </si>
  <si>
    <t>ZR521</t>
  </si>
  <si>
    <t>Kyreta st. clair-thompson 15 mm 214 mm OM523R</t>
  </si>
  <si>
    <t>ZR522</t>
  </si>
  <si>
    <t>Kyreta st. clair-thompson 16,5 mm 214 mm OM523R</t>
  </si>
  <si>
    <t>ZM014</t>
  </si>
  <si>
    <t>Ĺ pĂˇchtle brĂĽnings 190 mm OM208R</t>
  </si>
  <si>
    <t>ZM033</t>
  </si>
  <si>
    <t>Lopatka na jazyk doughty 64 mm OM154R</t>
  </si>
  <si>
    <t>ZC983</t>
  </si>
  <si>
    <t>Minitrach II 100/462/000</t>
  </si>
  <si>
    <t>ZK016</t>
  </si>
  <si>
    <t>Miska kruhovĂˇ 0,4 l, 111 x 72 x 56 mm JG523R</t>
  </si>
  <si>
    <t>ZR534</t>
  </si>
  <si>
    <t>NĹŻĹľky DIETHRICH POTTS jemnĂ© 25Â° 180 mm BC515R</t>
  </si>
  <si>
    <t>ZK069</t>
  </si>
  <si>
    <t>NĹŻĹľky oÄŤnĂ­ zahnutĂ© O/O 110 mm BC111R</t>
  </si>
  <si>
    <t>ZM510</t>
  </si>
  <si>
    <t>NĹŻĹľky pĹ™evazovĂ© lister 200 mm BC863R</t>
  </si>
  <si>
    <t>ZJ807</t>
  </si>
  <si>
    <t>NĹŻĹľky preparaÄŤnĂ­ jemnĂ© zahnutĂ© METZENBAUM DUROTIP 180 mm BC271R</t>
  </si>
  <si>
    <t>ZK048</t>
  </si>
  <si>
    <t>NĹŻĹľky preparaÄŤnĂ­ rovnĂ© durotip metzenbaum T/T 145 mm BC260R</t>
  </si>
  <si>
    <t>ZJ804</t>
  </si>
  <si>
    <t>NĹŻĹľky preparaÄŤnĂ­ zahnutĂ© durotip metzenbaum 180 mm BC263R</t>
  </si>
  <si>
    <t>ZK066</t>
  </si>
  <si>
    <t>NĹŻĹľky rovnĂ© durotip O/O 110 mm BC210R</t>
  </si>
  <si>
    <t>ZK060</t>
  </si>
  <si>
    <t>NĹŻĹľky rovnĂ© na pĂ­ĹˇtÄ›le kelly 175 mm BC160R</t>
  </si>
  <si>
    <t>ZK033</t>
  </si>
  <si>
    <t>NĹŻĹľky typ bulldog cottle 4 OK374R</t>
  </si>
  <si>
    <t>ZJ809</t>
  </si>
  <si>
    <t>NĹŻĹľky zahnutĂ© durotip metzenbaum 230 mm BC277R</t>
  </si>
  <si>
    <t>ZK067</t>
  </si>
  <si>
    <t>NĹŻĹľky zahnutĂ© durotip O/O 110 mm BC211R</t>
  </si>
  <si>
    <t>ZD459</t>
  </si>
  <si>
    <t>NĹŻĹľky zahnutĂ© na mandle boettcher 180 mm OM707R</t>
  </si>
  <si>
    <t>ZK062</t>
  </si>
  <si>
    <t>NĹŻĹľky zahnutĂ© naplocho jemnĂ© HH 115 mm BC005R</t>
  </si>
  <si>
    <t>ZK072</t>
  </si>
  <si>
    <t>NĹŻĹľky zahnutĂ© preparaÄŤnĂ­ durotip 115 mm BC257R</t>
  </si>
  <si>
    <t>ZL393</t>
  </si>
  <si>
    <t>NĹŻĹľky zahnutĂ© supercut metzenbaum 145 mm BC935R</t>
  </si>
  <si>
    <t>ZQ791</t>
  </si>
  <si>
    <t>Odsávačka zahnutá 10,0 cm/3 mm PL2199/01</t>
  </si>
  <si>
    <t>ZQ792</t>
  </si>
  <si>
    <t>Odsávačka zahnutá 10,0 cm/4 mm PL2199/02</t>
  </si>
  <si>
    <t>ZB566</t>
  </si>
  <si>
    <t>PeĂˇn jemnĂ˝ baby circle artery forceps curved 140 mm BH141R</t>
  </si>
  <si>
    <t>ZR596</t>
  </si>
  <si>
    <t>Pinzeta anatomickĂˇ stĹ™ednĂ­ 115 mm BD023R</t>
  </si>
  <si>
    <t>ZK129</t>
  </si>
  <si>
    <t>ZN733</t>
  </si>
  <si>
    <t>Pinzeta atraumatickĂˇ Durogrip rovnĂˇ 180 mm BD156R</t>
  </si>
  <si>
    <t>ZR512</t>
  </si>
  <si>
    <t>Pinzeta gerald 1 mm deÂ´bakey rovnĂˇ 180 mm BD191R</t>
  </si>
  <si>
    <t>ZK587</t>
  </si>
  <si>
    <t>Pinzeta chirurgickĂˇ 1 x 2 zuby 100 mm BD500R</t>
  </si>
  <si>
    <t>ZK136</t>
  </si>
  <si>
    <t>Pinzeta chirurgickĂˇ stĹ™ednĂ­ 1 x 2 zuby 130 mm BD535R</t>
  </si>
  <si>
    <t>ZK137</t>
  </si>
  <si>
    <t>Pinzeta chirurgickĂˇ stĹ™ednĂ­ 1 x 2 zuby 200 mm BD541R</t>
  </si>
  <si>
    <t>ZK144</t>
  </si>
  <si>
    <t>Pinzeta oÄŤnĂ­ rovnĂˇ 100 mm OC024R</t>
  </si>
  <si>
    <t>ZM030</t>
  </si>
  <si>
    <t>Pinzeta troeltsch 140 mm zahn. BD910R</t>
  </si>
  <si>
    <t>ZK295</t>
  </si>
  <si>
    <t>RĂˇm susi davis-boyle samost dÄ›tskĂ˝ OM118R</t>
  </si>
  <si>
    <t>ZK297</t>
  </si>
  <si>
    <t>Ratraktor mcivor lopatka 25 x 62 mm OM102R</t>
  </si>
  <si>
    <t>ZK298</t>
  </si>
  <si>
    <t>Ratraktor mcivor lopatka 25 x 75 mm OM103R</t>
  </si>
  <si>
    <t>ZK177</t>
  </si>
  <si>
    <t>RozvÄ›raÄŤ ran tupĂ˝ 3 x 4 zuby ostrĂ˝ 165 mm BV084R</t>
  </si>
  <si>
    <t>ZK189</t>
  </si>
  <si>
    <t>Sonda paliÄŤkovĂˇ d = 2,0 mm 200 mm BN140R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</si>
  <si>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</si>
  <si>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</si>
  <si>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</si>
  <si>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</si>
  <si>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</si>
  <si>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moÄŤovĂ˝ sĂˇÄŤek na ureterĂˇlnĂ­ cĂ©vku CH03/ Fr0,8 bal. Ăˇ 10 ks AK3200</t>
  </si>
  <si>
    <t>Spojka na močový sáček na ureterální cévku CH03/ Fr0,8 bal. á 10 ks AK3200</t>
  </si>
  <si>
    <t>ZK271</t>
  </si>
  <si>
    <t>Svorka atraum. cooley 145 mm FB743R</t>
  </si>
  <si>
    <t>ZK096</t>
  </si>
  <si>
    <t>Svorka atraum. halsted 185 mm zahnutĂˇ BH203R</t>
  </si>
  <si>
    <t>ZK106</t>
  </si>
  <si>
    <t>Svorka baby - mosquito 1 x 2 z 100 mm BH114R</t>
  </si>
  <si>
    <t>ZK090</t>
  </si>
  <si>
    <t>Svorka baby-crile 1 x 2 z 140 mm zahnutĂ© BH151R</t>
  </si>
  <si>
    <t>ZK107</t>
  </si>
  <si>
    <t>Svorka dunhill 125 mm BH123R</t>
  </si>
  <si>
    <t>ZR595</t>
  </si>
  <si>
    <t>Svorka JACOBSON MOSQUITO jemnĂˇ rovnĂˇ 130 mm BH106R</t>
  </si>
  <si>
    <t>ZR532</t>
  </si>
  <si>
    <t>Svorka micro - halsted zahnutĂˇ 100 mm BH104R</t>
  </si>
  <si>
    <t>ZK250</t>
  </si>
  <si>
    <t>Svorka na ledv. atr. guyon dÄ›tskĂ˝ 230 mm EF001R</t>
  </si>
  <si>
    <t>ZK251</t>
  </si>
  <si>
    <t>Svorka na ledv. atr. guyon dÄ›tskĂ˝ 230 mm EF002R</t>
  </si>
  <si>
    <t>ZJ512</t>
  </si>
  <si>
    <t>Svorka Serrefine malá, rovná, vyztužené čelisti, dlouhé 1 1/2 "(38 mm) (SerrefineSmall Straight Serrated jaws, 1 1/2" (38mm) long) K5-9850</t>
  </si>
  <si>
    <t>ZK247</t>
  </si>
  <si>
    <t>Svorka stĹ™evnĂ­ babcock 215 mm EA032R</t>
  </si>
  <si>
    <t>ZK249</t>
  </si>
  <si>
    <t>Svorka zahnutĂˇ art. pean 195 mm BH835R</t>
  </si>
  <si>
    <t>ZK263</t>
  </si>
  <si>
    <t>Svorka zahnutĂˇ mini bulldog 19 / 45 mm FB331R</t>
  </si>
  <si>
    <t>ZA817</t>
  </si>
  <si>
    <t>Zkumavka PS 10 ml sterilnĂ­ modrĂˇ zĂˇtka bal. Ăˇ 20 ks 400914 - pouze pro SoudnĂ­ + DMP + NEU + Genetika</t>
  </si>
  <si>
    <t>ZK272</t>
  </si>
  <si>
    <t>ZrcĂˇtko uĹˇnĂ­ hartmann dÄ›tskĂ© d = 1,8 mm OF115C</t>
  </si>
  <si>
    <t>ZK273</t>
  </si>
  <si>
    <t>ZrcĂˇtko uĹˇnĂ­ hartmann dospÄ›lĂ© d = 3,5 mm OF116C</t>
  </si>
  <si>
    <t>ZK274</t>
  </si>
  <si>
    <t>ZrcĂˇtko uĹˇnĂ­ hartmann dospÄ›lĂ© d = 5,0 mm OF117C</t>
  </si>
  <si>
    <t>ZK594</t>
  </si>
  <si>
    <t>ZrcĂˇtko uĹˇnĂ­ hartmann dospÄ›lĂ© d=5,2 mm OF112C</t>
  </si>
  <si>
    <t>ZK276</t>
  </si>
  <si>
    <t>ZrcĂˇtko uĹˇnĂ­ hartmann dospÄ›lĂ© d=8,0 mm OF114C</t>
  </si>
  <si>
    <t>Set hadic oplachových k pumpám AESCULAP Multi Flow PG131 LUER s trnem 3D Einstein PG131</t>
  </si>
  <si>
    <t>ZM355</t>
  </si>
  <si>
    <t>Ĺ itĂ­ ethibond gr 2-090 cm, 2 x RB-1 bal. Ăˇ 12 ks W6760</t>
  </si>
  <si>
    <t>ZB023</t>
  </si>
  <si>
    <t>Ĺ itĂ­ maxon 2/0 bal. Ăˇ 36 ks 8886626151</t>
  </si>
  <si>
    <t>ZA781</t>
  </si>
  <si>
    <t>Ĺ itĂ­ maxon 3/0 bal. Ăˇ 36 ks 8886621741</t>
  </si>
  <si>
    <t>ZD188</t>
  </si>
  <si>
    <t>Ĺ itĂ­ monocryl un 5-0 bal. Ăˇ 12 ks W3221</t>
  </si>
  <si>
    <t>ZB019</t>
  </si>
  <si>
    <t>Ĺ itĂ­ monosyn bezbarvĂ˝ 4/0 (1.5) bal. Ăˇ 36 ks C0023204</t>
  </si>
  <si>
    <t>ZD196</t>
  </si>
  <si>
    <t>Ĺ itĂ­ monosyn bezbarvĂ˝ 4/0 (1.5) bal. Ăˇ 36 ks C2023634</t>
  </si>
  <si>
    <t>ZC243</t>
  </si>
  <si>
    <t>Ĺ itĂ­ novosyn quick undy 4/0 (1.5) bal. Ăˇ 36 ks C3046226</t>
  </si>
  <si>
    <t>ZL257</t>
  </si>
  <si>
    <t>Ĺ itĂ­ novosyn quick undy 5/0 (1) bal. Ăˇ 36 ks C3046311</t>
  </si>
  <si>
    <t>ZB061</t>
  </si>
  <si>
    <t>Ĺ itĂ­ prolene bl 4-0 bal. Ăˇ 12 ks (W8011T) 8631G</t>
  </si>
  <si>
    <t>ZC135</t>
  </si>
  <si>
    <t>Ĺ itĂ­ safil fialovĂ˝ 2/0 (3) bal. Ăˇ 36 ks C1048031- firma jiĹľ nedodĂˇvĂˇ, nahrazeno ZR977</t>
  </si>
  <si>
    <t>ZB213</t>
  </si>
  <si>
    <t>Ĺ itĂ­ safil fialovĂ˝ 5/0 (1) bal. Ăˇ 36 ks C1048012</t>
  </si>
  <si>
    <t>ZB212</t>
  </si>
  <si>
    <t>Ĺ itĂ­ safil fialovĂ˝ 6/0 (0.7) bal. Ăˇ 36 ks C1048006</t>
  </si>
  <si>
    <t>ZD072</t>
  </si>
  <si>
    <t>Ĺ itĂ­ vicryl plus vi 5-0 bal. Ăˇ 36 ks VCP500H</t>
  </si>
  <si>
    <t>ZF643</t>
  </si>
  <si>
    <t>Ĺ itĂ­ vicryl vi 7-0 bal. Ăˇ 12 ks W9565</t>
  </si>
  <si>
    <t>Šití monocryl un 5-0 bal. á 12 ks W3221</t>
  </si>
  <si>
    <t>Šití monocryl vi 3-0 bal. á 12 ks W3637</t>
  </si>
  <si>
    <t>Šití novosyn quick undy 4/0 (1.5) bal. á 36 ks C3046226</t>
  </si>
  <si>
    <t>Šití premicron zelený 2/0 (3) bal. á 36 ks C0026026</t>
  </si>
  <si>
    <t>Šití safil fialový 2/0 (3) bal. á 36 ks C1048031</t>
  </si>
  <si>
    <t>Šití vicryl plus vi 4-0 bal. á 36 ks VCP3100H</t>
  </si>
  <si>
    <t>Šití vicryl vi 7-0 bal. á 12 ks W9565</t>
  </si>
  <si>
    <t>ZA835</t>
  </si>
  <si>
    <t>Jehla injekční 0,6 x 25 mm modrá 4657667</t>
  </si>
  <si>
    <t>Jehla injekční 0,8 x 40 mm zelená 4657527</t>
  </si>
  <si>
    <t>ZB868</t>
  </si>
  <si>
    <t>Jehla perican 18G 1,30 x 80 mm pro epid.anest. bal. Ăˇ 25 ks 4512383</t>
  </si>
  <si>
    <t>ZF432</t>
  </si>
  <si>
    <t>Rukavice operaÄŤnĂ­ latex bez pudru chlorovanĂ© sterilnĂ­ ansell gammex PF sensitive vel. 8,0 bal. Ăˇ 50 pĂˇrĹŻ 330051080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</si>
  <si>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</si>
  <si>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</si>
  <si>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</si>
  <si>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ZR504</t>
  </si>
  <si>
    <t>Grasper atraumatickĂ˝ - vnitĹ™nĂ­ pracovnĂ­ ÄŤĂˇst -Wave Type Grasping Forceps Insert dĂ©lka branĹľĂ­ 330 mm A64080A</t>
  </si>
  <si>
    <t>Převodník k harmonickému skalpelu HP054</t>
  </si>
  <si>
    <t>ZC239</t>
  </si>
  <si>
    <t>RukojeĹĄ laparoskopickĂˇ bez zĂˇmku PO958R</t>
  </si>
  <si>
    <t>ZE129</t>
  </si>
  <si>
    <t>Tubus zevnĂ­ izol. 5/5 mm 310 mm PM973R</t>
  </si>
  <si>
    <t>48</t>
  </si>
  <si>
    <t>LEK: Lékárna</t>
  </si>
  <si>
    <t>4802</t>
  </si>
  <si>
    <t>LEK: lékárna -výdejna Z (hlavní lékárna)</t>
  </si>
  <si>
    <t>ZP199</t>
  </si>
  <si>
    <t>NĂˇdoba na kontaminovanĂ˝ odpad 30 l PP s vĂ­kem 335 x 400 x 318 mm 4430</t>
  </si>
  <si>
    <t>Nádoba na kontaminovaný odpad 30 l PP s víkem 335 x 400 x 318 mm 4430</t>
  </si>
  <si>
    <t>4804</t>
  </si>
  <si>
    <t>LEK: lékárna - výdejna A (monoblok)</t>
  </si>
  <si>
    <t>Kompresa NT 7,5 x 7,5 cm/2 ks sterilnĂ­ 26510</t>
  </si>
  <si>
    <t>4806</t>
  </si>
  <si>
    <t>LEK: lékárna - výdej HVLP</t>
  </si>
  <si>
    <t>4841</t>
  </si>
  <si>
    <t>LEK: lékárna - oddělení ředění cytostatik</t>
  </si>
  <si>
    <t>ZA583</t>
  </si>
  <si>
    <t>ÄŚtvereÄŤky desinfekÄŤnĂ­ Webcol 3,5 x 3,5 cm 70% Ăˇ 4000 ks 6818-1</t>
  </si>
  <si>
    <t>Čtverečky desinfekční Webcol 3,5 x 3,5 cm 70% á 4000 ks 6818-1</t>
  </si>
  <si>
    <t>ZA450</t>
  </si>
  <si>
    <t>Náplast omniplast 1,25 cm x 9,1 m 9004520</t>
  </si>
  <si>
    <t>Tampon nesterilní stáčený 20 x 19 cm bez RTG nití bal. á 100 ks 1320300404</t>
  </si>
  <si>
    <t>ZB976</t>
  </si>
  <si>
    <t>ÄŚtvereÄŤky desinfekÄŤnĂ­ Alkohol Pads 3,5 x 6,5 cm 70% isopropanol bal. Ăˇ 100 ks 9160612</t>
  </si>
  <si>
    <t>ZK504</t>
  </si>
  <si>
    <t>Filtr mini spike ÄŤervenĂ˝ 4550340</t>
  </si>
  <si>
    <t>Filtr mini spike červený 4550340</t>
  </si>
  <si>
    <t>ZA737</t>
  </si>
  <si>
    <t>Filtr mini spike modrĂ˝ 4550234</t>
  </si>
  <si>
    <t>Filtr mini spike modrý 4550234</t>
  </si>
  <si>
    <t>ZK335</t>
  </si>
  <si>
    <t>Filtr sterifix 0,2um infĂşznĂ­ 4099303</t>
  </si>
  <si>
    <t>Filtr sterifix 0,2um infúzní 4099303</t>
  </si>
  <si>
    <t>ZK506</t>
  </si>
  <si>
    <t>Pumpa infuznĂ­ elastomerickĂˇ Infusor LV 1,5 7 dennĂ­ Ăˇ. 12 ks 240 ml 2C2087K</t>
  </si>
  <si>
    <t>ZC986</t>
  </si>
  <si>
    <t>Pumpa infuznĂ­ elastomerickĂˇ Infusor LV 5 2 dennĂ­ Ăˇ 12 ks 252 ml 2C2009K</t>
  </si>
  <si>
    <t>Pumpa infuzní elastomerická Infusor LV 5 2 denní á 12 ks 252 ml 2C2009K</t>
  </si>
  <si>
    <t>Pumpa infuzní elastometrická Infusor LV 1,5 7 denní á. 12 ks 240 ml 2C2087K</t>
  </si>
  <si>
    <t>ZK505</t>
  </si>
  <si>
    <t>Pumpa infuzní elastometrická Infusor LV 2 5 denní á 12 ks 240 ml 2C2008K</t>
  </si>
  <si>
    <t>Pumpa infuzní elastometrická Infusor LV 5 2 denní á 12 ks 240 ml 2C2009K</t>
  </si>
  <si>
    <t>ZA746</t>
  </si>
  <si>
    <t>StĹ™Ă­kaÄŤka injekÄŤnĂ­ 3-dĂ­lnĂˇ 1 ml L tuberculin Omnifix Solo 9161406V</t>
  </si>
  <si>
    <t>StĹ™Ă­kaÄŤka injekÄŤnĂ­ 3-dĂ­lnĂˇ 1 ml L tuberculin Omnifix Solo 9161406V - nahrazeno ZS016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</si>
  <si>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</si>
  <si>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</si>
  <si>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</si>
  <si>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</si>
  <si>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</si>
  <si>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</si>
  <si>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</si>
  <si>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</si>
  <si>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</si>
  <si>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</si>
  <si>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ZS016</t>
  </si>
  <si>
    <t>StĹ™Ă­kaÄŤka injekÄŤnĂ­ 3-dĂ­lnĂˇ, 1 ml, L, tuberculin bez jehly, centrickĂˇ ĹˇpiÄŤka, bezzbytkovĂˇ, bal. Ăˇ 100 ks</t>
  </si>
  <si>
    <t>Stříkačka injekční 3-dílná 1 ml L tuberculin Omnifix Solo 9161406V</t>
  </si>
  <si>
    <t>Stříkačka injekční 3-dílná 10 ml LL Omnifix Solo se závitem 4617100V</t>
  </si>
  <si>
    <t>Stříkačka injekční 3-dílná 20 ml LL Omnifix Solo se závitem bal. á 100 ks 4617207V</t>
  </si>
  <si>
    <t>Stříkačka injekční 3-dílná 3 ml LL Omnifix Solo se závitem bal. á 100 ks 4617022V</t>
  </si>
  <si>
    <t>Stříkačka injekční 3-dílná 30 ml LL Omnifix Solo bal. á 100 ks 4617304F</t>
  </si>
  <si>
    <t>Stříkačka injekční 3-dílná 5 ml LL Omnifix Solo se závitem 4617053V</t>
  </si>
  <si>
    <t>ZH491</t>
  </si>
  <si>
    <t>Stříkačka injekční 3-dílná 50 - 60 ml LL MRG00711</t>
  </si>
  <si>
    <t>ZK507</t>
  </si>
  <si>
    <t>Stříkačka injekční stíněná 50 ml LL perfusion amber bal. á 100 ks 300139</t>
  </si>
  <si>
    <t>ZB801</t>
  </si>
  <si>
    <t>Transofix krĂˇtkĂ˝ trn Ăˇ 50 ks 4090500</t>
  </si>
  <si>
    <t>Transofix krátký trn á 50 ks 4090500</t>
  </si>
  <si>
    <t>ZK503</t>
  </si>
  <si>
    <t>UzĂˇvÄ›r ecopin 4125002</t>
  </si>
  <si>
    <t>ZN271</t>
  </si>
  <si>
    <t>Vak pro parenterĂˇlnĂ­ vĂ˝Ĺľivu TPN EVA 125 ml bal Ăˇ 50 ks E1301OD</t>
  </si>
  <si>
    <t>Vak pro parenterální výživu TPN EVA 125 ml bal á 50 ks E1301OD</t>
  </si>
  <si>
    <t>ZK798</t>
  </si>
  <si>
    <t>ZĂˇtka combi modrĂˇ 4495152</t>
  </si>
  <si>
    <t>Zátka combi červená 4495101</t>
  </si>
  <si>
    <t>Zátka combi modrá 4495152</t>
  </si>
  <si>
    <t>ZR736</t>
  </si>
  <si>
    <t>Set infuznĂ­ Cyto-set Infuzomat Plus, zĂˇkladnĂ­, s airstop funkcĂ­, 5 bezjehlovĂ˝ch vstupĹŻ, dĂ©lka 210 cm 8700430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</si>
  <si>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</si>
  <si>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</si>
  <si>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</si>
  <si>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</si>
  <si>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ZR738</t>
  </si>
  <si>
    <t>Set infuznĂ­ Cyto-set Mix, sekundĂˇrnĂ­, pro bezjehlovou pĹ™Ă­pravu cytostatik a napojenĂ­ na centrĂˇlnĂ­ infuznĂ­ linku, 1 bezjehovĂ˝ ventil, dĂ©lka 32 cm A2900N</t>
  </si>
  <si>
    <t>ZR739</t>
  </si>
  <si>
    <t>Set infuznĂ­ Cyto-set Mix, sekundĂˇrnĂ­, pro bezjehlovou pĹ™Ă­pravu cytostatik a napojenĂ­ na centrĂˇlnĂ­ infuznĂ­ linku, stĂ­nÄ›nĂ˝, dĂ©lka 32 cm A2906N</t>
  </si>
  <si>
    <t>ZK502</t>
  </si>
  <si>
    <t>Set infuznĂ­ infusomat 8700095SP</t>
  </si>
  <si>
    <t>ZA714</t>
  </si>
  <si>
    <t>Set infuznĂ­ intrafix ÄŤernĂ˝ k apl.cytostatik 180 cm Ăˇ 100 ks 4060563</t>
  </si>
  <si>
    <t>ZQ649</t>
  </si>
  <si>
    <t>Set infuzní  Spike (DEHP free) s filtrem 0,2 um, délka 2,2 m k mobilní pumpě Mini Rythmic PN+ bal. á 20 ks KE1EE192X</t>
  </si>
  <si>
    <t>Set infuzní infusomat 8700095SP</t>
  </si>
  <si>
    <t>ZA716</t>
  </si>
  <si>
    <t>Set infuzní intrafix air bez PVC 180 cm 4063002</t>
  </si>
  <si>
    <t>Set infuzní intrafix černý k apl.cytostatik 180 cm á 100 ks 4060563</t>
  </si>
  <si>
    <t>ZB436</t>
  </si>
  <si>
    <t>Jehla eco flac mix, bal. 250 ks, 16401</t>
  </si>
  <si>
    <t>ZQ955</t>
  </si>
  <si>
    <t>Jehla injekÄŤnĂ­ 16G 1,65 x 40 mm, bĂ­lĂˇ BD Microlance bal. Ăˇ 100 ks 300637</t>
  </si>
  <si>
    <t>Jehla injekční 16G 1,65 x 40 mm, bílá BD Microlance bal. á 100 ks 300637</t>
  </si>
  <si>
    <t>Rukavice operaÄŤnĂ­  latex s polyuretanem a silikonem sterilnĂ­ ansell gammex PFXP chemo cytostatickĂ© vel. 7,5 bal. Ăˇ 50 pĂˇrĹŻ 330054075</t>
  </si>
  <si>
    <t>ZO934</t>
  </si>
  <si>
    <t>Rukavice operaÄŤnĂ­ latex bez pudru sterilnĂ­ sempermed derma PF vel. 6,5 39472</t>
  </si>
  <si>
    <t>ZO935</t>
  </si>
  <si>
    <t>Rukavice operaÄŤnĂ­ latex bez pudru sterilnĂ­ sempermed derma PF vel. 7,0 39473</t>
  </si>
  <si>
    <t>ZP019</t>
  </si>
  <si>
    <t>Rukavice operaÄŤnĂ­ latex bez pudru sterilnĂ­ sempermed derma PF vel. 7,5 39474</t>
  </si>
  <si>
    <t>ZK500</t>
  </si>
  <si>
    <t>Rukavice operaÄŤnĂ­ latex s polyuretanem a silikonem sterilnĂ­ ansell gammex PFXP chemo cytostatickĂ© vel. 7,0 bal. Ăˇ 50 pĂˇrĹŻ 330054070</t>
  </si>
  <si>
    <t>Rukavice operační latex bez pudru sterilní sempermed derma PF vel. 6,5 39472</t>
  </si>
  <si>
    <t>Rukavice operační latex bez pudru sterilní sempermed derma PF vel. 7,0 39473</t>
  </si>
  <si>
    <t>Rukavice operační latex bez pudru sterilní sempermed derma PF vel. 7,5 39474</t>
  </si>
  <si>
    <t>Rukavice operační latex s polyuretanem a silikonem sterilní ansell gammex PFXP chemo cytostatické vel. 7,0 bal. á 50 párů 330054070</t>
  </si>
  <si>
    <t>4842</t>
  </si>
  <si>
    <t>LEK: lékárna - oddělení přípravy sterilních léčiv</t>
  </si>
  <si>
    <t>ZP028</t>
  </si>
  <si>
    <t>KĂˇdinka nĂ­zkĂˇ s vĂ˝levkou SIMAX 250 ml (KAVA632417010250) VTRB632417010250</t>
  </si>
  <si>
    <t>ZE009</t>
  </si>
  <si>
    <t>KĂˇdinka nĂ­zkĂˇ sklo 600 ml (213-1049) VTRB632417010600</t>
  </si>
  <si>
    <t>ZR147</t>
  </si>
  <si>
    <t>Láhev odsávací (válcovitý tvar) se skleněnou olivkou, objem 5000 ml, průměr dna 185 ml, průměr hrdla 80 mm, výška 360 mm VTRB632412022956</t>
  </si>
  <si>
    <t>ZN551</t>
  </si>
  <si>
    <t>LĹľiÄŤka oboustrannĂˇ chemickĂˇ 150 mm nerezovĂˇ SCNG232</t>
  </si>
  <si>
    <t>ZR871</t>
  </si>
  <si>
    <t>NĂˇlevka filtrovacĂ­ nuÄŤ s rovnou fritou, SIMAX, borosilikĂˇtovĂ© sklo 3.3,  pĂłrovitost P40 (34 S/60x191/S3 ) 632424334306</t>
  </si>
  <si>
    <t>ZR872</t>
  </si>
  <si>
    <t>NĂˇlevka filtrovacĂ­ nuÄŤ s rovnou fritou, SIMAX, borosilikĂˇtovĂ© sklo 3.3, pĂłrovitost P40 (34 S/90x246/S3) 632424334309</t>
  </si>
  <si>
    <t>ZF304</t>
  </si>
  <si>
    <t>VĂˇlec odmÄ›rnĂ˝ nĂ­zkĂ˝ sklo 1645/BH tĹ™Ă­da pĹ™esnosti B 2000 ml VTRB632432721746</t>
  </si>
  <si>
    <t>ZF306</t>
  </si>
  <si>
    <t>VĂˇlec odmÄ›rnĂ˝ vysokĂ˝ 10 ml bĂ­lĂˇ graduace VTRB632432140819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</si>
  <si>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</si>
  <si>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</si>
  <si>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</si>
  <si>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</si>
  <si>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</si>
  <si>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</si>
  <si>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</si>
  <si>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</si>
  <si>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Set hadicový EXACTA mikroobjemový s ovzdušněním bal. á 25 ks H938175</t>
  </si>
  <si>
    <t>Set hadicový EXACTA pro stříkačku bal. á 25 ks H938176</t>
  </si>
  <si>
    <t>Set hadicový EXACTA valve EM2400 základní s ventily bal. á 10 ks H938724E</t>
  </si>
  <si>
    <t>Set hadicový EXACTA vysokoobjemový s ovzdušněním bal. á 25 ks H938174</t>
  </si>
  <si>
    <t>ZL800</t>
  </si>
  <si>
    <t>StĹ™Ă­kaÄŤka injekÄŤnĂ­ 3-dĂ­lnĂˇ 3 ml L Omnifix Solo 4616025V</t>
  </si>
  <si>
    <t>StĹ™Ă­kaÄŤka injekÄŤnĂ­ 3-dĂ­lnĂˇ, 1 ml, L, tuberculin, centrickĂˇ ĹˇpiÄŤka, bezzbytkovĂˇ, bal. Ăˇ 100 ks</t>
  </si>
  <si>
    <t>Stříkačka injekční 3-dílná 1 ml LL plastipak bal. á 100 ks 309628</t>
  </si>
  <si>
    <t>ZQ279</t>
  </si>
  <si>
    <t>TÄ›snÄ›nĂ­ GUKO pro vak. filtraci kĂłnickĂ© pryĹľ vel. 5 prĹŻmÄ›r 33/53 mm vĂ˝Ĺˇka 34 mm 519-4425</t>
  </si>
  <si>
    <t>ZB657</t>
  </si>
  <si>
    <t>Vak na skladovĂˇnĂ­ trombocytĹŻ transfer 600 ml 814-0611 (814-0631)</t>
  </si>
  <si>
    <t>Vak na skladování trombocytů transfer 600 ml 814-0611 (814-0631)</t>
  </si>
  <si>
    <t>ZN273</t>
  </si>
  <si>
    <t>Vak pro parenterĂˇlnĂ­ vĂ˝Ĺľivu TPN EVA 2000 ml bal Ăˇ 35 ks E1320OD</t>
  </si>
  <si>
    <t>ZP592</t>
  </si>
  <si>
    <t>Vak pro parenterĂˇlnĂ­ vĂ­Ĺľivu TPN EVA 1000 ml bal Ăˇ 40 ks E1310OD</t>
  </si>
  <si>
    <t>Vak pro parenterĂˇlnĂ­ vĂ­Ĺľivu TPN EVA 2000 ml bal Ăˇ 35 ks E1320OD</t>
  </si>
  <si>
    <t>ZN270</t>
  </si>
  <si>
    <t>Vak pro parenterĂˇlnĂ­ vĂ­Ĺľivu TPN EVA 250 ml bal Ăˇ 50 ks E1302OD</t>
  </si>
  <si>
    <t>ZN274</t>
  </si>
  <si>
    <t>Vak pro parenterĂˇlnĂ­ vĂ­Ĺľivu TPN EVA 3000 ml bal Ăˇ 35 ks E1330OD</t>
  </si>
  <si>
    <t>ZN272</t>
  </si>
  <si>
    <t>Vak pro parenterĂˇlnĂ­ vĂ­Ĺľivu TPN EVA 500 ml bal Ăˇ 50 ks E1305OD</t>
  </si>
  <si>
    <t>Vak pro parenterální víživu TPN EVA 1000 ml bal á 40 ks E1310OD</t>
  </si>
  <si>
    <t>Vak pro parenterální víživu TPN EVA 2000 ml bal á 35 ks E1320OD</t>
  </si>
  <si>
    <t>Vak pro parenterální víživu TPN EVA 250 ml bal á 50 ks E1302OD</t>
  </si>
  <si>
    <t>Vak pro parenterální víživu TPN EVA 500 ml bal á 50 ks E1305OD</t>
  </si>
  <si>
    <t>4843</t>
  </si>
  <si>
    <t>LEK: lékárna - oddělení přípravy léčiv</t>
  </si>
  <si>
    <t>DE167</t>
  </si>
  <si>
    <t>2,6DICHLOROQUINONE4CHLOROIMIDE</t>
  </si>
  <si>
    <t>DD079</t>
  </si>
  <si>
    <t>AMONIAK VODNY ROZTOK 25%</t>
  </si>
  <si>
    <t>DB257</t>
  </si>
  <si>
    <t>CHLOROFORM P.A. - stab. methanolem</t>
  </si>
  <si>
    <t>DB306</t>
  </si>
  <si>
    <t>Kyselina sĂ­rovĂˇ 98% pro stanov. dusĂ­ku 500ml</t>
  </si>
  <si>
    <t>DF867</t>
  </si>
  <si>
    <t>NORM.DUSICNAN STRIBRNY N/10, c=0,1M</t>
  </si>
  <si>
    <t>DD137</t>
  </si>
  <si>
    <t>NORM.HYDROXID SODNĂť N/10</t>
  </si>
  <si>
    <t>NORM.HYDROXID SODNÝ N/10</t>
  </si>
  <si>
    <t>DD670</t>
  </si>
  <si>
    <t>NORM.CHELATON III 0,05M</t>
  </si>
  <si>
    <t>DC028</t>
  </si>
  <si>
    <t>Octan rtutnaty</t>
  </si>
  <si>
    <t>DI434</t>
  </si>
  <si>
    <t>Oxidising biocide HYDREX 4203</t>
  </si>
  <si>
    <t>DI800</t>
  </si>
  <si>
    <t>PlnĂ­cĂ­ roztok pro elektrody s dvojitĂ˝m mĹŻstkem</t>
  </si>
  <si>
    <t>DG213</t>
  </si>
  <si>
    <t>PUFR FOSFAT.PH7,100 ML</t>
  </si>
  <si>
    <t>DG191</t>
  </si>
  <si>
    <t>UNIV.INDIK.PAPIRKY pH 0-12</t>
  </si>
  <si>
    <t>ZR749</t>
  </si>
  <si>
    <t>Byreta automatickĂˇ dle Pelleta s vypouĹˇtÄ›cĂ­m sklenÄ›nĂ˝m kohoutem a pĹ™epouĹˇtÄ›cĂ­m sklenÄ›nĂ˝m kohoutem, objem 25 ml, dÄ›lenĂ­ 0,1 ml, tĹ™Ă­da B, Schellb. pruh, bez zĂˇsobnĂ­ lahve a balĂłnku, 1581/BSO 1740.5723</t>
  </si>
  <si>
    <t>ZF670</t>
  </si>
  <si>
    <t>KĂˇdinka nĂ­zkĂˇ s vĂ˝levkou skol 150 ml VTRB632417010150</t>
  </si>
  <si>
    <t>ZC043</t>
  </si>
  <si>
    <t>KĂˇdinka vysokĂˇ s vĂ˝levkou 400 ml VTRB632417012400</t>
  </si>
  <si>
    <t>ZC689</t>
  </si>
  <si>
    <t>KĂˇdinka vysokĂˇ sklo 100 ml VTRB632417012100</t>
  </si>
  <si>
    <t>ZC039</t>
  </si>
  <si>
    <t>KĂˇdinka vysokĂˇ sklo 250 ml (213-1064) VTRB632417012250</t>
  </si>
  <si>
    <t>ZC042</t>
  </si>
  <si>
    <t>KĂˇdinka vysokĂˇ sklo 600 ml VTRB632417012600</t>
  </si>
  <si>
    <t>ZL524</t>
  </si>
  <si>
    <t>BalĂłnek pryĹľovĂ˝ k byretÄ› 1741.9005</t>
  </si>
  <si>
    <t>ZD239</t>
  </si>
  <si>
    <t>PapĂ­r filtraÄŤnĂ­ 24 cm kruhovĂ˝ sklĂˇdanĂ˝ bal. Ăˇ 500 ks PPER2R/80G/S240</t>
  </si>
  <si>
    <t>4844</t>
  </si>
  <si>
    <t>LEK: lékárna - oddělení diagnostik</t>
  </si>
  <si>
    <t>DH759</t>
  </si>
  <si>
    <t>Bactec Lytic/ 10 Anaerobic- plastic</t>
  </si>
  <si>
    <t>DH758</t>
  </si>
  <si>
    <t>Bactec Plus Aerobic-plastic</t>
  </si>
  <si>
    <t>DG395</t>
  </si>
  <si>
    <t>DiagnostickĂˇ souprava AB0 set monoklonĂˇlnĂ­ na 30</t>
  </si>
  <si>
    <t>DE022</t>
  </si>
  <si>
    <t>GlukĂłzovĂˇ membrĂˇnovĂˇ souprava</t>
  </si>
  <si>
    <t>DG211</t>
  </si>
  <si>
    <t>HEPTAPHAN, DIAG.PROUZKY 50 ks</t>
  </si>
  <si>
    <t>DD309</t>
  </si>
  <si>
    <t>LaktĂˇtovĂˇ membrĂˇnovĂˇ souprava</t>
  </si>
  <si>
    <t>DD269</t>
  </si>
  <si>
    <t>MEMBRĂNOVĂ SOUPRAVA Cl</t>
  </si>
  <si>
    <t>DH989</t>
  </si>
  <si>
    <t>Portagerm Pylori</t>
  </si>
  <si>
    <t>ZE071</t>
  </si>
  <si>
    <t>KĂˇdinka nĂ­zkĂˇ sklo 1000 ml VTRB632417010940</t>
  </si>
  <si>
    <t>ZC037</t>
  </si>
  <si>
    <t>KĂˇdinka vysokĂˇ sklo 1000 ml (213-1068) VTRB632417012940</t>
  </si>
  <si>
    <t>Kádinka vysoká sklo 1000 ml (213-1068) VTRB632417012940</t>
  </si>
  <si>
    <t>ZR541</t>
  </si>
  <si>
    <t>Pipeta dÄ›lenĂˇ 1 ml 1:100, tĹ™.A TNOS632434136314</t>
  </si>
  <si>
    <t>ZR542</t>
  </si>
  <si>
    <t>Pipeta dÄ›lenĂˇ 2 ml 1:50, tĹ™.A TNOS632434136516</t>
  </si>
  <si>
    <t>ZR543</t>
  </si>
  <si>
    <t>Pipeta dÄ›lenĂˇ 5ml 1:20, tĹ™.A TNOS632434136618</t>
  </si>
  <si>
    <t>ZQ138</t>
  </si>
  <si>
    <t>NĹŻĹľky chirurgickĂ© rovnĂ© hrotnatĂ© 150 mm TK-AJ 025-15</t>
  </si>
  <si>
    <t>50</t>
  </si>
  <si>
    <t>KCHIR: Kardiochirurgická klinika</t>
  </si>
  <si>
    <t>5011</t>
  </si>
  <si>
    <t>KCHIR: lůžkové oddělení 50</t>
  </si>
  <si>
    <t>Diagnostická souprava AB0 set monoklonální na 30</t>
  </si>
  <si>
    <t>ZQ421</t>
  </si>
  <si>
    <t>Houba V.A.C. Veraflo Dressing Kit vel. M pro podtlakovou terapii na kusy ULTVFL05MD/1</t>
  </si>
  <si>
    <t>ZK920</t>
  </si>
  <si>
    <t>Kanystr Info V.A.C. 500 ml pro podtlakovou terapii M8275063/1</t>
  </si>
  <si>
    <t>ZR234</t>
  </si>
  <si>
    <t>Kanystr s gelem V.A.C. Ulta ACTI 300 ml bal. á 5 ks pro podtlakovou terapii M8275058/5</t>
  </si>
  <si>
    <t>Kanystr s gelem V.A.C. Ulta ACTI 300 ml bal. Ăˇ 5 ks pro podtlakovou terapii M8275058/5</t>
  </si>
  <si>
    <t>ZI977</t>
  </si>
  <si>
    <t>Kanystr s gelem V.A.C. Ultra INFO 1000 ml pro podtlakovou terapii M8275093/1</t>
  </si>
  <si>
    <t>ZC846</t>
  </si>
  <si>
    <t>Kompresa AB 15 x 25 cm/1 ks sterilnĂ­ NT savĂˇ (1230114031) 1327114031</t>
  </si>
  <si>
    <t>ZA563</t>
  </si>
  <si>
    <t>Kompresa AB 20 x 20 cm/1 ks sterilní NT savá (1230114041) 1327114041</t>
  </si>
  <si>
    <t>ZA464</t>
  </si>
  <si>
    <t>Kompresa NT 10 x 10 cm/2 ks sterilnĂ­ 26520</t>
  </si>
  <si>
    <t>Kompresa NT 10 x 10 cm/2 ks sterilní 26520</t>
  </si>
  <si>
    <t>ZC845</t>
  </si>
  <si>
    <t>Kompresa NT 10 x 20 cm/5 ks sterilnĂ­ 26621</t>
  </si>
  <si>
    <t>Kompresa NT 10 x 20 cm/5 ks sterilní 26621</t>
  </si>
  <si>
    <t>ZA622</t>
  </si>
  <si>
    <t>Kompresa NT 5 x 5 cm nesterilní 06101</t>
  </si>
  <si>
    <t>ZA315</t>
  </si>
  <si>
    <t>Kompresa NT 5 x 5 cm/2 ks sterilnĂ­ 26501</t>
  </si>
  <si>
    <t>Kompresa NT 5 x 5 cm/2 ks sterilní 26501</t>
  </si>
  <si>
    <t>ZA643</t>
  </si>
  <si>
    <t>Kompresa vliwasoft 10 x 20 nesterilní á 100 ks 12070</t>
  </si>
  <si>
    <t>ZK087</t>
  </si>
  <si>
    <t>KrĂ©m cavilon ochrannĂ˝ bariĂ©rovĂ˝ Ăˇ 28 g bal. Ăˇ 12 ks 3391E</t>
  </si>
  <si>
    <t>ZM325</t>
  </si>
  <si>
    <t>KrytĂ­ - gel Hyiodine na chronickĂ© rĂˇny Ăˇ 22 g HYIODINE22 - vĂ˝padek</t>
  </si>
  <si>
    <t>ZQ158</t>
  </si>
  <si>
    <t>KrytĂ­ 7D-Fix - fixace I.V.kanyl netkanĂ˝ textil a fĂłlie sterilnĂ­ 9 x 11,6 cm bal. Ăˇ 100 ks (nĂˇhrada za tegaderm) 812010</t>
  </si>
  <si>
    <t>KrytĂ­ 7D-Fix - fixace I.V.kanyl netkanĂ˝ textil a fĂłlie sterilnĂ­ 9 x 11,6 cm bal. Ăˇ 100 ks (nĂˇhrada za tegaderm) 812010 - jiĹľ se nevyrĂˇbĂ­</t>
  </si>
  <si>
    <t>ZD619</t>
  </si>
  <si>
    <t>KrytĂ­ aquacel extra (dĹ™Ă­ve hydrofibre) 10 x 10 cm Ăˇ 10 ks 420672</t>
  </si>
  <si>
    <t>ZA597</t>
  </si>
  <si>
    <t>KrytĂ­ aquacel extra 5 x  5 cm Ăˇ 10 ks (VZP169583 ) 420671</t>
  </si>
  <si>
    <t>ZL410</t>
  </si>
  <si>
    <t>KrytĂ­ gelovĂ© Hemagel 100 g A2681147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</si>
  <si>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</si>
  <si>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</si>
  <si>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</si>
  <si>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</si>
  <si>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</si>
  <si>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</si>
  <si>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ZE748</t>
  </si>
  <si>
    <t>KrytĂ­ melgisorb Ag alginĂˇtovĂ© absorpÄŤnĂ­ 10 x 10 cm bal. Ăˇ 10 ks 256105</t>
  </si>
  <si>
    <t>ZQ964</t>
  </si>
  <si>
    <t>KrytĂ­ octenilin gel na rĂˇny 250 ml 121616</t>
  </si>
  <si>
    <t>ZQ966</t>
  </si>
  <si>
    <t>KrytĂ­ octenilin roztok oplachovĂ˝ na rĂˇny 350 ml 121701</t>
  </si>
  <si>
    <t>ZK404</t>
  </si>
  <si>
    <t>KrytĂ­ prontosan roztok 350 ml 400416</t>
  </si>
  <si>
    <t>ZN816</t>
  </si>
  <si>
    <t>KrytĂ­ roztok k vĂ˝plachu a ÄŤiĹˇtÄ›nĂ­ ran ActiMaris Sensitiv 300 ml 3098093</t>
  </si>
  <si>
    <t>ZO863</t>
  </si>
  <si>
    <t>KrytĂ­ silikonovĂ© pÄ›novĂ© mepilex border flex 13,5 x 16,5 cm bal. Ăˇ 5 ks 283370</t>
  </si>
  <si>
    <t>ZD633</t>
  </si>
  <si>
    <t>KrytĂ­ silikonovĂ© pÄ›novĂ© mepilex border sacrum 18 x 18 cm bal. Ăˇ 5 ks 282000-01</t>
  </si>
  <si>
    <t>ZP973</t>
  </si>
  <si>
    <t>KrytĂ­ sorelex 10 x 10 cm s kys. hyaluronovou a octenidinem bal. Ăˇ 10 ks (150011) 3901</t>
  </si>
  <si>
    <t>ZF423</t>
  </si>
  <si>
    <t>KrytĂ­ suprasorb F 10 x 10 cm role nesterilnĂ­ foliovĂ˝ obvaz 20468</t>
  </si>
  <si>
    <t>ZA507</t>
  </si>
  <si>
    <t>KrytĂ­ tegaderm 8,5 cm x 10,5 cm bal. Ăˇ 50 ks s vĂ˝Ĺ™ezem 1635 - nĂˇhrada ZQ158</t>
  </si>
  <si>
    <t>ZK646</t>
  </si>
  <si>
    <t>KrytĂ­ tegaderm CHG 8,5 cm x 11,5 cm na CĹ˝K-antibakt. bal. Ăˇ 25 ks 1657R</t>
  </si>
  <si>
    <t>Krytí - gel Hyiodine na chronické rány á 22 g HYIODINE22 - výpadek</t>
  </si>
  <si>
    <t>Krytí 7D-Fix - fixace I.V.kanyl netkaný textil a fólie sterilní 9 x 11,6 cm bal. á 100 ks (náhrada za tegaderm) 812010</t>
  </si>
  <si>
    <t>Krytí gelové Hemagel 100 g A2681147</t>
  </si>
  <si>
    <t>ZA664</t>
  </si>
  <si>
    <t>Krytí gelové hydrokoloidní Flamigel 250 ml FLAM250</t>
  </si>
  <si>
    <t>ZC574</t>
  </si>
  <si>
    <t>Krytí hydroclean advance 4 x 8 cm (tenderwet 24 active 4 x 7 cm 6092120) bal. á 10 ks 6097642</t>
  </si>
  <si>
    <t>Krytí inadine nepřilnavé 5,0 x 5,0 cm 1/10 SYS01481EE</t>
  </si>
  <si>
    <t>ZA417</t>
  </si>
  <si>
    <t>Krytí mastný tyl lomatuell H 10 x 20, á 10 ks, 23316</t>
  </si>
  <si>
    <t>ZQ965</t>
  </si>
  <si>
    <t>Krytí octenilin gel na rány 20 ml 121602</t>
  </si>
  <si>
    <t>Krytí prontosan roztok 350 ml 400416</t>
  </si>
  <si>
    <t>Krytí sorelex 10 x 10 cm s kys. hyaluronovou a octenidinem bal. á 10 ks (150011) 3901</t>
  </si>
  <si>
    <t>ZA585</t>
  </si>
  <si>
    <t>Krytí suprasorb F 10 x 12 cm sterilní bal. á 10 ks 20462</t>
  </si>
  <si>
    <t>Krytí tegaderm CHG 8,5 cm x 11,5 cm na CŽK-antibakt. bal. á 25 ks 1657R</t>
  </si>
  <si>
    <t>ZH012</t>
  </si>
  <si>
    <t>NĂˇplast micropore 2,50 cm x 9,10 m 840W-1</t>
  </si>
  <si>
    <t>ZC885</t>
  </si>
  <si>
    <t>NĂˇplast omnifix E 10 cm x 10 m 900650</t>
  </si>
  <si>
    <t>ZD111</t>
  </si>
  <si>
    <t>NĂˇplast omnifix E 5 cm x 10 m 9006493</t>
  </si>
  <si>
    <t>ZL668</t>
  </si>
  <si>
    <t>NĂˇplast silikon tape 2,5 cm x 5 m bal. Ăˇ 12 ks 2770-1</t>
  </si>
  <si>
    <t>ZA318</t>
  </si>
  <si>
    <t>NĂˇplast transpore 1,25 cm x 9,14 m 1527-0</t>
  </si>
  <si>
    <t>Náplast cosmopor i. v. 6 x 8 cm bal. á 50 ks 9008054</t>
  </si>
  <si>
    <t>Náplast silikon tape 2,5 cm x 5 m bal. á 12 ks 2770-1</t>
  </si>
  <si>
    <t>ZN091</t>
  </si>
  <si>
    <t>Obvaz elastickĂ˝ sĂ­ĹĄovĂ˝ CareFix Tube k zajiĹˇtÄ›nĂ­ a ochranÄ› fixace IV kanyl vel. M bal. Ăˇ 15 ks 0151 M</t>
  </si>
  <si>
    <t>ZI973</t>
  </si>
  <si>
    <t>PÄ›na malĂˇ  V.A.C M8275051/1</t>
  </si>
  <si>
    <t>ZI974</t>
  </si>
  <si>
    <t>PÄ›na stĹ™ednĂ­ V.A.C M8275052/1</t>
  </si>
  <si>
    <t>ZI976</t>
  </si>
  <si>
    <t>PÄ›na velkĂˇ white V.A.C M8275067/1</t>
  </si>
  <si>
    <t>ZI975</t>
  </si>
  <si>
    <t>Pěna velká V.A.C M8275053/1 pro podtlakovou terapii</t>
  </si>
  <si>
    <t>ZA638</t>
  </si>
  <si>
    <t>Set kardio 1 bal. á 35 ks 41026</t>
  </si>
  <si>
    <t>Set kardio 1 bal. Ăˇ 35 ks 41026</t>
  </si>
  <si>
    <t>ZD616</t>
  </si>
  <si>
    <t>Set na malĂ© zĂˇkroky sterilnĂ­ pro moÄŤovou katetrizaci+ aqua permanent 4 Mediset 4753886</t>
  </si>
  <si>
    <t>ZA599</t>
  </si>
  <si>
    <t>Steh nĂˇplasĹĄovĂ˝ Steri-strip 6 x 75 mm bal. Ăˇ 50 ks elast. E4541</t>
  </si>
  <si>
    <t>Steh náplasťový Steri-strip 6 x 75 mm bal. á 50 ks elast. E4541</t>
  </si>
  <si>
    <t>ZQ660</t>
  </si>
  <si>
    <t>SystĂ©m na uzavĂ­rĂˇnĂ­ pooperaÄŤnĂ­ch ran Prevena pro podtlakovou terapii V.A.C., vel. 20 cm PRE1055/1</t>
  </si>
  <si>
    <t>ZA615</t>
  </si>
  <si>
    <t>TampĂłn cavilon 1 ml bal. Ăˇ 25 ks 3343E</t>
  </si>
  <si>
    <t>Tampon sterilnĂ­ stĂˇÄŤenĂ˝ 20 x 20 cm / 5 ks 28003+</t>
  </si>
  <si>
    <t>ZA090</t>
  </si>
  <si>
    <t>Vata buničitá přířezy 37 x 57 cm 2730152</t>
  </si>
  <si>
    <t>ZB772</t>
  </si>
  <si>
    <t>AdaptĂ©r pĹ™echodka luer 450070</t>
  </si>
  <si>
    <t>Adaptér přechodka luer 450070</t>
  </si>
  <si>
    <t>ZD650</t>
  </si>
  <si>
    <t>Aquapak - sterilnĂ­ voda 340 ml s adaptĂ©rem bal. Ăˇ 20 ks 400340</t>
  </si>
  <si>
    <t>Aquapak - sterilní voda 340 ml s adaptérem bal. á 20 ks 400340</t>
  </si>
  <si>
    <t>ZC748</t>
  </si>
  <si>
    <t>BrĂ˝le kyslĂ­kovĂ© 210 cm, Ăˇ 50 ks, 1104</t>
  </si>
  <si>
    <t>Brýle kyslíkové 210 cm, á 50 ks, 1104</t>
  </si>
  <si>
    <t>ZC498</t>
  </si>
  <si>
    <t>DrĹľĂˇk moÄŤovĂ˝ch sĂˇÄŤkĹŻ UH 800800100</t>
  </si>
  <si>
    <t>Držák jehly základní 450201</t>
  </si>
  <si>
    <t>ZP287</t>
  </si>
  <si>
    <t>Držák pro tlakové převodníky TCLIP05 bal. á 5 ks</t>
  </si>
  <si>
    <t>ZA877</t>
  </si>
  <si>
    <t>Elektroda defibrilaÄŤnĂ­ Cadence Kendall bal. Ăˇ 10 ks 22770R</t>
  </si>
  <si>
    <t>ZB905</t>
  </si>
  <si>
    <t>Elektroda defibrilační CPR-D Zoll 8900-0800-01</t>
  </si>
  <si>
    <t>ZB851</t>
  </si>
  <si>
    <t>Elektroda EKG ARBO H66 bal. á 300 ks 31.1663.21</t>
  </si>
  <si>
    <t>Elektroda EKG ARBO H66 bal. Ăˇ 300 ks 31.1663.21</t>
  </si>
  <si>
    <t>ZC586</t>
  </si>
  <si>
    <t>Filtr H-V kompaktnĂ­ kombinovanĂ˝ sterilnĂ­ pĹ™Ă­mĂ˝ Ăˇ 25 ks 19401</t>
  </si>
  <si>
    <t>ZA738</t>
  </si>
  <si>
    <t>Filtr mini spike zelenĂ˝ 4550242</t>
  </si>
  <si>
    <t>Filtr mini spike zelený 4550242</t>
  </si>
  <si>
    <t>ZD801</t>
  </si>
  <si>
    <t>Fonendoskop jednostrannĂ˝ ÄŤervenĂ˝ P00176</t>
  </si>
  <si>
    <t>Fonendoskop jednostranný červený P00176</t>
  </si>
  <si>
    <t>ZN646</t>
  </si>
  <si>
    <t>Fonendoskop oboustrannĂ˝ rĹŻznĂ© barvy 710045-s</t>
  </si>
  <si>
    <t>ZQ251</t>
  </si>
  <si>
    <t>HadiÄŤka spojovacĂ­ HS 1,8 x 1800 mm UNIV DEPH free 2201 180ND</t>
  </si>
  <si>
    <t>ZQ248</t>
  </si>
  <si>
    <t>HadiÄŤka spojovacĂ­ HS 1,8 x 450 mm LL DEPH free 2200 045 ND</t>
  </si>
  <si>
    <t>ZB670</t>
  </si>
  <si>
    <t>HadiÄŤka spojovacĂ­ tlakovĂˇ biocath PE/PVC, dĂ©lka 200 cm, prĹŻmÄ›r 2,5 x 4,1 mm, tlak 20 bar/300 psi, LUER LOCK male/female s rotaÄŤnĂ­ maticĂ­, bal. Ăˇ 25 k PB 3320 M</t>
  </si>
  <si>
    <t>HadiÄŤka spojovacĂ­ tlakovĂˇ biocath pr. 3,0 mm x 200 cm, bal 25 ks, PB 3320 M</t>
  </si>
  <si>
    <t>ZB340</t>
  </si>
  <si>
    <t>Hadička kyslíková bal. á 50 ks 41113</t>
  </si>
  <si>
    <t>Hadička spojovací HS 1,8 x 1800 mm UNIV DEPH free 2201 180ND</t>
  </si>
  <si>
    <t>Hadička spojovací tlaková biocath pr. 3,0 mm x 200 cm, bal 25 ks, PB 3320 M</t>
  </si>
  <si>
    <t>ZL717</t>
  </si>
  <si>
    <t>Kanyla introcan safety 3 modrá 22G bal. á 50 ks 4251128-01</t>
  </si>
  <si>
    <t>Kanyla introcan safety 3 modrĂˇ 22G bal. Ăˇ 50 ks 4251128-01</t>
  </si>
  <si>
    <t>ZL718</t>
  </si>
  <si>
    <t>Kanyla introcan safety 3 rĹŻĹľovĂˇ 20G bal. Ăˇ 50 ks 4251130-01</t>
  </si>
  <si>
    <t>Kanyla introcan safety 3 růžová 20G bal. á 50 ks 4251130-01</t>
  </si>
  <si>
    <t>ZD979</t>
  </si>
  <si>
    <t>Kanyla vasofix 17G bílá safety 4269152S-01</t>
  </si>
  <si>
    <t>ZD808</t>
  </si>
  <si>
    <t>Kanyla vasofix 22G modrĂˇ safety 4269098S-01</t>
  </si>
  <si>
    <t>Katetr moÄŤovĂ˝ foley 18CH bal. Ăˇ 12 ks 1394-02</t>
  </si>
  <si>
    <t>Katetr močový foley CH12 180605-000120</t>
  </si>
  <si>
    <t>Katetr močový foley CH16 180605-000160</t>
  </si>
  <si>
    <t>Katetr močový foley CH20 180605-000200</t>
  </si>
  <si>
    <t>ZC744</t>
  </si>
  <si>
    <t>Katetr močový tiemann CH16 s balonkem 5/10 ml bal. á 12 ks 9816-02 - dlouhodobý výpadek</t>
  </si>
  <si>
    <t>ZK884</t>
  </si>
  <si>
    <t>Kohout trojcestnĂ˝ discofix modrĂ˝ 4095111</t>
  </si>
  <si>
    <t>Kohout trojcestný discofix modrý 4095111</t>
  </si>
  <si>
    <t>ZO372</t>
  </si>
  <si>
    <t>Konektor bezjehlovĂ˝ OptiSyte JIM:JSM4001</t>
  </si>
  <si>
    <t>Konektor bezjehlový OptiSyte JIM:JSM4001</t>
  </si>
  <si>
    <t>ZG080</t>
  </si>
  <si>
    <t>Krytí tegaderm HP 6 cm x 7 cm bal. á 400 ks 9534HP</t>
  </si>
  <si>
    <t>ZP300</t>
  </si>
  <si>
    <t>Ĺ krtidlo se sponou pro dospÄ›lĂ© bez latexu modrĂ© dĂ©lka 400 mm 09820-B</t>
  </si>
  <si>
    <t>ZC994</t>
  </si>
  <si>
    <t>LĂˇhev nĂˇhradnĂ­ hi-vac 400 ml 05.000.22.802</t>
  </si>
  <si>
    <t>ZB078</t>
  </si>
  <si>
    <t>Láhev redon drenofast 600 ml-kompletní á 30 ks 28 600</t>
  </si>
  <si>
    <t>ZB445</t>
  </si>
  <si>
    <t>ManĹľeta TK k monitoru Philips jednohadiÄŤkovĂˇ M4555B</t>
  </si>
  <si>
    <t>ZB596</t>
  </si>
  <si>
    <t>MikronebulizĂ©r MicroMist 22F 41892</t>
  </si>
  <si>
    <t>ZA904</t>
  </si>
  <si>
    <t>MikronebulizĂ©r s maskou 41893</t>
  </si>
  <si>
    <t>Mikronebulizér MicroMist 22F 41892</t>
  </si>
  <si>
    <t>ZL105</t>
  </si>
  <si>
    <t>NĂˇstavec pro odbÄ›r moÄŤe ke zkumavce vacuete 450251</t>
  </si>
  <si>
    <t>Nástavec pro odběr moče ke zkumavce vacuete 450251</t>
  </si>
  <si>
    <t>ZP653</t>
  </si>
  <si>
    <t>PĂˇs hrudnĂ­ BracePlus 2611 vel. S/M 301001</t>
  </si>
  <si>
    <t>ZR103</t>
  </si>
  <si>
    <t>Pás fixační  + pás (hrudník) , 60 x 25 +pás (hrudník), délka popruhů 230, zapínání- přezka 261603</t>
  </si>
  <si>
    <t>ZR106</t>
  </si>
  <si>
    <t>Pás fixační ruce 28 x 10, délka popruhů 140, zapínání- přezka 261595</t>
  </si>
  <si>
    <t>ZA647</t>
  </si>
  <si>
    <t>Pinzeta anatomická úzká 115 mm B397114910033</t>
  </si>
  <si>
    <t>ZP509</t>
  </si>
  <si>
    <t>Pinzeta UH sterilnĂ­ I0600</t>
  </si>
  <si>
    <t>Pinzeta UH sterilní I0600</t>
  </si>
  <si>
    <t>ZJ672</t>
  </si>
  <si>
    <t>Pohár na moč 250 ml UH GAMA204809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</si>
  <si>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</si>
  <si>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</si>
  <si>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</si>
  <si>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</si>
  <si>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ZA691</t>
  </si>
  <si>
    <t>Rampa 3 kohouty discofix 16600C/4085434/</t>
  </si>
  <si>
    <t>ZA883</t>
  </si>
  <si>
    <t>Rourka rektĂˇlnĂ­ CH18 dĂ©lka 40 cm 19-18.100</t>
  </si>
  <si>
    <t>Rourka rektální CH18 délka 40 cm 19-18.100</t>
  </si>
  <si>
    <t>ZL689</t>
  </si>
  <si>
    <t>Roztok Accu-Check Performa Int´l Controls 1+2 level 04861736001</t>
  </si>
  <si>
    <t>Roztok Accu-Check Performa IntÂ´l Controls 1+2 level 04861736001</t>
  </si>
  <si>
    <t>ZA688</t>
  </si>
  <si>
    <t>SĂˇÄŤek moÄŤovĂ˝ s hodinovou diurĂ©zou curity 400, 2000 ml, hadiÄŤka 150 cm 8150</t>
  </si>
  <si>
    <t>ZA804</t>
  </si>
  <si>
    <t>SĂˇÄŤek moÄŤovĂ˝ s hodinovou diurĂ©zou ureofix 500 ml, 2000 ml, klasik s vĂ˝pustĂ­ a antiref. ventilem hadiÄŤka 120 cm 4417930</t>
  </si>
  <si>
    <t>ZB307</t>
  </si>
  <si>
    <t>SĂˇÄŤek nĂˇhradnĂ­ 3,5 l Ureofix s posuvnou svorkou bal. Ăˇ 100 ks 4417543</t>
  </si>
  <si>
    <t>Sáček náhradní 3,5 l Ureofix s posuvnou svorkou bal. á 100 ks 4417543</t>
  </si>
  <si>
    <t>Set sterilní pro močovou katetrizaci+ aqua permanent 4 Mediset 753882</t>
  </si>
  <si>
    <t>ZR471</t>
  </si>
  <si>
    <t>Skalpel jednorĂˇzovĂ˝ prazisa sterilnĂ­ vel. ÄŤepelky 11 bal. Ăˇ 10 ks 11.000.00.511</t>
  </si>
  <si>
    <t>Sprej cavilon 28 ml bal. á 12 ks 3346E</t>
  </si>
  <si>
    <t>StĹ™Ă­kaÄŤka injekÄŤnĂ­ 2-dĂ­lnĂˇ 2 ml L Inject Solo 4606027V - povoleno pouze PRO NOVOROZENECKĂ‰ oddÄ›lenĂ­ a KNM</t>
  </si>
  <si>
    <t>ZH168</t>
  </si>
  <si>
    <t>StĹ™Ă­kaÄŤka injekÄŤnĂ­ 3-dĂ­lnĂˇ 1 ml L tuberculin s jehlou KD-JECT III 26G x 1/2" 0,45 x 12 mm 831786</t>
  </si>
  <si>
    <t>StĹ™Ă­kaÄŤka injekÄŤnĂ­ 3-dĂ­lnĂˇ 50 - 60 ml LL MRG00711</t>
  </si>
  <si>
    <t>ZO543</t>
  </si>
  <si>
    <t>StĹ™Ă­kaÄŤka injekÄŤnĂ­ pĹ™edplnÄ›nĂˇ 0,9% NaCl 10 ml BD PosiFlush SP EMA bal. Ăˇ 30 ks 306585</t>
  </si>
  <si>
    <t>ZQ967</t>
  </si>
  <si>
    <t>StĹ™Ă­kaÄŤka inzulĂ­novĂˇ 0,5 ml s jehlou 29 G sterilnĂ­ bal. Ăˇ 100 ks IS0529G</t>
  </si>
  <si>
    <t>Stříkačka injekční 2-dílná 20 ml LL Inject Solo 4606736V</t>
  </si>
  <si>
    <t>ZN854</t>
  </si>
  <si>
    <t>Stříkačka injekční arteriální 3 ml bez jehly s heparinem bal. á 100 ks safePICO Aspirator 956-622</t>
  </si>
  <si>
    <t>Stříkačka injekční předplněná 0,9% NaCl 10 ml BD PosiFlush SP EMA bal. á 30 ks 306585</t>
  </si>
  <si>
    <t>ZO765</t>
  </si>
  <si>
    <t>Stříkačka injekční předplněná 0,9% NaCl 10 ml Omniflush bal. á 100 ks EM3513576</t>
  </si>
  <si>
    <t>ZO766</t>
  </si>
  <si>
    <t>Stříkačka injekční předplněná 0,9% NaCl 10 ml Omniflush dezinfekčním uzávěrem SwabCap bal. á 100 ks EM3513576SC (domluvená cena s Dr. Štěpán B/B)</t>
  </si>
  <si>
    <t>Stříkačka inzulínová 0,5 ml s jehlou 29 G sterilní bal. á 100 ks IS0529G</t>
  </si>
  <si>
    <t>ZB893</t>
  </si>
  <si>
    <t>Stříkačka inzulinová omnican 0,5 ml 100j s jehlou 30 G bal. á 100 ks 9151125S - povoleno pouze pro Kožní kliniku</t>
  </si>
  <si>
    <t>ZB041</t>
  </si>
  <si>
    <t>SystĂ©m hrudnĂ­ drenĂˇĹľe atrium 1 cestnĂ˝ 3600-100</t>
  </si>
  <si>
    <t>ZG481</t>
  </si>
  <si>
    <t>SystĂ©m hrudnĂ­ drenĂˇĹľe Pleur-evac 950 ml 2 cestnĂ˝ bal. Ăˇ 12 ks A-6002-08LF</t>
  </si>
  <si>
    <t>ZB988</t>
  </si>
  <si>
    <t>SystĂ©m hrudnĂ­ drenĂˇĹľe Pleur-evac bal. Ăˇ 6 ks pro dospÄ›lĂ© A-6000-08LF</t>
  </si>
  <si>
    <t>Systém hrudní drenáže Pleur-evac bal. á 6 ks pro dospělé A-6000-08LF</t>
  </si>
  <si>
    <t>Škrtidlo se sponou pro dospělé bez latexu modré délka 400 mm 09820-B</t>
  </si>
  <si>
    <t>ZI949</t>
  </si>
  <si>
    <t>TeplomÄ›r digitĂˇlnĂ­ TOP4 s pevnĂ˝m hrotem P03283</t>
  </si>
  <si>
    <t>ZB298</t>
  </si>
  <si>
    <t>Trokar hrudnĂ­ Argyle Ch16/25 cm bal. Ăˇ 10 ks 8888561035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</si>
  <si>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</si>
  <si>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</si>
  <si>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</si>
  <si>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</si>
  <si>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ZP357</t>
  </si>
  <si>
    <t>Tyčinka vatová zvlhčující glycerín + citron bal. á 75 ks FTL-LS-15 - firma již nedodává</t>
  </si>
  <si>
    <t>ZI931</t>
  </si>
  <si>
    <t>UzĂˇvÄ›r dezinfekÄŤnĂ­ k bezjehlovĂ©mu vstupu se 70% IPA  bal. 250 ks NCF-004</t>
  </si>
  <si>
    <t>ZO767</t>
  </si>
  <si>
    <t>Uzávěr dezinfekční SwabCap k bezjehlovému vstupu se 70% IPA bal. á 200 ks EMSCXT3</t>
  </si>
  <si>
    <t>Uzávěr do katetrů 4435001</t>
  </si>
  <si>
    <t>ZB035</t>
  </si>
  <si>
    <t>Vzduchovod ĂşstnĂ­ ÄŤ. 4 ÄŤervenĂ˝ vel. 10 jednorĂˇzovĂ˝ sterilnĂ­ bal. Ăˇ 25 ks 73.900.00.400</t>
  </si>
  <si>
    <t>ZJ098</t>
  </si>
  <si>
    <t>Vzduchovod nosní 7,0 mm bal. á 10 ks 321070  výpadek do 7/19</t>
  </si>
  <si>
    <t>Zkumavka 3 ml K3 edta fialová 454086</t>
  </si>
  <si>
    <t>Zkumavka 6 ml K3 edta fialová 456036</t>
  </si>
  <si>
    <t>ZB774</t>
  </si>
  <si>
    <t>Zkumavka ÄŤervenĂˇ 5 ml gel 456071</t>
  </si>
  <si>
    <t>Zkumavka červená 5 ml gel 456071</t>
  </si>
  <si>
    <t>Zkumavka červená 6 ml 456092</t>
  </si>
  <si>
    <t>ZB775</t>
  </si>
  <si>
    <t>Zkumavka koagulace modrá Quick 4 ml modrá 454329</t>
  </si>
  <si>
    <t>Zkumavka koagulace modrĂˇ Quick 4 ml modrĂˇ 454329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</si>
  <si>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</si>
  <si>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</si>
  <si>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</si>
  <si>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</si>
  <si>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Zkumavka močová + aplikátor s chem.stabilizátorem UriSwab žlutá 802CE.A</t>
  </si>
  <si>
    <t>Zkumavka močová vacuette 10,5 ml bal. á 50 ks 455007</t>
  </si>
  <si>
    <t>ZE949</t>
  </si>
  <si>
    <t>Zkumavka na moÄŤ 9,5 ml 455028</t>
  </si>
  <si>
    <t>Sáček močový s hodinovou diurézou ureofix 500 ml, 2000 ml, klasik s výpustí a antiref. ventilem hadička 120 cm 4417930</t>
  </si>
  <si>
    <t>ZB209</t>
  </si>
  <si>
    <t>Set transfĂşznĂ­ BLLP pro pĹ™etlakovou transfuzi bez vzduĹˇnĂ©ho filtru hemomed 05123</t>
  </si>
  <si>
    <t>ZB742</t>
  </si>
  <si>
    <t>Set transfĂşznĂ­ pro pĹ™etlakovou transfuzi bez vzduĹˇnĂ©ho filtru KD301N</t>
  </si>
  <si>
    <t>Set transfúzní BLLP pro přetlakovou transfuzi bez vzdušného filtru hemomed 05123</t>
  </si>
  <si>
    <t>Jehla injekÄŤnĂ­ 0,6 x 25 mm modrĂˇ 4657667</t>
  </si>
  <si>
    <t>ZQ720</t>
  </si>
  <si>
    <t>Jehla pro inzulínová pera Wellion MedFine plus, délka 6 mm (31G x 0,25 mm), bal. á 100 ks WELL106</t>
  </si>
  <si>
    <t>Jehla vakuová 216/38 mm zelená 450076</t>
  </si>
  <si>
    <t>Rukavice operaÄŤnĂ­ latex s pudrem sterilnĂ­ ansell, vasco surgical powderet vel. 7 6035526 (303504EU)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</si>
  <si>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</si>
  <si>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</si>
  <si>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</si>
  <si>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ZI759</t>
  </si>
  <si>
    <t>Rukavice vyĹˇetĹ™ovacĂ­ vinyl bez pudru nesterilnĂ­ L Ăˇ 100 ks EFEKTVR04</t>
  </si>
  <si>
    <t>ZI758</t>
  </si>
  <si>
    <t>Rukavice vyĹˇetĹ™ovacĂ­ vinyl bez pudru nesterilnĂ­ M Ăˇ 100 ks EFEKTVR03</t>
  </si>
  <si>
    <t>ZC998</t>
  </si>
  <si>
    <t>Katetr CVC 1 lumen 16 GA x 30 cm CS-04400</t>
  </si>
  <si>
    <t>ZB751</t>
  </si>
  <si>
    <t>Hadice PVC 8/12 á 30 m P00468</t>
  </si>
  <si>
    <t>Hadice PVC 8/12 Ăˇ 30 m P00468</t>
  </si>
  <si>
    <t>ZB171</t>
  </si>
  <si>
    <t>Maska kyslĂ­kovĂˇ bal. Ăˇ 50 ks 1041</t>
  </si>
  <si>
    <t>Maska kyslíková bal. á 50 ks 1041</t>
  </si>
  <si>
    <t>ZC366</t>
  </si>
  <si>
    <t>Převodník tlakový PX260 150 cm 1 linka bal. á 10 ks (T100209A) T100209B</t>
  </si>
  <si>
    <t>ZD671</t>
  </si>
  <si>
    <t>Převodník tlakový PX2X2 dvojitý bal. á 8 ks T005074A</t>
  </si>
  <si>
    <t>5015</t>
  </si>
  <si>
    <t>KCHIR: lůžkové oddělení ECMO</t>
  </si>
  <si>
    <t>ZM232</t>
  </si>
  <si>
    <t>Kanyla ECMO femorĂˇlnĂ­ arteriĂˇlnĂ­ 15 Fr BE-PAS1515 JH104.7280</t>
  </si>
  <si>
    <t>ZM233</t>
  </si>
  <si>
    <t>Kanyla ECMO femorĂˇlnĂ­ arteriĂˇlnĂ­ 17 Fr BE-PAS1715 JH10.47281</t>
  </si>
  <si>
    <t>ZM234</t>
  </si>
  <si>
    <t>Kanyla ECMO femorĂˇlnĂ­ arteriĂˇlnĂ­ 19 Fr BE-PAS1915 JH104.7282</t>
  </si>
  <si>
    <t>ZM235</t>
  </si>
  <si>
    <t>Kanyla ECMO femorĂˇlnĂ­ venĂłznĂ­ 21 Fr BE-PVL2155 JH104.7294</t>
  </si>
  <si>
    <t>ZM236</t>
  </si>
  <si>
    <t>Kanyla ECMO femorĂˇlnĂ­ venĂłznĂ­ 23 Fr BE-PVL2355 JH10.47295</t>
  </si>
  <si>
    <t>ZM237</t>
  </si>
  <si>
    <t>Kanyla ECMO femorĂˇlnĂ­ venĂłznĂ­ 25 Fr BE-PVL2555 JH104.7296</t>
  </si>
  <si>
    <t>KG691</t>
  </si>
  <si>
    <t>set ECMO PLS dlouhodobĂ© ĹľivotnĂ­ podpory (oxygenĂˇtor,centrifugaÄŤnĂ­ pumpa,hadicovĂ˝ set, pĹ™etlakovĂ˝ vak) ( pĹŻvodnĂ­ kat. ÄŤ.701027818) 70106.8386</t>
  </si>
  <si>
    <t>KL732</t>
  </si>
  <si>
    <t>set PLS ECMO dlouhodobĂ© ĹľivotnĂ­ podpory (oxygenĂˇtor, centrifugaÄŤnĂ­ pumpa, hadicovĂ˝ set, pĹ™etlakovĂ˝ vak) certifikace 14 dnĂ­ BE PLS 2051 701050310</t>
  </si>
  <si>
    <t>set pls ecmo dlouhodobé životní podpory (oxygenátor,centrifugační pumpa,hadicový set, přetlakový vak) 701027818</t>
  </si>
  <si>
    <t>set pls emco dlouhodobĂ© ĹľivotnĂ­ podpory (oxygenĂˇtor, centrifugaÄŤnĂ­ pumpa, hadicovĂ˝ set, pĹ™etlakovĂ˝ vak) certifikace 14 dnĂ­ BE PLS 2051 701050310</t>
  </si>
  <si>
    <t>ZM239</t>
  </si>
  <si>
    <t>Set ECMO zavĂˇdÄ›cĂ­ perkutĂˇlnĂ­ arteriĂˇlnĂ­ PIK150 JH104.7385</t>
  </si>
  <si>
    <t>Set ECMO zavĂˇdÄ›cĂ­ perkutĂˇnnĂ­ arteriĂˇlnĂ­ PIK150 JH104.7385</t>
  </si>
  <si>
    <t>5021</t>
  </si>
  <si>
    <t>KCHIR: ambulance</t>
  </si>
  <si>
    <t>ZA454</t>
  </si>
  <si>
    <t>Kompresa AB 10 x 10 cm/1 ks sterilnĂ­ NT savĂˇ (1230114011) 1327114011</t>
  </si>
  <si>
    <t>Kompresa AB 10 x 10 cm/1 ks sterilní NT savá (1230114011) 1327114011</t>
  </si>
  <si>
    <t>ZA333</t>
  </si>
  <si>
    <t>KrytĂ­ aquacel Ag hydrofibre 10 x 10 cm Ăˇ 10 ks 0081082 403708</t>
  </si>
  <si>
    <t>KrytĂ­ gelovĂ© hydrokoloidnĂ­ Flamigel 250 ml FLAM250</t>
  </si>
  <si>
    <t>ZQ896</t>
  </si>
  <si>
    <t>KrytĂ­ promogran 28 cm2 tvar ĹˇestiĂşhelnĂ­ka kolagen 55% a celuloza oxidovanĂˇ 45% bal. Ăˇ 10 ks M772028_1/4</t>
  </si>
  <si>
    <t>KrytĂ­ silikonovĂ© pÄ›novĂ© mepilex border flex 10 x 10 cm sterilnĂ­ bal.Ăˇ 5 ks 595300</t>
  </si>
  <si>
    <t>ZR301</t>
  </si>
  <si>
    <t>KrytĂ­ silikonovĂ© pÄ›novĂ© mepilex border flex 7,5  cm sterilnĂ­ bal.Ăˇ 5 ks 595200</t>
  </si>
  <si>
    <t>ZA526</t>
  </si>
  <si>
    <t>KrytĂ­ sorbalgon 10 x 10 cm bal. Ăˇ 10 ks 999595</t>
  </si>
  <si>
    <t>ZA064</t>
  </si>
  <si>
    <t>KrytĂ­ sorbalgon 5 x  5 cm  bal. Ăˇ 10  ks 999598</t>
  </si>
  <si>
    <t>KrytĂ­ suprasorb F 10 x 12 cm sterilnĂ­ bal. Ăˇ 10 ks 20462</t>
  </si>
  <si>
    <t>ZF424</t>
  </si>
  <si>
    <t>KrytĂ­ suprasorb X 5 x 5 cm bal. Ăˇ 5 ks 20534</t>
  </si>
  <si>
    <t>Krytí aquacel extra 5 x  5 cm á 10 ks (VZP169583 ) 420671</t>
  </si>
  <si>
    <t>Krytí sorbalgon 10 x 10 cm bal. á 10 ks 999595</t>
  </si>
  <si>
    <t>Krytí sorbalgon 5 x  5 cm  bal. á 10  ks 999598</t>
  </si>
  <si>
    <t>ZA527</t>
  </si>
  <si>
    <t>Set sterilní pro malé chir.výkony Mediset bal. á 27 ks 4709673</t>
  </si>
  <si>
    <t>ZB668</t>
  </si>
  <si>
    <t>HadiÄŤka spojovacĂ­ tlakovĂˇ biocath pr. 1,0 mm x   50 cm Ăˇ 40 ks PB 3105 M</t>
  </si>
  <si>
    <t>Kanyla vasofix 22G modrá safety 4269098S-01</t>
  </si>
  <si>
    <t>ZP078</t>
  </si>
  <si>
    <t>Kontejner 25 ml PP ĹˇroubovĂ˝ sterilnĂ­ uzĂˇvÄ›r 2680/EST/SG</t>
  </si>
  <si>
    <t>Kontejner 25 ml PP šroubový sterilní uzávěr 2680/EST/SG</t>
  </si>
  <si>
    <t>StĹ™Ă­kaÄŤka injekÄŤnĂ­ 2-dĂ­lnĂˇ 5 ml L Inject Solo4606051V - nahrazuje ZR396</t>
  </si>
  <si>
    <t>ZB586</t>
  </si>
  <si>
    <t>Vzduchovod nosnĂ­ PVC 7/9 KVS 321028 (579209) vĂ˝padek do 10/19</t>
  </si>
  <si>
    <t>ZB588</t>
  </si>
  <si>
    <t>Vzduchovod nosnĂ­ PVC 8,5/11 KVS 321034 vĂ˝padek do 10/19</t>
  </si>
  <si>
    <t>5031</t>
  </si>
  <si>
    <t>KCHIR: JIP 50B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</si>
  <si>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</si>
  <si>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</si>
  <si>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</si>
  <si>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</si>
  <si>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</si>
  <si>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</si>
  <si>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</si>
  <si>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</si>
  <si>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</si>
  <si>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</si>
  <si>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Glukózová membránová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</si>
  <si>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</si>
  <si>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</si>
  <si>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</si>
  <si>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</si>
  <si>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</si>
  <si>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</si>
  <si>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</si>
  <si>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</si>
  <si>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KALIBRAČNÍ ROZTOK 1  S1820 (ABL 825)</t>
  </si>
  <si>
    <t>KALIBRAČNÍ ROZTOK 2  S1830 (ABL 825)</t>
  </si>
  <si>
    <t>Laktátová membránová souprava</t>
  </si>
  <si>
    <t>DC959</t>
  </si>
  <si>
    <t>MEMBRÁNOVÁ SOUPRAVA  Na+</t>
  </si>
  <si>
    <t>MEMBRĂNOVĂ SOUPRAVA  Na+</t>
  </si>
  <si>
    <t>DD268</t>
  </si>
  <si>
    <t>MEMBRĂNOVĂ SOUPRAVA Ca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</si>
  <si>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</si>
  <si>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</si>
  <si>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</si>
  <si>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</si>
  <si>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</si>
  <si>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</si>
  <si>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</si>
  <si>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</si>
  <si>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</si>
  <si>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</si>
  <si>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</si>
  <si>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</si>
  <si>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</si>
  <si>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</si>
  <si>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DI220</t>
  </si>
  <si>
    <t>Platelet Mapping assay ADP+AA</t>
  </si>
  <si>
    <t>DF169</t>
  </si>
  <si>
    <t>PROPLACHOVACĂŤ ROZTOK 600 ml S4980 (ABL 825)</t>
  </si>
  <si>
    <t>PROPLACHOVACÍ ROZTOK 600 ml S4980 (ABL 825)</t>
  </si>
  <si>
    <t>DA002</t>
  </si>
  <si>
    <t>PROUZKY TETRAPHAN DIA  KATALOGO</t>
  </si>
  <si>
    <t>DD354</t>
  </si>
  <si>
    <t>TEG Kaolin</t>
  </si>
  <si>
    <t>DC634</t>
  </si>
  <si>
    <t>THB KALIBRAÄŚNĂŤ ROZTOK,S7770</t>
  </si>
  <si>
    <t>THB KALIBRAČNÍ ROZTOK,S7770</t>
  </si>
  <si>
    <t>DF593</t>
  </si>
  <si>
    <t>Zkumavka bez heparinasy a 20 ks</t>
  </si>
  <si>
    <t>DF504</t>
  </si>
  <si>
    <t>Zkumavka s heparinasou a 20 ks</t>
  </si>
  <si>
    <t>Kádinka vysoká sklo 250 ml (213-1064) VTRB632417012250</t>
  </si>
  <si>
    <t>Kompresa AB 20 x 20 cm/1 ks sterilnĂ­ NT savĂˇ (1230114041) 1327114041</t>
  </si>
  <si>
    <t>Kompresa AB 20 x 40 cm/1 ks sterilní NT savá (1230114051) 1327114051</t>
  </si>
  <si>
    <t>Kompresa NT 10 x 10 cm/5 ks sterilnĂ­ 1325020275</t>
  </si>
  <si>
    <t>Kompresa NT 5 x 5 cm nesterilnĂ­ 06101</t>
  </si>
  <si>
    <t>ZA518</t>
  </si>
  <si>
    <t>Kompresa NT 7,5 x 7,5 cm nesterilnĂ­ 06102</t>
  </si>
  <si>
    <t>Kompresa NT 7,5 x 7,5 cm nesterilní 06102</t>
  </si>
  <si>
    <t>Kompresa vliwasoft 10 x 20 nesterilnĂ­ Ăˇ 100 ks 12070</t>
  </si>
  <si>
    <t>KrĂ©m cavilon ochrannĂ˝ bariĂ©rovĂ˝ Ăˇ 28 g bal. Ăˇ 12 ks 3391E - firma jiĹľ nedodĂˇvĂˇ</t>
  </si>
  <si>
    <t>Krém cavilon ochranný bariérový á 28 g bal. á 12 ks 3391E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</si>
  <si>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</si>
  <si>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</si>
  <si>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</si>
  <si>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</si>
  <si>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ZN814</t>
  </si>
  <si>
    <t>KrytĂ­ gelovĂ© na rĂˇny ActiMaris bal. Ăˇ 20g 3097749</t>
  </si>
  <si>
    <t>ZC399</t>
  </si>
  <si>
    <t>KrytĂ­ hemostatickĂ© traumacel taf light 1,5 x 5 cm bal. Ăˇ 10 ks sĂ­ĹĄka 10295</t>
  </si>
  <si>
    <t>ZA476</t>
  </si>
  <si>
    <t>KrytĂ­ mepilex border lite 10 x 10 cm bal. Ăˇ 5 ks 281300-00</t>
  </si>
  <si>
    <t>KrytĂ­ mepilex border sacrum 18 x 18 cm bal. Ăˇ 5 ks 282000-01</t>
  </si>
  <si>
    <t>ZN895</t>
  </si>
  <si>
    <t>KrytĂ­ reston nesterilnĂ­ 10,0 cm x 5,0 cm x 5 m role 1563L</t>
  </si>
  <si>
    <t>ZA317</t>
  </si>
  <si>
    <t>KrytĂ­ s mastĂ­ atrauman 5 x 5 cm bal. Ăˇ 10 ks 499510</t>
  </si>
  <si>
    <t>KrytĂ­ silikonovĂ© pÄ›novĂ© mepilex border lite 10 x 10 cm bal. Ăˇ 5 ks 281300-00</t>
  </si>
  <si>
    <t>ZD634</t>
  </si>
  <si>
    <t>KrytĂ­ silikonovĂ© pÄ›novĂ© mepilex border sacrum 23 x 23 cm bal. Ăˇ 5 ks 282400-01</t>
  </si>
  <si>
    <t>ZA503</t>
  </si>
  <si>
    <t>KrytĂ­ suprasorb F 10 x 25 cm fĂłliovĂ© sterilnĂ­ bal. Ăˇ 10 ks 20464</t>
  </si>
  <si>
    <t>ZA532</t>
  </si>
  <si>
    <t>KrytĂ­ suprasorb F 15 cm x 10 m role nesterilnĂ­ foliovĂ˝ obvaz 20469</t>
  </si>
  <si>
    <t>ZC715</t>
  </si>
  <si>
    <t>KrytĂ­ suprasorb X 5 x 5 cm antimikr.steril. bal. Ăˇ 5 ks 20540</t>
  </si>
  <si>
    <t>ZA595</t>
  </si>
  <si>
    <t>KrytĂ­ tegaderm 6,0 cm x 7,0 cm bal. Ăˇ 100 ks s vĂ˝Ĺ™ezem 1623W</t>
  </si>
  <si>
    <t>ZE483</t>
  </si>
  <si>
    <t>Krytí D-Fix - fixace I.V. kanyl transparentní semipermeabilní s výřezem na kratší straně sterilní 6 x 9 cm bal. á 100 ks (náhrada za tegaderm) 70.700.41.071 - firma již nedodává</t>
  </si>
  <si>
    <t>Krytí gelové na rány ActiMaris bal. á 20g 3097749</t>
  </si>
  <si>
    <t>Krytí hydrogelové nu-gel 25 g bal. á 6 ks MNG425</t>
  </si>
  <si>
    <t>Krytí mastný tyl jelonet 10 x 10 cm á 10 ks 7404</t>
  </si>
  <si>
    <t>Krytí mepilex border lite 10 x 10 cm bal. á 5 ks 281300-00</t>
  </si>
  <si>
    <t>Krytí mepilex border sacrum 18 x 18 cm bal. á 5 ks 282000-01</t>
  </si>
  <si>
    <t>Krytí mepilex border sacrum 23 x 23 cm bal. á 5 ks 282400-01</t>
  </si>
  <si>
    <t>Krytí s mastí atrauman 5 x 5 cm bal. á 10 ks 499510</t>
  </si>
  <si>
    <t>Krytí suprasorb F 10 x 10 cm role nesterilní foliový obvaz 20468</t>
  </si>
  <si>
    <t>Krytí suprasorb F 10 x 25 cm fóliové sterilní bal. á 10 ks 20464</t>
  </si>
  <si>
    <t>ZA492</t>
  </si>
  <si>
    <t>Krytí suprasorb H 10 x 10 cm hydrokoloidní standard bal. á 10 ks 20403</t>
  </si>
  <si>
    <t>ZF748</t>
  </si>
  <si>
    <t>Krytí suprasorb H 14 x 14 cm bal. á 5 ks 20430</t>
  </si>
  <si>
    <t>Krytí suprasorb X 5 x 5 cm antimikr.steril. bal. á 5 ks 20540</t>
  </si>
  <si>
    <t>ZA319</t>
  </si>
  <si>
    <t>NĂˇplast durapore 2,50 cm x 9,14 m bal. Ăˇ 12 ks 1538-1</t>
  </si>
  <si>
    <t>ZA418</t>
  </si>
  <si>
    <t>NĂˇplast metaline pod TS 8 x 9 cm 23094</t>
  </si>
  <si>
    <t>ZK759</t>
  </si>
  <si>
    <t>NĂˇplast water resistant cosmos bal. Ăˇ 20 ks (10+10) 5351233</t>
  </si>
  <si>
    <t>ZA542</t>
  </si>
  <si>
    <t>NĂˇplast wet pruf voduvzd. 1,25 cm x 9,14 m bal. Ăˇ 24 ks K00-3063C</t>
  </si>
  <si>
    <t>Náplast durapore 2,50 cm x 9,14 m bal. á 12 ks 1538-1</t>
  </si>
  <si>
    <t>Náplast metaline pod TS 8 x 9 cm 23094</t>
  </si>
  <si>
    <t>Náplast micropore 2,50 cm x 9,10 m 840W-1</t>
  </si>
  <si>
    <t>Náplast omnifix E 10 cm x 10 m 900650</t>
  </si>
  <si>
    <t>Náplast transpore 1,25 cm x 9,14 m 1527-0</t>
  </si>
  <si>
    <t>Náplast water resistant cosmos bal. á 20 ks (10+10) 5351233</t>
  </si>
  <si>
    <t>Náplast wet pruf voduvzd. 1,25 cm x 9,14 m bal. á 24 ks K00-3063C</t>
  </si>
  <si>
    <t>ZF454</t>
  </si>
  <si>
    <t>Obinadlo elastickĂ© lenkideal krĂˇtkotaĹľnĂ© 12 cm x 5 m bal. Ăˇ 10 ks 19584</t>
  </si>
  <si>
    <t>Obinadlo elastické lenkideal krátkotažné 12 cm x 5 m bal. á 10 ks 19584</t>
  </si>
  <si>
    <t>PÄ›na velkĂˇ V.A.C M8275053/1 pro podtlakovou terapii</t>
  </si>
  <si>
    <t>ZA589</t>
  </si>
  <si>
    <t>Tampon sterilnĂ­ stĂˇÄŤenĂ˝ 30 x 30 cm / 5 ks karton Ăˇ 1500 ks 28007</t>
  </si>
  <si>
    <t>Tampon sterilní stáčený 30 x 30 cm / 5 ks karton á 1500 ks 28007</t>
  </si>
  <si>
    <t>ZA617</t>
  </si>
  <si>
    <t>Tampon TC-OC k oĹˇetĹ™enĂ­ dutiny ĂşstnĂ­ Ăˇ 250 ks 12240</t>
  </si>
  <si>
    <t>Tampon TC-OC k ošetření dutiny ústní á 250 ks 12240</t>
  </si>
  <si>
    <t>ZA604</t>
  </si>
  <si>
    <t>Tyčinka vatová sterilní jednotlivě balalená bal. á 1000 ks 5100/SG/CS</t>
  </si>
  <si>
    <t>ZD151</t>
  </si>
  <si>
    <t>Ambuvak pro dospÄ›lĂ© vak 1,5 l komplet (maska, hadiÄŤka, rezervoĂˇr) 7152000</t>
  </si>
  <si>
    <t>Ambuvak pro dospělé vak 1,5 l komplet (maska, hadička, rezervoár) 7152000</t>
  </si>
  <si>
    <t>ZD212</t>
  </si>
  <si>
    <t>BrĂ˝le kyslĂ­kovĂ© pro dospÄ›lĂ© 1,8 m standard 1161000/L</t>
  </si>
  <si>
    <t>Brýle kyslíkové pro dospělé 1,8 m standard 1161000/L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</si>
  <si>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</si>
  <si>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</si>
  <si>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</si>
  <si>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</si>
  <si>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Cévka odsávací CH12 s přerušovačem sání, délka 50 cm, P01171a</t>
  </si>
  <si>
    <t>Cévka odsávací CH14 s přerušovačem sání, délka 50 cm, P01173a</t>
  </si>
  <si>
    <t>Cévka odsávací CH16 s přerušovačem sání, délka 50 cm, P01175a</t>
  </si>
  <si>
    <t>ZF427</t>
  </si>
  <si>
    <t>Dlaha splint-fix 22 k znehybnÄ›nĂ­ zĂˇpÄ›stĂ­ a kotnĂ­ku pĹ™i kanylaci bal. Ăˇ 2 ks NKS:60-11</t>
  </si>
  <si>
    <t>Dlaha splint-fix 22 k znehybnění zápěstí a kotníku při kanylaci bal. á 2 ks NKS:60-11</t>
  </si>
  <si>
    <t>ZD271</t>
  </si>
  <si>
    <t>DrĹľĂˇk lĂˇhve flovac-plast 100 11-5121 (300 970-010-210)</t>
  </si>
  <si>
    <t>Elektroda defibrilaÄŤnĂ­ pro dospÄ›lĂ© QC 11996-000091</t>
  </si>
  <si>
    <t>Elektroda defibrilační pro dospělé QC 11996-000091</t>
  </si>
  <si>
    <t>ZB424</t>
  </si>
  <si>
    <t>Elektroda EKG H34SG 31.1946.21</t>
  </si>
  <si>
    <t>ZQ490</t>
  </si>
  <si>
    <t>Elektroda EKG pěnová pr. 48 mm pro dospělé (ES GS48) H-108003</t>
  </si>
  <si>
    <t>Filtr H-V kompaktní kombinovaný sterilní přímý á 25 ks 19401</t>
  </si>
  <si>
    <t>ZE572</t>
  </si>
  <si>
    <t>Filtr hydrofobnĂ­ k pĹ™Ă­str.multifiltrate CiCa, bal.Ăˇ 100 ks, 5015911</t>
  </si>
  <si>
    <t>ZB295</t>
  </si>
  <si>
    <t>Filtr iso-gard hepa ÄŤistĂ˝ bal. Ăˇ 20 ks 28012</t>
  </si>
  <si>
    <t>Filtr iso-gard hepa čistý bal. á 20 ks 28012</t>
  </si>
  <si>
    <t>ZB271</t>
  </si>
  <si>
    <t>Filtr perifix 0,2MY bal. Ăˇ 25 ks 4515501</t>
  </si>
  <si>
    <t>ZC777</t>
  </si>
  <si>
    <t>Filtr sacĂ­ MSF 271-022-001</t>
  </si>
  <si>
    <t>Filtr sací MSF 271-022-001</t>
  </si>
  <si>
    <t>ZC968</t>
  </si>
  <si>
    <t>Filtrate bag 5029011</t>
  </si>
  <si>
    <t>ZG138</t>
  </si>
  <si>
    <t>Fonendoskop sprague rappaport P00226</t>
  </si>
  <si>
    <t>ZQ401</t>
  </si>
  <si>
    <t>Gel lubrikaÄŤnĂ­ Optitube sĂˇÄŤek Ăˇ 5 g bal. Ăˇ 150 ks OMS1120</t>
  </si>
  <si>
    <t>ZB908</t>
  </si>
  <si>
    <t>HadiÄŤka spojovacĂ­ ĹľlutĂˇ 1 mm x 1500 mm pro svÄ›tlocitlivĂ© lĂ©ky bal. Ăˇ 20 ks 1100 1150ND</t>
  </si>
  <si>
    <t>ZB497</t>
  </si>
  <si>
    <t>HadiÄŤka spojovacĂ­ vysokotlakĂˇ combidyn 20 cm bal. Ăˇ 50 ks 5204941</t>
  </si>
  <si>
    <t>HadiÄŤka spojovacĂ­ vysokotlakĂˇ Combidyn PVC, dĂ©lka 20 cm, prĹŻmÄ›r 1,5 x 2,7 mm, tlak 8 bar, LUER male/female, ABS, ÄŤervenĂ© pruhy(arterial)  bal. Ăˇ 50 ks 5204941</t>
  </si>
  <si>
    <t>ZB531</t>
  </si>
  <si>
    <t>HadiÄŤka spojovacĂ­ vysokotlakĂˇ Combidyn, PE, dĂ©lka 200 cm, prĹŻmÄ›r 1,0 x 2,0 mm, tlak 8 bar   bal. Ăˇ 50 ks 5215035</t>
  </si>
  <si>
    <t>Hadička spojovací HS 1,8 x 450 mm LL DEPH free 2200 045 ND</t>
  </si>
  <si>
    <t>Hadička spojovací vysokotlaká combidyn 20 cm bal. á 50 ks 5204941</t>
  </si>
  <si>
    <t>Hadička spojovací žlutá 1 mm x 1500 mm pro světlocitlivé léky bal. á 20 ks 1100 1150ND</t>
  </si>
  <si>
    <t>ZJ027</t>
  </si>
  <si>
    <t>Helma castar R vel. L  CP211L/2R</t>
  </si>
  <si>
    <t>ZG001</t>
  </si>
  <si>
    <t>HusĂ­ krk expandi-flex s dvojtou otoÄŤnou spojkou Ăˇ 30 ks 22531</t>
  </si>
  <si>
    <t>Husí krk expandi-flex s dvojtou otočnou spojkou á 30 ks 22531</t>
  </si>
  <si>
    <t>ZB309</t>
  </si>
  <si>
    <t>Kanyla ET 7,5 s manĹľetou bal. Ăˇ 20 ks 100/199/075</t>
  </si>
  <si>
    <t>ZE373</t>
  </si>
  <si>
    <t>Kanyla ET 7,5 se sĂˇnĂ­m nad manĹľetou SACETT I.D. bal. Ăˇ 10 ks 100/189/075</t>
  </si>
  <si>
    <t>ZB310</t>
  </si>
  <si>
    <t>Kanyla ET 8,0 s manĹľetou bal. Ăˇ 20 ks 100/199/080</t>
  </si>
  <si>
    <t>ZF196</t>
  </si>
  <si>
    <t>Kanyla ET 8,0 se sáním nad manžetou SACETT I.D. bal. á 10 ks 100/189/080</t>
  </si>
  <si>
    <t>ZB311</t>
  </si>
  <si>
    <t>Kanyla ET 8,5 s manĹľetou bal. Ăˇ 20 ks 100/199/085</t>
  </si>
  <si>
    <t>Kanyla ET 8,5 s manžetou bal. á 20 ks 100/199/085</t>
  </si>
  <si>
    <t>ZE374</t>
  </si>
  <si>
    <t>Kanyla ET 8,5 se sĂˇnĂ­m nad manĹľetou SACETT I.D. bal. Ăˇ 10 ks 100/189/085</t>
  </si>
  <si>
    <t>Kanyla ET 8,5 se sáním nad manžetou SACETT I.D. bal. á 10 ks 100/189/085</t>
  </si>
  <si>
    <t>ZQ508</t>
  </si>
  <si>
    <t>Kanyla nosnĂ­ OptiFlow Plus k pĹ™Ă­stroji AIRVO2, velikost M, bal. Ăˇ 20 ks P06105</t>
  </si>
  <si>
    <t>Kanyla nosní OptiFlow Plus k přístroji AIRVO2, velikost M, bal. á 20 ks P06105</t>
  </si>
  <si>
    <t>ZB314</t>
  </si>
  <si>
    <t>Kanyla TS 8,0 s manĹľetou bal. Ăˇ 2 ks 100/523/080</t>
  </si>
  <si>
    <t>Kanyla TS 8,0 s manžetou bal. á 2 ks 100/523/080</t>
  </si>
  <si>
    <t>ZC982</t>
  </si>
  <si>
    <t>Kanyla TS 8,5 s manžetou bal. á 10 ks 100/860/085</t>
  </si>
  <si>
    <t>ZB263</t>
  </si>
  <si>
    <t>Kanyla TS 9,0 s manĹľetou bal. Ăˇ 2 ks 100/523/090</t>
  </si>
  <si>
    <t>ZD809</t>
  </si>
  <si>
    <t>Kanyla vasofix 20G rĹŻĹľovĂˇ safety 4269110S-01</t>
  </si>
  <si>
    <t>Kanyla vasofix 20G růžová safety 4269110S-01</t>
  </si>
  <si>
    <t>Katetr moÄŤovĂ˝ foley CH18 180605-000180</t>
  </si>
  <si>
    <t>ZO182</t>
  </si>
  <si>
    <t>Katetr moÄŤovĂ˝ foley pro mÄ›Ĺ™enĂ­ teploty 14 Fr 2- cestnĂ˝ silikonovĂ˝ MN-0114</t>
  </si>
  <si>
    <t>ZO181</t>
  </si>
  <si>
    <t>Katetr moÄŤovĂ˝ foley pro mÄ›Ĺ™enĂ­ teploty 16 Fr 2- cestnĂ˝ silikonovĂ˝ MN-0116</t>
  </si>
  <si>
    <t>ZE846</t>
  </si>
  <si>
    <t>Katetr volumeview-combo kit 5 F 20 cm VLV8R520</t>
  </si>
  <si>
    <t>ZF743</t>
  </si>
  <si>
    <t>Kit pro perikardiocentĂ©zu bal. Ăˇ 5 ks LMP004P8</t>
  </si>
  <si>
    <t>ZB477</t>
  </si>
  <si>
    <t>Kohout trojcestnĂ˝ lopez valve pro NG sondu nesterilnĂ­ AA-011-M9000</t>
  </si>
  <si>
    <t>ZP163</t>
  </si>
  <si>
    <t>Konektor flocare stupĹovĂ˝ pro sondu typu ENLock/sondu s kĂłnusovĂ˝m konektorem bal. Ăˇ 30 ks 589828</t>
  </si>
  <si>
    <t>Konektor flocare stupňový pro sondu typu ENLock/sondu s kónusovým konektorem bal. á 30 ks 589828</t>
  </si>
  <si>
    <t>ZJ655</t>
  </si>
  <si>
    <t>Kyveta CO2 dospÄ›lĂˇ 6870279</t>
  </si>
  <si>
    <t>ZE018</t>
  </si>
  <si>
    <t>Kyveta k hemochron bal. 45 ks JACT-LR</t>
  </si>
  <si>
    <t>ZB102</t>
  </si>
  <si>
    <t>LĂˇhev k odsĂˇvaÄŤce flovac 1l hadice 1,8 m Ăˇ 45 ks 000-036-020</t>
  </si>
  <si>
    <t>Láhev k odsávačce flovac 1l hadice 1,8 m á 45 ks 000-036-020</t>
  </si>
  <si>
    <t>Láhev náhradní hi-vac 400 ml 05.000.22.802</t>
  </si>
  <si>
    <t>ZP861</t>
  </si>
  <si>
    <t>LĹľĂ­ce laryngoskopickĂˇ  Truphatek Green lite MAC 3 jednorĂˇzovĂˇ bal. Ăˇ 20 ks 4551003</t>
  </si>
  <si>
    <t>ZP862</t>
  </si>
  <si>
    <t>LĹľĂ­ce laryngoskopickĂˇ  Truphatek Green lite MAC 4 jednorĂˇzovĂˇ bal. Ăˇ 20 ks 4551004</t>
  </si>
  <si>
    <t>Lopatka ĂşstnĂ­ dĹ™evÄ›nĂˇ lĂ©kaĹ™skĂˇ nesterilnĂ­ bal. Ăˇ 100 ks 1320100655</t>
  </si>
  <si>
    <t>Lžíce laryngoskopická  Truphatek Green lite MAC 4 jednorázová bal. á 20 ks 4551004</t>
  </si>
  <si>
    <t>ZD113</t>
  </si>
  <si>
    <t>ManĹľeta fixaÄŤnĂ­ Ute-Fix Ăˇ 30 ks NKS:40-06</t>
  </si>
  <si>
    <t>ZC166</t>
  </si>
  <si>
    <t>ManĹľeta pĹ™etlakovĂˇ 500 ml kompletnĂ­ (100 051-018-803) 100 ZIT-500</t>
  </si>
  <si>
    <t>ZJ264</t>
  </si>
  <si>
    <t>ManĹľeta TK k monitoru Datex dvouhadiÄŤkovĂˇ NIBP 33-47 cm dospÄ›lĂˇ velkĂˇ U1889ND, U1869ND</t>
  </si>
  <si>
    <t>Manžeta fixační Ute-Fix á 30 ks NKS:40-06</t>
  </si>
  <si>
    <t>Manžeta přetlaková 500 ml kompletní (100 051-018-803) 100 ZIT-500</t>
  </si>
  <si>
    <t>Mikronebulizér s maskou 41893</t>
  </si>
  <si>
    <t>ZM710</t>
  </si>
  <si>
    <t>NĹŻĹľky rovnĂ© chirurgickĂ© ĹˇpiÄŤatĂ© 150 mm 397113080020</t>
  </si>
  <si>
    <t>ZE849</t>
  </si>
  <si>
    <t>Nůžky rovné 145 mm AJ 024-14</t>
  </si>
  <si>
    <t>ZB648</t>
  </si>
  <si>
    <t>PĂˇska fixaÄŤnĂ­ Hand-Fix 30 bal. Ăˇ 2 ks NKS:60-65</t>
  </si>
  <si>
    <t>ZP860</t>
  </si>
  <si>
    <t>PĂˇska tracheostomickĂˇ fixaÄŤnĂ­ 52 cm bal. Ăˇ 5 ks 40-0005-044</t>
  </si>
  <si>
    <t>Páska tracheostomická fixační 52 cm bal. á 5 ks 40-0005-044</t>
  </si>
  <si>
    <t>ZC832</t>
  </si>
  <si>
    <t>Pleuracan A bal. á 10 ks 4462556</t>
  </si>
  <si>
    <t>Pleuracan A bal. Ăˇ 10 ks 4462556</t>
  </si>
  <si>
    <t>ZB302</t>
  </si>
  <si>
    <t>Rampa 3 kohouty, bal.á 20 ks, RP 3000 M</t>
  </si>
  <si>
    <t>Rampa 3 kohouty, bal.Ăˇ 20 ks, RP 3000 M</t>
  </si>
  <si>
    <t>ZB301</t>
  </si>
  <si>
    <t>Rampa 5 kohoutĹŻ bez PVC lipidorezistentnĂ­ bal. Ăˇ 20 ks RP 5000 M</t>
  </si>
  <si>
    <t>Rampa 5 kohoutů bez PVC lipidorezistentní bal. á 20 ks RP 5000 M</t>
  </si>
  <si>
    <t>ZA831</t>
  </si>
  <si>
    <t>Rourka rektĂˇlnĂ­ CH20 dĂ©lka 40 cm 19-20.100</t>
  </si>
  <si>
    <t>ZA884</t>
  </si>
  <si>
    <t>Rourka rektĂˇlnĂ­ CH22 dĂ©lka 40 cm 19-22.100</t>
  </si>
  <si>
    <t>ZO506</t>
  </si>
  <si>
    <t>Senzor k mÄ›Ĺ™enĂ­ cerebrĂˇlnĂ­ oximetrie fore-sight ELITE dual velkĂ˝ CS 01-07-2103</t>
  </si>
  <si>
    <t>ZC640</t>
  </si>
  <si>
    <t>Senzor k mÄ›Ĺ™enĂ­ hemodynamiky flotrac s hadiÄŤkou 213 cm k monitoru VIGILEO MHD8R</t>
  </si>
  <si>
    <t>Senzor k měření cerebrální oximetrie fore-sight ELITE dual velký CS 01-07-2103</t>
  </si>
  <si>
    <t>Senzor k měření hemodynamiky flotrac s hadičkou 213 cm k monitoru VIGILEO MHD8R</t>
  </si>
  <si>
    <t>ZB899</t>
  </si>
  <si>
    <t>Senzor spirologickĂ˝ bal. Ăˇ 5 ks 8403735-03</t>
  </si>
  <si>
    <t>ZP046</t>
  </si>
  <si>
    <t>Set dialyzaÄŤnĂ­ Multifiltrate PRO CiCa HD 1000 F00000463</t>
  </si>
  <si>
    <t>ZD702</t>
  </si>
  <si>
    <t>Set dialyzační Multifiltrate Ci-Ca CVVHD 1000 5039011</t>
  </si>
  <si>
    <t>Set dialyzační Multifiltrate PRO CiCa HD 1000 F00000463</t>
  </si>
  <si>
    <t>ZA967</t>
  </si>
  <si>
    <t>Set flocare pro enterĂˇlnĂ­ vĂ˝Ĺľivu 800 Pack Transition novĂ˝ pro vaky ( APA 3386175) 586512</t>
  </si>
  <si>
    <t>ZN906</t>
  </si>
  <si>
    <t>Set Flocare pro enterĂˇlnĂ­ vĂ˝Ĺľivu Infinity Pack s konektory ENFit, kompatibilnĂ­ s vaky Nutrison, pro pumpy Flocare 586514</t>
  </si>
  <si>
    <t>Set flocare pro enterální výživu 800 Pack Transition nový pro vaky ( APA 3386175) 586512</t>
  </si>
  <si>
    <t>Set Flocare pro enterální výživu Infinity Pack s konektory ENFit, kompatibilní s vaky Nutrison, pro pumpy Flocare 586514</t>
  </si>
  <si>
    <t>ZR000</t>
  </si>
  <si>
    <t>Set pro měření srdečního výdeje CO-Set pro roztok pokojové teploty model 93610, bal. á 10 ks 93610</t>
  </si>
  <si>
    <t>ZD030</t>
  </si>
  <si>
    <t>Skalpel jednorázový cutfix sterilní bal. á 10 ks 5518040</t>
  </si>
  <si>
    <t>Sonda ĹľaludeÄŤnĂ­ CH12 1200 mm s RTG linkou bal. Ăˇ 50 ks 412012</t>
  </si>
  <si>
    <t>Sonda žaludeční CH16 1200 mm s RTG linkou bal. á 50 ks 412016</t>
  </si>
  <si>
    <t>ZE146</t>
  </si>
  <si>
    <t>Souprava nebulizaÄŤnĂ­ uzavĹ™enĂˇ In-Line-Neb Tee Kit  bal. Ăˇ 50 ks 41745</t>
  </si>
  <si>
    <t>Souprava nebulizační uzavřená In-Line-Neb Tee Kit  bal. á 50 ks 41745</t>
  </si>
  <si>
    <t>ZB543</t>
  </si>
  <si>
    <t>Souprava odbÄ›rovĂˇ tracheĂˇlnĂ­ na odbÄ›r sekretu G05206</t>
  </si>
  <si>
    <t>Souprava odběrová tracheální na odběr sekretu G05206</t>
  </si>
  <si>
    <t>ZD254</t>
  </si>
  <si>
    <t>Souprava pro rektĂˇlnĂ­ inkontinenci flexi seal FMS (moĹľno objednĂˇvat na kusy) 418000</t>
  </si>
  <si>
    <t>ZQ214</t>
  </si>
  <si>
    <t>Souprava pro rektální inkontinenci uzavřená SECCO (katétr 165 cm s nízkotlakovou manžetou 3 x 1,5 l sběrný sáček se superadsorbentem, stříkačka 45 ml) 52.000.00.100</t>
  </si>
  <si>
    <t>ZB080</t>
  </si>
  <si>
    <t>Souprava tracheostomická č. 7 100/561/070</t>
  </si>
  <si>
    <t>ZB873</t>
  </si>
  <si>
    <t>Souprava tracheostomická č. 8 100/561/080</t>
  </si>
  <si>
    <t>Souprava tracheostomickĂˇ ÄŤ. 7 100/561/070</t>
  </si>
  <si>
    <t>Souprava tracheostomickĂˇ ÄŤ. 8 100/561/080</t>
  </si>
  <si>
    <t>ZB545</t>
  </si>
  <si>
    <t>Spojka asymetrickĂˇ 7,10 mm 75111</t>
  </si>
  <si>
    <t>ZA860</t>
  </si>
  <si>
    <t>Spojka dvojitá otočná čistá á 20 ks 23412</t>
  </si>
  <si>
    <t>ZB333</t>
  </si>
  <si>
    <t>Spojka paralerní na 3 vaky-par bal. á 20 ks H3051</t>
  </si>
  <si>
    <t>ZD458</t>
  </si>
  <si>
    <t>Spojka vrapovaná roztaž.rovná 15F bal. á 50 ks 038-61-311</t>
  </si>
  <si>
    <t>Spojka vrapovanĂˇ roztaĹľ.rovnĂˇ 15F bal. Ăˇ 50 ks 038-61-311</t>
  </si>
  <si>
    <t>ZB666</t>
  </si>
  <si>
    <t>Spojka Y 9 x 9 x 9 mm symetrickĂˇ bal. Ăˇ 100 ks 120490</t>
  </si>
  <si>
    <t>Sprej cavilon 28 ml bal. Ăˇ 12 ks 3346E - dlouhodobĂ˝ vĂ˝padek</t>
  </si>
  <si>
    <t>ZL952</t>
  </si>
  <si>
    <t>StĹ™Ă­kaÄŤka injekÄŤnĂ­ 50 ml LL light protected bal.Ăˇ 60 ks 2022920A</t>
  </si>
  <si>
    <t>StĹ™Ă­kaÄŤka injekÄŤnĂ­ arteriĂˇlnĂ­ 3 ml bez jehly s heparinem bal. Ăˇ 100 ks safePICO Aspirator 956-622</t>
  </si>
  <si>
    <t>ZQ599</t>
  </si>
  <si>
    <t>StĹ™Ă­kaÄŤka injekÄŤnĂ­ pro enterĂˇlnĂ­ vĂ˝Ĺľivu 50/60 ml NUTRICAIR ENFIT excentrickĂˇ bal.Ăˇ 50 ks NCE50SE</t>
  </si>
  <si>
    <t>Stříkačka injekční 3-dílná 1 ml L tuberculin s jehlou KD-JECT III 26G x 1/2" 0,45 x 12 mm 831786</t>
  </si>
  <si>
    <t>Stříkačka injekční 50 ml LL light protected bal.á 60 ks 2022920A</t>
  </si>
  <si>
    <t>Stříkačka injekční pro enterální výživu 50/60 ml NUTRICAIR ENFIT excentrická bal.á 50 ks NCE50SE</t>
  </si>
  <si>
    <t>ZK839</t>
  </si>
  <si>
    <t>SystĂ©m hrudnĂ­ drenĂˇĹľe Sinapi 1000 ml dlouhĂˇ trubice kontrola sĂˇnĂ­ + konekto a hadicovĂˇ svorka XL1000SC</t>
  </si>
  <si>
    <t>ZL333</t>
  </si>
  <si>
    <t>SystĂ©m odsĂˇvacĂ­ uzavĹ™enĂ˝ ET Comfortsoft CH 14 55 cm 72 hod. bal. Ăˇ 20 ks 02-011-11</t>
  </si>
  <si>
    <t>SystĂ©m odsĂˇvacĂ­ uzavĹ™enĂ˝ ET Comfortsoft CH 14 55 cm 72 hod. bal. Ăˇ 50 ks 02-011-11</t>
  </si>
  <si>
    <t>ZL176</t>
  </si>
  <si>
    <t>SystĂ©m odsĂˇvacĂ­ uzavĹ™enĂ˝ ET Comfortsoft CH 16 55 cm 72 hod. 02-011-12</t>
  </si>
  <si>
    <t>ZL332</t>
  </si>
  <si>
    <t>SystĂ©m odsĂˇvacĂ­ uzavĹ™enĂ˝ TS Comfortsoft CH 16 30 cm 72 hod., bal 25 ks, 02-011-06</t>
  </si>
  <si>
    <t>Systém hrudní drenáže Sinapi 1000 ml dlouhá trubice kontrola sání + konekto a hadicová svorka XL1000SC</t>
  </si>
  <si>
    <t>Systém odsávací uzavřený ET Comfortsoft CH 14 55 cm 72 hod. bal. á 50 ks 02-011-11</t>
  </si>
  <si>
    <t>Systém odsávací uzavřený ET Comfortsoft CH 16 55 cm 72 hod. 02-011-12</t>
  </si>
  <si>
    <t>ZL174</t>
  </si>
  <si>
    <t>Systém odsávací uzavřený TS Comfortsoft CH 14 30 cm 72 hod. bal. á 25 ks 02-011-05</t>
  </si>
  <si>
    <t>ZB107</t>
  </si>
  <si>
    <t>System vibraÄŤnĂ­ ACAPELLA 27-7000</t>
  </si>
  <si>
    <t>ZH092</t>
  </si>
  <si>
    <t>Trokar hrudnĂ­ Argyle Ch10/23 cm bal. Ăˇ 10 ks 8888561019</t>
  </si>
  <si>
    <t>ZB097</t>
  </si>
  <si>
    <t>Trokar hrudnĂ­ Argyle Ch24/40 cm bal. Ăˇ 10 ks 8888561050</t>
  </si>
  <si>
    <t>ZH091</t>
  </si>
  <si>
    <t>Trokar hrudní Argyle Ch8/23 cm bal. á 10 ks 8888560805</t>
  </si>
  <si>
    <t>Tyčinka vatová sterilní 14 cm po jednotlivě balená velká 1 bal/100 ks 4791911</t>
  </si>
  <si>
    <t>ZF442</t>
  </si>
  <si>
    <t>Vak dĂ˝chacĂ­ 2000 ml 2820</t>
  </si>
  <si>
    <t>ZB632</t>
  </si>
  <si>
    <t>Ventil expiraÄŤnĂ­ jednorĂˇzovĂ˝ Ăˇ 10 ks 8414776</t>
  </si>
  <si>
    <t>Ventil expirační jednorázový á 10 ks 8414776</t>
  </si>
  <si>
    <t>ZJ277</t>
  </si>
  <si>
    <t>Ventil jednorĂˇzovĂ˝ expiraÄŤnĂ­ V500 Ăˇ 10 ks MP01060</t>
  </si>
  <si>
    <t>Vzduchovod nosní PVC 7/9 KVS 321028 (579209)</t>
  </si>
  <si>
    <t>ZB312</t>
  </si>
  <si>
    <t>ZavadÄ›ÄŤ trach. rourek pro TR stĹ™ednĂ­ 5,0 - 8,0 mm Ăˇ 10 ks 100/120/200</t>
  </si>
  <si>
    <t>Zavaděč trach. rourek pro TR střední 5.0 - 8.0 mm á 10 ks 100/120/200</t>
  </si>
  <si>
    <t>ZB313</t>
  </si>
  <si>
    <t>Zavaděč trach. rourek pro TR velký 8.5 - 11.0 mm á 10 ks 100/120/300</t>
  </si>
  <si>
    <t>Zkumavka 15 ml PP 101/16,5 mm bílý šroubový uzávěr sterilní jednotlivě balená, tekutý materiál na bakteriolog. vyšetření 10362/MO/SG/CS</t>
  </si>
  <si>
    <t>ZB777</t>
  </si>
  <si>
    <t>Zkumavka ÄŤervenĂˇ 3,5 ml gel 454071</t>
  </si>
  <si>
    <t>Zkumavka červená 3,5 ml gel 454071</t>
  </si>
  <si>
    <t>ZB985</t>
  </si>
  <si>
    <t>Zkumavka moÄŤovĂˇ urin-monovette s pĂ­stem 10 ml sterilnĂ­ bal. Ăˇ 100 ks 10.252.020</t>
  </si>
  <si>
    <t>Zkumavka močová urin-monovette s pístem 10 ml sterilní bal. á 100 ks 10.252.020</t>
  </si>
  <si>
    <t>50115062</t>
  </si>
  <si>
    <t>ZPr - materiál hemodialýza (Z525)</t>
  </si>
  <si>
    <t>ZP147</t>
  </si>
  <si>
    <t>Roztok Citra-Lock 4%, ampule 5 ml bal. á 20 ks ZZ-24060201</t>
  </si>
  <si>
    <t>Roztok Citra-Lock 4%, ampule 5 ml bal. Ăˇ 20 ks ZZ-24060201</t>
  </si>
  <si>
    <t>ZQ621</t>
  </si>
  <si>
    <t>Set dialyzaÄŤnĂ­ OMNISET CVVHDF vÄŤetnÄ› filtru 1,6 a CiCa  k pĹ™Ă­stroji OMNI bal. Ăˇ 4 ks (7211151) 7211373</t>
  </si>
  <si>
    <t>ZE420</t>
  </si>
  <si>
    <t>Set hadicový pro aquarius hemofiltr HF19 AQUASET19</t>
  </si>
  <si>
    <t>ZS013</t>
  </si>
  <si>
    <t>Set sterilnĂ­ pro hrudnĂ­ punkci Mediset (sloĹľenĂ­ setu viz zĂˇloĹľka popis) bal. Ăˇ 36 ks 4785511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</si>
  <si>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</si>
  <si>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</si>
  <si>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</si>
  <si>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ZB769</t>
  </si>
  <si>
    <t>Jehla vakuová 206/38 mm žlutá 450077</t>
  </si>
  <si>
    <t>Jehla vakuovĂˇ 206/38 mm ĹľlutĂˇ 450077</t>
  </si>
  <si>
    <t>ZP020</t>
  </si>
  <si>
    <t>Rukavice operační latex bez pudru sempermed derma PF vel. 8,0 39475</t>
  </si>
  <si>
    <t>ZB536</t>
  </si>
  <si>
    <t>Katetr arteriĂˇlnĂ­ 20 G, 1,1 x 45 mm bal. Ăˇ 25 ks 682245</t>
  </si>
  <si>
    <t>ZB819</t>
  </si>
  <si>
    <t>Katetr arteriĂˇlnĂ­ set Arteriofix, pro femorĂˇlnĂ­ pĹ™Ă­stup, 20 G/160 mm, set: katetr+zavĂˇdÄ›cĂ­ vodiÄŤ+zav. punkÄŤnĂ­ jehla,  bal. Ăˇ 20 ks 5206332</t>
  </si>
  <si>
    <t>ZC637</t>
  </si>
  <si>
    <t>Katetr arteriĂˇlnĂ­ set Arteriofix, pro radiĂˇlnĂ­ pĹ™Ă­stup, 20 G/80 mm, set: katetr+zavĂˇdÄ›cĂ­ vodiÄŤ+zav. punkÄŤnĂ­ jehla,  bal. Ăˇ 20 ks  5206324</t>
  </si>
  <si>
    <t>Katetr arteriální 20 G/1,1 x 45 mm bal. á 25 ks 682245</t>
  </si>
  <si>
    <t>Katetr arteriální set Arteriofix, pro radiální přístup, 20 G/80 mm, set: katetr+zaváděcí vodič+zav. punkční jehla,  bal. á 20 ks  5206324</t>
  </si>
  <si>
    <t>ZF904</t>
  </si>
  <si>
    <t>Katetr bipolární stimul. 5FR bal. á 5 ks AI07155</t>
  </si>
  <si>
    <t>ZA191</t>
  </si>
  <si>
    <t>Katetr CVC 3 lumen 7 Fr x 21 cm bal. á 5 ks ML-00703</t>
  </si>
  <si>
    <t>Katetr CVC 3 lumen 7 Fr x 21 cm bal. Ăˇ 5 ks ML-00703</t>
  </si>
  <si>
    <t>ZO342</t>
  </si>
  <si>
    <t>Katetr CVC 4 lumen 8,5 Fr x 20 cm Arrow gard blue plus bal. á 5 ks CS-45854-E</t>
  </si>
  <si>
    <t>Katetr CVC 4 lumen 8,5 Fr x 20 cm Arrow gard blue plus bal. Ăˇ 5 ks CS-45854-E</t>
  </si>
  <si>
    <t>ZC218</t>
  </si>
  <si>
    <t>Katetr dialyzaÄŤnĂ­ 2 lumen 14,0 Fr x 15 cm AGB antibakteriĂˇlnĂ­ (katetrizaÄŤnĂ­ set) bal. Ăˇ 5 ks CS-22142-F</t>
  </si>
  <si>
    <t>Katetr dialyzaÄŤnĂ­ 2 lumen 14,0 Fr x 15 cm CS-22142-F</t>
  </si>
  <si>
    <t>ZR829</t>
  </si>
  <si>
    <t>Katetr dialyzaÄŤnĂ­ 2 lumen 14,0 Fr x 20 cm AGB antibakterĂˇlnĂ­ ( katetrizaÄŤnĂ­ set ) bal.Ăˇ 5 ks CS-25142-F</t>
  </si>
  <si>
    <t>ZR830</t>
  </si>
  <si>
    <t>Katetr dialyzaÄŤnĂ­ 2 lumen 14,0 Fr x 25 cm AGB antibakterĂˇlnĂ­ ( katetrizaÄŤnĂ­ set ) bal.Ăˇ 5 ks CS-26142-F</t>
  </si>
  <si>
    <t>Katetr dialyzační 2 lumen 14,0 Fr x 15 cm CS-22142-F</t>
  </si>
  <si>
    <t>ZC212</t>
  </si>
  <si>
    <t>Katetr term.+ sheat 7 Fr AH-05050</t>
  </si>
  <si>
    <t>ZQ182</t>
  </si>
  <si>
    <t>Set dialyzaÄŤnĂ­ Multifiltrate Ci-Ca CVVHD k pĹ™Ă­stroji Multifltrate Pro 12, multifiltrate PRO kit CiCa HDF 1000 F00005329</t>
  </si>
  <si>
    <t>Set dialyzační Multifiltrate Ci-Ca CVVHD k přístroji Multifltrate Pro 12, multifiltrate PRO kit CiCa HDF 1000 F00005329</t>
  </si>
  <si>
    <t>ZQ183</t>
  </si>
  <si>
    <t>Set dialyzační Multifiltrate pro univerzální heparinovou dialýzu k přístroji Multifltrate Pro 12 multifiltrate PRO kit HDF 1000 F00000461</t>
  </si>
  <si>
    <t>ZL249</t>
  </si>
  <si>
    <t>Hadice vrapovaná bal. á 50 m 038-01-228</t>
  </si>
  <si>
    <t>Hadice vrapovanĂˇ bal. Ăˇ 50 m 038-01-228</t>
  </si>
  <si>
    <t>ZD725</t>
  </si>
  <si>
    <t>Maska aerosolová pro dospělé 032-10-006NC</t>
  </si>
  <si>
    <t>Maska aerosolovĂˇ pro dospÄ›lĂ© 032-10-006NC</t>
  </si>
  <si>
    <t>ZD184</t>
  </si>
  <si>
    <t>Maska pro neinvazivnĂ­ ventilaci Nova Star vel. L MP01581</t>
  </si>
  <si>
    <t>ZB322</t>
  </si>
  <si>
    <t>Maska resuscitaÄŤnĂ­ nafuk. dosp. stĹ™ed bal. Ăˇ 20 ks 41281</t>
  </si>
  <si>
    <t>ZB318</t>
  </si>
  <si>
    <t>Maska resuscitaÄŤnĂ­ nafuk. dosp. velkĂˇ bal. Ăˇ 20 ks 41282</t>
  </si>
  <si>
    <t>Maska resuscitační nafuk. dosp. velká bal. á 20 ks 41282</t>
  </si>
  <si>
    <t>ZC740</t>
  </si>
  <si>
    <t>Maska tracheostomickĂˇ bal. Ăˇ 50 ks 1075</t>
  </si>
  <si>
    <t>ZN621</t>
  </si>
  <si>
    <t>Nos umÄ›lĂ˝ s portem pro odsĂˇvĂˇnĂ­ bal. Ăˇ 30 ks B0300(6000)</t>
  </si>
  <si>
    <t>Nos umělý s portem pro odsávání bal. á 30 ks B0300(6000)</t>
  </si>
  <si>
    <t>ZF295</t>
  </si>
  <si>
    <t>Okruh dĂ˝chacĂ­ anesteziologickĂ˝ 1,6 m s nĂ­zkou poddajnostĂ­ 038-01-130</t>
  </si>
  <si>
    <t>ZQ510</t>
  </si>
  <si>
    <t>Okruh dĂ˝chacĂ­ k pĹ™Ă­stroji AIRVO2 vÄŤetnÄ› komory Plus, bal. Ăˇ 20 ks P06859</t>
  </si>
  <si>
    <t>Okruh dýchací anesteziologický 1,6 m s nízkou poddajností 038-01-130</t>
  </si>
  <si>
    <t>Okruh dýchací k přístroji AIRVO2 včetně komory Plus, bal. á 20 ks P06103</t>
  </si>
  <si>
    <t>PĹ™evodnĂ­k tlakovĂ˝ PX260 150 cm 1 linka bal. Ăˇ 10 ks (T100209A) T100209B</t>
  </si>
  <si>
    <t>PĹ™evodnĂ­k tlakovĂ˝ PX260 150 cm 1 linka bal. Ăˇ 10 ks (T100209A, T100209B) PX260</t>
  </si>
  <si>
    <t>PĹ™evodnĂ­k tlakovĂ˝ PX2X2 dvojitĂ˝ bal. Ăˇ 8 ks T005074A</t>
  </si>
  <si>
    <t>5062</t>
  </si>
  <si>
    <t>KCHIR: operační sál - lokální</t>
  </si>
  <si>
    <t>50115004</t>
  </si>
  <si>
    <t>IUTN - kovové (Z506)</t>
  </si>
  <si>
    <t>ZG486</t>
  </si>
  <si>
    <t>Dlaha sternĂˇlnĂ­ uzamykatelnĂˇ 2.4 mm 460.019</t>
  </si>
  <si>
    <t>ZF684</t>
  </si>
  <si>
    <t>Dlaha sternĂˇlnĂ­ uzamykatelnĂˇ 2.4 mm 460.023</t>
  </si>
  <si>
    <t>ZI132</t>
  </si>
  <si>
    <t>Dlaha sternĂˇlnĂ­ uzamykatelnĂˇ 2.4 mm 460.045</t>
  </si>
  <si>
    <t>ZI644</t>
  </si>
  <si>
    <t>Dlaha sternĂˇlnĂ­ uzamykatelnĂˇ 2.4 mm 460.046</t>
  </si>
  <si>
    <t>ZG540</t>
  </si>
  <si>
    <t>Dlaha sternĂˇlnĂ­ uzamykatelnĂˇ 2.4 mm pro tÄ›lo sterna 460.038</t>
  </si>
  <si>
    <t>ZG541</t>
  </si>
  <si>
    <t>Dlaha sternĂˇlnĂ­ uzamykatelnĂˇ 2.4 mm pro tÄ›lo sterna 460.039</t>
  </si>
  <si>
    <t>ZA819</t>
  </si>
  <si>
    <t>Dlaha sternĂˇlnĂ­ ZipFix bal. Ăˇ 20 ks 08.501.001.20S</t>
  </si>
  <si>
    <t>Dlaha sternální uzamykatelná 2.4 mm 460.019</t>
  </si>
  <si>
    <t>Dlaha sternální uzamykatelná 2.4 mm 460.023</t>
  </si>
  <si>
    <t>Dlaha sternální uzamykatelná 2.4 mm 460.045</t>
  </si>
  <si>
    <t>Dlaha sternální uzamykatelná 2.4 mm 460.046</t>
  </si>
  <si>
    <t>Dlaha sternální uzamykatelná 2.4 mm pro tělo sterna 460.039</t>
  </si>
  <si>
    <t>Dlaha sternální ZipFix bal. á 20 ks 08.501.001.20S</t>
  </si>
  <si>
    <t>ZP704</t>
  </si>
  <si>
    <t>DrĂˇt sternĂˇlnĂ­ ocelovĂ˝ s titanovĂ˝m povrchem SERANOX TI prĹŻmÄ›r 0,7 mm dĂ©lka 0,45 m s jehlou HRK-48 bal. 4 x 0,45 bal. Ăˇ 12 MBO70146B</t>
  </si>
  <si>
    <t>ZP705</t>
  </si>
  <si>
    <t>DrĂˇt sternĂˇlnĂ­ ocelovĂ˝ s titanovĂ˝m povrchem SERANOX TI prĹŻmÄ›r 0,9 mm dĂ©lka 0,45 m s jehlou HRK-48 bal. 4 x 0,45 bal. Ăˇ 12  MB090146B</t>
  </si>
  <si>
    <t>Drát sternální ocelový s titanovým povrchem SERANOX TI průměr 0,7 mm délka 0,45 m s jehlou HRK-48 bal. 4 x 0,45 bal. á 12 MBO70146B</t>
  </si>
  <si>
    <t>Drát sternální ocelový s titanovým povrchem SERANOX TI průměr 0,9 mm délka 0,45 m s jehlou HRK-48 bal. 4 x 0,45 bal. á 12  MB090146B</t>
  </si>
  <si>
    <t>KC616</t>
  </si>
  <si>
    <t>graft aortĂˇlnĂ­ 25CAVGJ-515</t>
  </si>
  <si>
    <t>KH212</t>
  </si>
  <si>
    <t>chlopeĹ srdeÄŤnĂ­ aortĂˇlnĂ­ mechanickĂˇ REGENT SJM 17 mm, 17AGFN-756</t>
  </si>
  <si>
    <t>KC605</t>
  </si>
  <si>
    <t>chlopeĹ srdeÄŤnĂ­ aortĂˇlnĂ­ mechanickĂˇ REGENT SJM 19 mm 19AGFN-756</t>
  </si>
  <si>
    <t>KC608</t>
  </si>
  <si>
    <t>chlopeĹ srdeÄŤnĂ­ aortĂˇlnĂ­ mechanickĂˇ REGENT SJM 25 mm 25AGFN-756</t>
  </si>
  <si>
    <t>chlopeň srdeční aortální mechanická REGENT SJM 19 mm 19AGFN-756</t>
  </si>
  <si>
    <t>KC606</t>
  </si>
  <si>
    <t>chlopeň srdeční aortální mechanická REGENT SJM 21 mm, 21AGFN-756</t>
  </si>
  <si>
    <t>KC607</t>
  </si>
  <si>
    <t>chlopeň srdeční aortální mechanická REGENT SJM 23 mm 23AGFN-756</t>
  </si>
  <si>
    <t>chlopeň srdeční aortální mechanická REGENT SJM 25 mm 25AGFN-756</t>
  </si>
  <si>
    <t>KC609</t>
  </si>
  <si>
    <t>chlopeň srdeční aortální mechanická REGENT SJM 27 mm 27AGFN-756</t>
  </si>
  <si>
    <t>KC613</t>
  </si>
  <si>
    <t>chlopeň srdeční mitrální mechanická MASTERS SJM 25 mm 25MJ-501</t>
  </si>
  <si>
    <t>KC614</t>
  </si>
  <si>
    <t>chlopeň srdeční mitrální mechanická MASTERS SJM 27 mm 27MJ-501</t>
  </si>
  <si>
    <t>KC620</t>
  </si>
  <si>
    <t>chlopeň srdeční mitrální mechanická MASTERS SJM 31 mm 31MJ-501</t>
  </si>
  <si>
    <t>KI338</t>
  </si>
  <si>
    <t>krouĹľek anuloplastickĂ˝ MC3 TrikuspidĂˇlnĂ­ 32mm 4900T32</t>
  </si>
  <si>
    <t>KI339</t>
  </si>
  <si>
    <t>krouĹľek anuloplastickĂ˝ MC3 TrikuspidĂˇlnĂ­ 34mm 4900T34</t>
  </si>
  <si>
    <t>KI340</t>
  </si>
  <si>
    <t>krouĹľek anuloplastickĂ˝ MC3 TrikuspidĂˇlnĂ­ 36mm 4900T36</t>
  </si>
  <si>
    <t>KI327</t>
  </si>
  <si>
    <t>krouĹľek anuloplastickĂ˝ Physio MitrĂˇlnĂ­ 26mm 4450M26</t>
  </si>
  <si>
    <t>KI328</t>
  </si>
  <si>
    <t>krouĹľek anuloplastickĂ˝ Physio MitrĂˇlnĂ­ 28mm 4450M28</t>
  </si>
  <si>
    <t>KI329</t>
  </si>
  <si>
    <t>krouĹľek anuloplastickĂ˝ Physio MitrĂˇlnĂ­ 30mm 4450M30</t>
  </si>
  <si>
    <t>KI330</t>
  </si>
  <si>
    <t>krouĹľek anuloplastickĂ˝ Physio MitrĂˇlnĂ­ 32mm 4450M32</t>
  </si>
  <si>
    <t>KI331</t>
  </si>
  <si>
    <t>krouĹľek anuloplastickĂ˝ Physio MitrĂˇlnĂ­ 34mm 4450M34</t>
  </si>
  <si>
    <t>KI332</t>
  </si>
  <si>
    <t>krouĹľek anuloplastickĂ˝ Physio MitrĂˇlnĂ­ 36mm 4450M36</t>
  </si>
  <si>
    <t>kroužek anuloplastický MC3 Trikuspidální 32mm 4900T32</t>
  </si>
  <si>
    <t>kroužek anuloplastický MC3 Trikuspidální 34mm 4900T34</t>
  </si>
  <si>
    <t>kroužek anuloplastický MC3 Trikuspidální 36mm 4900T36</t>
  </si>
  <si>
    <t>kroužek anuloplastický Physio Mitrální 28mm 4450M28</t>
  </si>
  <si>
    <t>kroužek anuloplastický Physio Mitrální 30mm 4450M30</t>
  </si>
  <si>
    <t>kroužek anuloplastický Physio Mitrální 36mm 4450M36</t>
  </si>
  <si>
    <t>ZF685</t>
  </si>
  <si>
    <t>Ĺ roub sternĂˇlnĂ­ unilock 3,0 mm 04.501.110</t>
  </si>
  <si>
    <t>ZF686</t>
  </si>
  <si>
    <t>Ĺ roub sternĂˇlnĂ­ unilock 3,0 mm 04.501.112</t>
  </si>
  <si>
    <t>ZH558</t>
  </si>
  <si>
    <t>Ĺ roub sternĂˇlnĂ­ unilock 3,0 mm 04.501.114</t>
  </si>
  <si>
    <t>ZH559</t>
  </si>
  <si>
    <t>Ĺ roub sternĂˇlnĂ­ unilock 3,0 mm 04.501.116</t>
  </si>
  <si>
    <t>ZH560</t>
  </si>
  <si>
    <t>Ĺ roub sternĂˇlnĂ­ unilock 3,0 mm 04.501.118</t>
  </si>
  <si>
    <t>KC621</t>
  </si>
  <si>
    <t>mhv konduit SJM 23VAVGJ-515</t>
  </si>
  <si>
    <t>Šroub sternální unilock 3,0 mm 04.501.110</t>
  </si>
  <si>
    <t>Šroub sternální unilock 3,0 mm 04.501.112</t>
  </si>
  <si>
    <t>Šroub sternální unilock 3,0 mm 04.501.114</t>
  </si>
  <si>
    <t>Šroub sternální unilock 3,0 mm 04.501.116</t>
  </si>
  <si>
    <t>Šroub sternální unilock 3,0 mm 04.501.118</t>
  </si>
  <si>
    <t>ZQ341</t>
  </si>
  <si>
    <t>Náhrada kostní tkáně biosyntetická, nosič ATB Stimulan Rapid Cure 10 ml (pasta  a set k přípravě granulí) 620-010</t>
  </si>
  <si>
    <t>KF229</t>
  </si>
  <si>
    <t>protĂ©za cĂ©vnĂ­ gelweave valsalva 26 mm 30026ADP</t>
  </si>
  <si>
    <t>KF230</t>
  </si>
  <si>
    <t>protĂ©za cĂ©vnĂ­ gelweave valsalva 28 mm 30028ADP</t>
  </si>
  <si>
    <t>KF231</t>
  </si>
  <si>
    <t>protĂ©za cĂ©vnĂ­ gelweave valsalva 30 mm 30030ADP</t>
  </si>
  <si>
    <t>KF232</t>
  </si>
  <si>
    <t>protĂ©za cĂ©vnĂ­ gelweave valsalva 32 mm 30032ADP</t>
  </si>
  <si>
    <t>KJ322</t>
  </si>
  <si>
    <t>protĂ©za cĂ©vnĂ­ gelweave valsava 24 mm 730024ADP</t>
  </si>
  <si>
    <t>ZC839</t>
  </si>
  <si>
    <t>ProtĂ©za cĂ©vnĂ­ hemashield 26/15 M00202175126P0</t>
  </si>
  <si>
    <t>ZD033</t>
  </si>
  <si>
    <t>ProtĂ©za cĂ©vnĂ­ hemashield 28/15 M00202175128PO</t>
  </si>
  <si>
    <t>ZC999</t>
  </si>
  <si>
    <t>ProtĂ©za cĂ©vnĂ­ hemashield 30/15 M00202175130P0</t>
  </si>
  <si>
    <t>ZF375</t>
  </si>
  <si>
    <t>ProtĂ©za cĂ©vnĂ­ hemashield 34/15 M00202175134P0</t>
  </si>
  <si>
    <t>ZH839</t>
  </si>
  <si>
    <t>ProtĂ©za cĂ©vnĂ­ hemashield gold 8/20 IGK0008-20</t>
  </si>
  <si>
    <t>ZB226</t>
  </si>
  <si>
    <t>ProtĂ©za cĂ©vnĂ­ InterGard knitted 40 cm/ 8 mm IGK0008-40</t>
  </si>
  <si>
    <t>ZH165</t>
  </si>
  <si>
    <t>ProtĂ©za cĂ©vnĂ­ InterGard knitted 6/20 IGK0006-20</t>
  </si>
  <si>
    <t>ZC164</t>
  </si>
  <si>
    <t>ProtĂ©za cĂ©vnĂ­ InterGard woven 15 cm/ 26 mm IGW0026-15</t>
  </si>
  <si>
    <t>ZC571</t>
  </si>
  <si>
    <t>ProtĂ©za cĂ©vnĂ­ InterGard woven 15 cm/ 28 mm IGW0028-15</t>
  </si>
  <si>
    <t>protéza cévní gelweave valsalva 26 mm 30026ADP</t>
  </si>
  <si>
    <t>protéza cévní gelweave valsalva 28 mm 30028ADP</t>
  </si>
  <si>
    <t>protéza cévní gelweave valsalva 30 mm 30030ADP</t>
  </si>
  <si>
    <t>protéza cévní gelweave valsava 24 mm 730024ADP</t>
  </si>
  <si>
    <t>ZC263</t>
  </si>
  <si>
    <t>Protéza cévní hemashield 24/15 M00202175124P0</t>
  </si>
  <si>
    <t>Protéza cévní hemashield 26/15 M00202175126P0</t>
  </si>
  <si>
    <t>Protéza cévní hemashield 28/15 M00202175128PO</t>
  </si>
  <si>
    <t>Protéza cévní hemashield 30/15 M00202175130P0</t>
  </si>
  <si>
    <t>ZC155</t>
  </si>
  <si>
    <t>Protéza cévní hemashield 32/15 M00202175132P0</t>
  </si>
  <si>
    <t>Protéza cévní hemashield 34/15 M00202175134P0</t>
  </si>
  <si>
    <t>Protéza cévní hemashield gold 8/20 IGK0008-20</t>
  </si>
  <si>
    <t>ZB153</t>
  </si>
  <si>
    <t>Vosk kostnĂ­ Knochenwasch 2,5 g bal. Ăˇ 24 ks 1029754</t>
  </si>
  <si>
    <t>Vosk kostní Knochenwasch 2,5 g bal. á 24 ks 1029754</t>
  </si>
  <si>
    <t>ZI551</t>
  </si>
  <si>
    <t>ZĂˇplata kĹ™Ă­ĹľkovĂˇ 5,1 x 5,1 cm 007943</t>
  </si>
  <si>
    <t>KK917</t>
  </si>
  <si>
    <t>zĂˇplata srdeÄŤnĂ­ perikardiĂˇlnĂ­ SJM BIOCOR 9 x 14 cm C0914</t>
  </si>
  <si>
    <t>záplata srdeční perikardiální SJM BIOCOR 9 x 14 cm C0914</t>
  </si>
  <si>
    <t>Kádinka nízká s výlevkou skol 150 ml VTRB632417010150</t>
  </si>
  <si>
    <t>ZA494</t>
  </si>
  <si>
    <t>FĂłlie inciznĂ­ rucodrape ( opraflex ) 45 x 20 cm 25443</t>
  </si>
  <si>
    <t>Fólie incizní rucodrape ( opraflex ) 45 x 20 cm 25443</t>
  </si>
  <si>
    <t>ZD668</t>
  </si>
  <si>
    <t>Kompresa gĂˇza 10 x 10 cm/5 ks sterilnĂ­ 1325019275</t>
  </si>
  <si>
    <t>Kompresa gáza 10 x 10 cm/5 ks sterilní 1325019275</t>
  </si>
  <si>
    <t>ZE824</t>
  </si>
  <si>
    <t>KrytĂ­ cellistyp 5 x 7 cm bal. Ăˇ 15 ks (nĂˇhrada za okcel) 2080508</t>
  </si>
  <si>
    <t>ZB049</t>
  </si>
  <si>
    <t>KrytĂ­ cellistyp 7 x 10 cm bal. Ăˇ 15 ks (nĂˇhrada za okcel) 2080511</t>
  </si>
  <si>
    <t>ZM326</t>
  </si>
  <si>
    <t>KrytĂ­ hemostatickĂ© nevstĹ™ebatelnĂ© textilnĂ­ hemopatch kit. box medium 4,5 x 4,5 cm bal. Ăˇ 3 ks 1506256</t>
  </si>
  <si>
    <t>ZI108</t>
  </si>
  <si>
    <t>KrytĂ­ hemostatickĂ© surgicel fibrilar 2,5 cm x 5 cm bal. Ăˇ 10 ks 411961</t>
  </si>
  <si>
    <t>ZN465</t>
  </si>
  <si>
    <t>KrytĂ­ rudafix transparent (nĂˇhrada za hypaifix ) 10 cm x 10 m ZAR-NOB074110</t>
  </si>
  <si>
    <t>Krytí cellistyp 5 x 7 cm bal. á 15 ks (náhrada za okcel) 2080508</t>
  </si>
  <si>
    <t>Krytí cellistyp 7 x 10 cm bal. á 15 ks (náhrada za okcel) 2080511</t>
  </si>
  <si>
    <t>Krytí hemostatické nevstřebatelné textilní hemopatch kit. box medium 4,5 x 4,5 cm bal. á 3 ks 1506256</t>
  </si>
  <si>
    <t>Krytí rudafix transparent (náhrada za hypaifix ) 10 cm x 10 m ZAR-NOB074110</t>
  </si>
  <si>
    <t>ZP802</t>
  </si>
  <si>
    <t>Krytí tegaderm i.v. advaced pro katetry Aiic.v.Cs P.I.C.C 8,5 cm x 11,5 cm bal. á 50 ks 1685</t>
  </si>
  <si>
    <t>ZA337</t>
  </si>
  <si>
    <t>Náplast softpore 1,25 cm x 9,15 m bal. á 24 ks 1320103111</t>
  </si>
  <si>
    <t>Obinadlo elastické universal 12 cm x 5 m 1323100314</t>
  </si>
  <si>
    <t>ZF080</t>
  </si>
  <si>
    <t>RouĹˇka bĹ™iĹˇnĂ­ 17 nitĂ­ s krouĹľkem na tkanici 12 x 47 cm bal. Ăˇ 50 ks 1230100311</t>
  </si>
  <si>
    <t>Rouška břišní 17 nití s kroužkem na tkanici 12 x 47 cm bal. á 50 ks 1230100311</t>
  </si>
  <si>
    <t>ZQ744</t>
  </si>
  <si>
    <t>Rouška břišní s RTG kontrastem a tkanicí 100% bavlna 4 vrstvy nepředepraný 12 x 47 cm / 5 ks karton á 150 ks 37705</t>
  </si>
  <si>
    <t>ZC985</t>
  </si>
  <si>
    <t>Rouška břišní sterilní RTG nití 45 x 45 cm / 5 ks karton á 500 ks 37750+</t>
  </si>
  <si>
    <t>ZA577</t>
  </si>
  <si>
    <t>Set rouĹˇkovacĂ­ Certofix pro CVC bal Ăˇ 10 ks 291832</t>
  </si>
  <si>
    <t>Set rouškovací Certofix pro CVC bal á 10 ks 291832</t>
  </si>
  <si>
    <t>ZQ114</t>
  </si>
  <si>
    <t>Steh nĂˇplasĹĄovĂ˝ pevnĂ˝ Pharmastrip 4 mm x 76mm 1 obĂˇlka Ăˇ 8 stehĹŻ bal. Ăˇ 100 obĂˇlek (nĂˇhrada za steri-strip) P-PHST476</t>
  </si>
  <si>
    <t>Steh náplasťový pevný Pharmastrip 4 mm x 76mm 1 obálka á 8 stehů bal. á 100 obálek (náhrada za steri-strip) P-PHST476</t>
  </si>
  <si>
    <t>Systém na uzavírání pooperačních ran Prevena pro podtlakovou terapii V.A.C., vel. 20 cm PRE1055/1</t>
  </si>
  <si>
    <t>ZA502</t>
  </si>
  <si>
    <t>Tampon nesterilnĂ­ stĂˇÄŤenĂ˝ 30 x 60 cm 1320300406</t>
  </si>
  <si>
    <t>Tampon nesterilní stáčený 30 x 60 cm 1320300406</t>
  </si>
  <si>
    <t>ZR134</t>
  </si>
  <si>
    <t>Tampon s RTG kontrastem a tkanicĂ­, 100% bÄ›lenĂˇ bavlnÄ›nĂˇ gĂˇza 17 cm2, 8 vrstev, proĹˇĂ­vanĂ˝, pĹ™edepranĂ˝, sterilnĂ­, 12 x 47 cm, bal. Ăˇ 5  ks 0478</t>
  </si>
  <si>
    <t>Tampon s RTG kontrastem a tkanicí, 100% bělená bavlněná gáza 17 cm2, 8 vrstev, prošívaný, předepraný, sterilní, 12 x 47 cm, bal. á 5  ks 0478</t>
  </si>
  <si>
    <t>ZB542</t>
  </si>
  <si>
    <t>AdaptĂ©r m/m bal. Ăˇ 100 ks 5206642</t>
  </si>
  <si>
    <t>Adaptér m/m bal. á 100 ks 5206642</t>
  </si>
  <si>
    <t>ZL624</t>
  </si>
  <si>
    <t>AplikĂˇtor klipĹŻ HORIZON open M modrĂ˝ zahnutĂ˝ 200 mm 237081</t>
  </si>
  <si>
    <t>ZR963</t>
  </si>
  <si>
    <t>ÄŚepelka k Ĺ™ezaÄŤce hadic Geister - Spare Blades extra wide 25-0036.EK</t>
  </si>
  <si>
    <t>ZC754</t>
  </si>
  <si>
    <t>ÄŚepelka skalpelovĂˇ 21 BB521</t>
  </si>
  <si>
    <t>ZR476</t>
  </si>
  <si>
    <t>Cytosorb adsorbĂ©r 300 kit Cyto CVVHD (adsorber 150ml/24 hod, plnĂ­cĂ­ set s odpadnĂ­m vakem, adapter) F00007129</t>
  </si>
  <si>
    <t>ZR477</t>
  </si>
  <si>
    <t>Cytosorb adsorbĂ©r 300 TMD000171</t>
  </si>
  <si>
    <t>ZR478</t>
  </si>
  <si>
    <t>Cytosorb CPB/ECMO Priming set (plnĂ­cĂ­ set pro CPB/ECMO) bal.Ăˇ 6 ks CS00000051</t>
  </si>
  <si>
    <t>Čepelka skalpelová 15 BB515</t>
  </si>
  <si>
    <t>Čepelka skalpelová 21 BB521</t>
  </si>
  <si>
    <t>ZI655</t>
  </si>
  <si>
    <t>DifuzĂ©r plynovĂ˝ pro mimotÄ›lnĂ­ obÄ›h P8020/00</t>
  </si>
  <si>
    <t>Difuzér plynový pro mimotělní oběh P8020/00</t>
  </si>
  <si>
    <t>ZA204</t>
  </si>
  <si>
    <t>DrĂˇt zavĂˇdÄ›cĂ­ Ăˇ 25 ks AW-04432</t>
  </si>
  <si>
    <t>KB699</t>
  </si>
  <si>
    <t>drĂ©n - set epicistostomickĂ˝ EPI set 15ch AJ7115</t>
  </si>
  <si>
    <t>ZA759</t>
  </si>
  <si>
    <t>DrĂ©n redon CH10 50 cm U2111000</t>
  </si>
  <si>
    <t>ZG073</t>
  </si>
  <si>
    <t>Drainobag 150 ml 8 Fr bal. á 30 ks 5523850</t>
  </si>
  <si>
    <t>ZE251</t>
  </si>
  <si>
    <t>Drainobag 40 K6 5524008</t>
  </si>
  <si>
    <t>Drát zaváděcí á 25 ks AW-04432</t>
  </si>
  <si>
    <t>Drén redon CH10 50 cm U2111000</t>
  </si>
  <si>
    <t>ZB852</t>
  </si>
  <si>
    <t>Elektroda defibrilaÄŤnĂ­ pro dospÄ›lĂ© adhezivnĂ­  bal. Ăˇ 10 ks 130 x 100 mm 2059145-010</t>
  </si>
  <si>
    <t>Elektroda defibrilační pro dospělé adhezivní  bal. á 10 ks 130 x 100 mm 2059145-010</t>
  </si>
  <si>
    <t>ZB457</t>
  </si>
  <si>
    <t>Elektroda koagulaÄŤnĂ­ Ăˇ 12 ks 0014A</t>
  </si>
  <si>
    <t>Elektroda koagulační á 12 ks 0014A</t>
  </si>
  <si>
    <t>ZG916</t>
  </si>
  <si>
    <t>Elektroda neutrĂˇlnĂ­ bipolĂˇrnĂ­ pro dospÄ›lĂ© Ăˇ 100 ks 2510</t>
  </si>
  <si>
    <t>ZC494</t>
  </si>
  <si>
    <t>Elektroda nožová s kuličkou E1550</t>
  </si>
  <si>
    <t>Esmarch - pryĹľovĂ© obinadlo 60 x 1250 KVS 06125</t>
  </si>
  <si>
    <t>ZD945</t>
  </si>
  <si>
    <t>Filtr antibakteriĂˇlnĂ­ a virovĂ˝ 1344000S</t>
  </si>
  <si>
    <t>Filtr antibakteriální a virový 1344000S</t>
  </si>
  <si>
    <t>ZA689</t>
  </si>
  <si>
    <t>HadiÄŤka spojovacĂ­ tlakovĂˇ biocath PE/PVC, dĂ©lka 150 cm, prĹŻmÄ›r 1 x 2,5 mm, tlak 40 bar/580 psi, LUER LOCK male/female s rotaÄŤnĂ­ maticĂ­,  bal.Ăˇ 40 ks,  PB 3115 M</t>
  </si>
  <si>
    <t>HadiÄŤka spojovacĂ­ tlakovĂˇ biocath PE/PVC, dĂ©lka 50 cm, prĹŻmÄ›r 1 x 2,5 mm, tlak 40 bar/580 psi, LUER LOCK male/female s rotaÄŤnĂ­ maticĂ­, bal. Ăˇ 40 ks PB 3105 M</t>
  </si>
  <si>
    <t>HadiÄŤka spojovacĂ­ tlakovĂˇ biocath pr. 1,0 mm x 150 cm, bal.Ăˇ 40 ks,  PB 3115 M</t>
  </si>
  <si>
    <t>ZL514</t>
  </si>
  <si>
    <t>Hadička spojovací k měření tlaku bal. á 20 ks (st.k.č. S2589 701065874) JH10.65874</t>
  </si>
  <si>
    <t>Hadička spojovací tlaková biocath pr. 1,0 mm x   50 cm á 40 ks PB 3105 M</t>
  </si>
  <si>
    <t>Hadička spojovací tlaková biocath pr. 1,0 mm x 150 cm, bal.á 40 ks,  PB 3115 M</t>
  </si>
  <si>
    <t>Hadička spojovací vysokotlaká combidyn 200 cm bal. á 50 ks 5215035</t>
  </si>
  <si>
    <t>ZG129</t>
  </si>
  <si>
    <t>Hlavice biomedicus M422204A - zakázková výroba</t>
  </si>
  <si>
    <t>ZF158</t>
  </si>
  <si>
    <t>Hlavice průboj. aort. 4 mm, á 5 ks, FB184R</t>
  </si>
  <si>
    <t>ZP455</t>
  </si>
  <si>
    <t>Jehelec MAYO-HEGAR tvrdokovĂ˝ 200 mm B397132910099</t>
  </si>
  <si>
    <t>ZR858</t>
  </si>
  <si>
    <t>Kanyla arteriĂˇlnĂ­ Optiflow LivaNova  vel. 24Fr/8 mm, efektivnĂ­ dĂ©lka 25cm,  zahnutĂˇ ĹˇpiÄŤka, vyztuĹľeno drĂˇtem, bal. Ăˇ 10 ks A282-80B</t>
  </si>
  <si>
    <t>ZR857</t>
  </si>
  <si>
    <t>Kanyla arteriĂˇlnĂ­ Optiflow LivaNova vel. 21Fr/7 mm, efektivnĂ­ dĂ©lka 24cm, zahnutĂˇ ĹˇpiÄŤka, vyztuĹľeno drĂˇtem, bal. Ăˇ 10 ks A282-70B</t>
  </si>
  <si>
    <t>ZM839</t>
  </si>
  <si>
    <t>Kanyla do safĂ©ny Free flow bal. Ăˇ 20 ks 30022</t>
  </si>
  <si>
    <t>Kanyla do safény Free flow bal. á 20 ks 30022</t>
  </si>
  <si>
    <t>Kanyla ECMO femorální arteriální 15 Fr BE-PAS1515 JH104.7280</t>
  </si>
  <si>
    <t>Kanyla ECMO femorální arteriální 17 Fr BE-PAS1715 JH10.47281</t>
  </si>
  <si>
    <t>Kanyla ECMO femorální arteriální 19 Fr BE-PAS1915 JH104.7282</t>
  </si>
  <si>
    <t>Kanyla ECMO femorální venózní 21 Fr BE-PVL2155 JH104.7294</t>
  </si>
  <si>
    <t>Kanyla ECMO femorální venózní 23 Fr BE-PVL2355 JH10.47295</t>
  </si>
  <si>
    <t>Kanyla ECMO femorální venózní 25 Fr BE-PVL2555 JH104.7296</t>
  </si>
  <si>
    <t>ZB418</t>
  </si>
  <si>
    <t>Kanyla endobronchiĂˇlnĂ­ 35FG 198-35L</t>
  </si>
  <si>
    <t>ZB539</t>
  </si>
  <si>
    <t>Kanyla endobronchiĂˇlnĂ­ 37FG 198-37L</t>
  </si>
  <si>
    <t>ZB540</t>
  </si>
  <si>
    <t>Kanyla endobronchiĂˇlnĂ­ 39FG 198-39L</t>
  </si>
  <si>
    <t>ZF480</t>
  </si>
  <si>
    <t>Kanyla endobronchiĂˇlnĂ­ intubaÄŤnĂ­ VivaSight 35F DL DLVT35L</t>
  </si>
  <si>
    <t>ZF483</t>
  </si>
  <si>
    <t>Kanyla endobronchiĂˇlnĂ­ intubaÄŤnĂ­ VivaSight 37F DL DLVT37L</t>
  </si>
  <si>
    <t>ZF486</t>
  </si>
  <si>
    <t>Kanyla endobronchiĂˇlnĂ­ intubaÄŤnĂ­ VivaSight 39F DL DLVT39L</t>
  </si>
  <si>
    <t>ZD261</t>
  </si>
  <si>
    <t>Kanyla ET 7,0 s manĹľetou bal. Ăˇ 20 ks 100/199/070</t>
  </si>
  <si>
    <t>Kanyla ET 7,0 s manžetou bal. á 20 ks 100/199/070</t>
  </si>
  <si>
    <t>Kanyla ET 7,5 s manžetou bal. á 20 ks 100/199/075</t>
  </si>
  <si>
    <t>ZM316</t>
  </si>
  <si>
    <t>Kanyla femorĂˇlnĂ­ arteriĂˇlnĂ­ 16 FR se zavadÄ›ÄŤem OPTI16</t>
  </si>
  <si>
    <t>ZM317</t>
  </si>
  <si>
    <t>Kanyla femorĂˇlnĂ­ arteriĂˇlnĂ­ 18 FR se zavadÄ›ÄŤem OPTI18</t>
  </si>
  <si>
    <t>ZQ325</t>
  </si>
  <si>
    <t>Kanyla femorĂˇlnĂ­ arteriĂˇlnĂ­ 20 FR se zavadÄ›ÄŤem OPTI20</t>
  </si>
  <si>
    <t>ZQ326</t>
  </si>
  <si>
    <t>Kanyla femorĂˇlnĂ­ arteriĂˇlnĂ­ 22 FR se zavadÄ›ÄŤem OPTI22</t>
  </si>
  <si>
    <t>Kanyla femorální arteriální 16 FR se zavaděčem OPTI16</t>
  </si>
  <si>
    <t>Kanyla femorální arteriální 18 FR se zavaděčem OPTI18</t>
  </si>
  <si>
    <t>Kanyla femorální arteriální 20 FR se zavaděčem OPTI20</t>
  </si>
  <si>
    <t>Kanyla femorální arteriální 22 FR se zavaděčem OPTI22</t>
  </si>
  <si>
    <t>ZB365</t>
  </si>
  <si>
    <t>Kanyla k oxygenĂˇtoru aortĂˇlnĂ­ glide 21Fr Ăˇ 10 ks EZC21TA</t>
  </si>
  <si>
    <t>ZB493</t>
  </si>
  <si>
    <t>Kanyla k oxygenĂˇtoru aortĂˇlnĂ­ glide 24Fr Ăˇ 10 ks EZC24TA</t>
  </si>
  <si>
    <t>Kanyla k oxygenátoru aortální glide 21Fr á 10 ks EZC21TA</t>
  </si>
  <si>
    <t>Kanyla k oxygenátoru aortální glide 24Fr á 10 ks EZC24TA</t>
  </si>
  <si>
    <t>ZN385</t>
  </si>
  <si>
    <t>Kanyla koronĂˇrnĂ­ pĹ™Ă­mĂˇ prĹŻmÄ›r 2,1 mm balon velikost 4 mm CP-21004</t>
  </si>
  <si>
    <t>ZN386</t>
  </si>
  <si>
    <t>Kanyla koronĂˇrnĂ­ pĹ™Ă­mĂˇ prĹŻmÄ›r 2,1 mm balon velikost 5 mm CP-21005</t>
  </si>
  <si>
    <t>Kanyla koronární přímá průměr 2,1 mm balon velikost 4 mm CP-21004</t>
  </si>
  <si>
    <t>Kanyla koronární přímá průměr 2,1 mm balon velikost 5 mm CP-21005</t>
  </si>
  <si>
    <t>ZN387</t>
  </si>
  <si>
    <t>Kanyla koronární přímá průměr 3,0 mm balon velikost 6 mm CP-21006</t>
  </si>
  <si>
    <t>ZM697</t>
  </si>
  <si>
    <t>Kanyla perfuznĂ­ cvent - standart aortic root 7 Fr/14 cm  bal. Ăˇ 20 ks 20014</t>
  </si>
  <si>
    <t>ZQ212</t>
  </si>
  <si>
    <t>Kanyla perfuznĂ­ DLP arteriĂˇlnĂ­ 24 Fr bal Ăˇ 20 ks 70424</t>
  </si>
  <si>
    <t>ZP974</t>
  </si>
  <si>
    <t>Kanyla perfuznĂ­ koronĂˇrnĂ­ kardioplegickĂˇ 20Fr se zavadÄ›ÄŤem Left vent cateter bal. Ăˇ 20 ks 12002</t>
  </si>
  <si>
    <t>Kanyla perfuzní cvent - standart aortic root 7 Fr/14 cm  bal. á 20 ks 20014</t>
  </si>
  <si>
    <t>ZN197</t>
  </si>
  <si>
    <t>Kanyla perfuzní DLP ke kardioplegii bal. á 10 ks 14000</t>
  </si>
  <si>
    <t>Kanyla perfuzní koronární kardioplegická 20Fr se zavaděčem Left vent cateter bal. á 20 ks 12002</t>
  </si>
  <si>
    <t>ZA257</t>
  </si>
  <si>
    <t>Kanyla retrogrĂˇdnĂ­ kardioplegickĂˇ balĂłn hladkĂ˝ bez zvrĂˇsnÄ›nĂ­ bal. Ăˇ 10 ks RC2014MIBB</t>
  </si>
  <si>
    <t>Kanyla retrográdní kardioplegická balón hladký bez zvrásnění bal. á 10 ks RC2014MIBB</t>
  </si>
  <si>
    <t>Kanyla tracheoskopická VivaSight 35F DL DLVT35L</t>
  </si>
  <si>
    <t>Kanyla tracheoskopická VivaSight 37F DL DLVT37L</t>
  </si>
  <si>
    <t>Kanyla tracheoskopická VivaSight 39F DL DLVT39L</t>
  </si>
  <si>
    <t>Kanyla tracheoskopickĂˇ VivaSight 35F DL DLVT35L</t>
  </si>
  <si>
    <t>Kanyla tracheoskopickĂˇ VivaSight 37F DL DLVT37L</t>
  </si>
  <si>
    <t>Kanyla tracheoskopickĂˇ VivaSight 39F DL DLVT39L</t>
  </si>
  <si>
    <t>Kanyla vasofix 16G šedá safety 4269179S-01</t>
  </si>
  <si>
    <t>Kanyla vasofix 17G bĂ­lĂˇ safety 4269152S-01</t>
  </si>
  <si>
    <t>ZD980</t>
  </si>
  <si>
    <t>Kanyla vasofix 18G zelená safety 4269136S-01</t>
  </si>
  <si>
    <t>Kanyla vasofix 18G zelenĂˇ safety 4269136S-01</t>
  </si>
  <si>
    <t>ZB074</t>
  </si>
  <si>
    <t>Kanyla venĂłznĂ­ dvoustupĹovĂˇ 29/29/29Fr VAVD Ăˇ 10 ks TF292902A</t>
  </si>
  <si>
    <t>ZA764</t>
  </si>
  <si>
    <t>Kanyla venĂłznĂ­ dvoustupĹovĂˇ 32/40Fr Ăˇ 10 ks TR3240OA</t>
  </si>
  <si>
    <t>ZB380</t>
  </si>
  <si>
    <t>Kanyla venĂłznĂ­ dvoustupĹovĂˇ 33/43Fr Ăˇ 10 ks TF3343OA</t>
  </si>
  <si>
    <t>ZA255</t>
  </si>
  <si>
    <t>Kanyla venĂłznĂ­ dvoustupĹovĂˇ 36/46Fr Ăˇ 10 ks TF3646OA</t>
  </si>
  <si>
    <t>ZN699</t>
  </si>
  <si>
    <t>Kanyla venĂłznĂ­ femorĂˇlnĂ­ 18F 55 cm 3/8 VFEM018</t>
  </si>
  <si>
    <t>ZE556</t>
  </si>
  <si>
    <t>Kanyla venĂłznĂ­ femorĂˇlnĂ­ 20Fr VFEM020</t>
  </si>
  <si>
    <t>ZE555</t>
  </si>
  <si>
    <t>Kanyla venĂłznĂ­ femorĂˇlnĂ­ 22Fr VFEM022</t>
  </si>
  <si>
    <t>ZE554</t>
  </si>
  <si>
    <t>Kanyla venĂłznĂ­ femorĂˇlnĂ­ 24Fr VFEM024</t>
  </si>
  <si>
    <t>ZP599</t>
  </si>
  <si>
    <t>Kanyla venĂłznĂ­ perfuznĂ­ jednostupĹovĂˇ ohebnĂˇ DLP 22Fr bal. Ăˇ 10 ks 68122</t>
  </si>
  <si>
    <t>ZP600</t>
  </si>
  <si>
    <t>Kanyla venĂłznĂ­ perfuznĂ­ jednostupĹovĂˇ ohebnĂˇ DLP 24Fr bal. Ăˇ 10 ks 68124</t>
  </si>
  <si>
    <t>ZP601</t>
  </si>
  <si>
    <t>Kanyla venĂłznĂ­ perfuznĂ­ jednostupĹovĂˇ ohebnĂˇ DLP 26Fr bal. Ăˇ 10 ks 68126</t>
  </si>
  <si>
    <t>ZP602</t>
  </si>
  <si>
    <t>Kanyla venĂłznĂ­ perfuznĂ­ jednostupĹovĂˇ ohebnĂˇ DLP 28Fr bal. Ăˇ 10 ks 68128</t>
  </si>
  <si>
    <t>ZP603</t>
  </si>
  <si>
    <t>Kanyla venĂłznĂ­ perfuznĂ­ jednostupĹovĂˇ ohebnĂˇ DLP 30Fr bal. Ăˇ 10 ks 68130</t>
  </si>
  <si>
    <t>ZP604</t>
  </si>
  <si>
    <t>Kanyla venĂłznĂ­ perfuznĂ­ jednostupĹovĂˇ ohebnĂˇ DLP 32Fr bal. Ăˇ 10 ks 68132</t>
  </si>
  <si>
    <t>Kanyla venózní dvoustupňová 29/29/29Fr VAVD á 10 ks TF292902A</t>
  </si>
  <si>
    <t>Kanyla venózní dvoustupňová 32/40Fr á 10 ks TR3240OA</t>
  </si>
  <si>
    <t>Kanyla venózní dvoustupňová 33/43Fr á 10 ks TF3343OA</t>
  </si>
  <si>
    <t>Kanyla venózní dvoustupňová 36/46Fr á 10 ks TF3646OA</t>
  </si>
  <si>
    <t>Kanyla venózní femorální 18F 55 cm 3/8 VFEM018</t>
  </si>
  <si>
    <t>Kanyla venózní femorální 22Fr VFEM022</t>
  </si>
  <si>
    <t>Kanyla venózní perfuzní jednostupňová ohebná DLP 22Fr bal. á 10 ks 68122</t>
  </si>
  <si>
    <t>Kanyla venózní perfuzní jednostupňová ohebná DLP 24Fr bal. á 10 ks 68124</t>
  </si>
  <si>
    <t>Kanyla venózní perfuzní jednostupňová ohebná DLP 26Fr bal. á 10 ks 68126</t>
  </si>
  <si>
    <t>Kanyla venózní perfuzní jednostupňová ohebná DLP 28Fr bal. á 10 ks 68128</t>
  </si>
  <si>
    <t>ZA161</t>
  </si>
  <si>
    <t>Katetr CVC vysokoprĹŻtokovĂ˝ bal. Ăˇ 10 ks CI09800</t>
  </si>
  <si>
    <t>Katetr CVC vysokoprůtokový bal. á 10 ks CI09800</t>
  </si>
  <si>
    <t>ZA709</t>
  </si>
  <si>
    <t>Katetr moÄŤovĂ˝ foley 22CH bal. Ăˇ 12 ks 1575-02</t>
  </si>
  <si>
    <t>ZG134</t>
  </si>
  <si>
    <t>Katetr moÄŤovĂ˝ nelaton pro mÄ›Ĺ™enĂ­ teploty CH14 bal. Ăˇ 5 ks 179360-000140</t>
  </si>
  <si>
    <t>ZC947</t>
  </si>
  <si>
    <t>Katetr moÄŤovĂ˝ tiemann 12Ch s balonkem bal. Ăˇ 12 ks K02-9812-02</t>
  </si>
  <si>
    <t>Katetr močový foley 22CH bal. á 12 ks 1575-02</t>
  </si>
  <si>
    <t>Katetr močový nelaton pro měření teploty CH14 bal. á 5 ks 179360-000140</t>
  </si>
  <si>
    <t>ZA160</t>
  </si>
  <si>
    <t>Katetr multi lumen 9 Fr/10 cm SI-21142</t>
  </si>
  <si>
    <t>ZG480</t>
  </si>
  <si>
    <t>Kauter F7234/1 pĂˇlenĂ­ do protĂ©z Ăˇ 10 ks F7234/1</t>
  </si>
  <si>
    <t>Kauter F7234/1 pálení do protéz á 10 ks F7234/1</t>
  </si>
  <si>
    <t>KJ678</t>
  </si>
  <si>
    <t>KleĹˇtÄ› ablaÄŤnĂ­ bipolĂˇrnĂ­ Cardioblate - Gemini 4926</t>
  </si>
  <si>
    <t>Kleště ablační bipolární Cardioblate - Gemini 4926</t>
  </si>
  <si>
    <t>ZE089</t>
  </si>
  <si>
    <t>Kleště na svorky manipler AZ 783102</t>
  </si>
  <si>
    <t>ZE648</t>
  </si>
  <si>
    <t>Klip HORIZON M modrĂ˝ 30 x 6 bal. Ăˇ 180 ks 2200</t>
  </si>
  <si>
    <t>Klip HORIZON M modrý 30 x 6 bal. á 180 ks 2200</t>
  </si>
  <si>
    <t>ZD920</t>
  </si>
  <si>
    <t>Klip HORIZON S-WIDE ÄŤervenĂ˝  30 x 6 bal. Ăˇ 180 ks 1201</t>
  </si>
  <si>
    <t>Klip HORIZON S-WIDE červený  30 x 6 bal. á 180 ks 1201</t>
  </si>
  <si>
    <t>ZB164</t>
  </si>
  <si>
    <t>Kyveta k hemochron ACT+  bal. 45 ks JACT+</t>
  </si>
  <si>
    <t>ZB553</t>
  </si>
  <si>
    <t>LĂˇhev redon hi-vac 400 ml-kompletnĂ­ 05.000.22.803</t>
  </si>
  <si>
    <t>Láhev redon hi-vac 400 ml-kompletní 05.000.22.803</t>
  </si>
  <si>
    <t>ZI123</t>
  </si>
  <si>
    <t>Lepidlo tkĂˇĹovĂ© 10 ml BioGlue BG3510-5-G</t>
  </si>
  <si>
    <t>ZM333</t>
  </si>
  <si>
    <t>Lepidlo tkĂˇĹovĂ© 4 ml coseal premix 934074</t>
  </si>
  <si>
    <t>ZI016</t>
  </si>
  <si>
    <t>Lepidlo tkĂˇĹovĂ© 5 ml BioGlue BG3515-5-G</t>
  </si>
  <si>
    <t>Lepidlo tkáňové 10 ml BioGlue BG3510-5-G</t>
  </si>
  <si>
    <t>Lepidlo tkáňové 4 ml coseal premix 934074</t>
  </si>
  <si>
    <t>Lepidlo tkáňové 5 ml BioGlue BG3515-5-G</t>
  </si>
  <si>
    <t>ZN403</t>
  </si>
  <si>
    <t>List pilovĂ˝ ke sternĂˇlnĂ­ pile HALL 50 5059-532</t>
  </si>
  <si>
    <t>List pilový ke sternální pile HALL 50 5059-532</t>
  </si>
  <si>
    <t>ZF668</t>
  </si>
  <si>
    <t>ManĹľeta pĹ™etlakovĂˇ 500 ml classic P01268</t>
  </si>
  <si>
    <t>Manžeta přetlaková 500 ml classic P01268</t>
  </si>
  <si>
    <t>ZB296</t>
  </si>
  <si>
    <t>Mikroskalpel Stab Blade/Tip 22,5° Straig bal. á 6 ks 72-2202</t>
  </si>
  <si>
    <t>Mikroskalpel Stab Blade/Tip 22,5Â° Straig bal. Ăˇ 6 ks 72-2202</t>
  </si>
  <si>
    <t>NĂˇdoba na kontaminovanĂ˝ odpad SC 60 l jednoduchĂ© vĂ­ko,zĂˇmek 2021800411502(I005430006)</t>
  </si>
  <si>
    <t>ZG845</t>
  </si>
  <si>
    <t>Návlek na kameru endoskopu ster. 12 x 244 cm bal. á 20 ks 705820</t>
  </si>
  <si>
    <t>ZO265</t>
  </si>
  <si>
    <t>Nůžky Metzenbaum zahnuté primusline super cut 180 mm TK8353-18-B</t>
  </si>
  <si>
    <t>ZQ877</t>
  </si>
  <si>
    <t>Nůžky Metzenbaum-Fino, tupé, tvrdokovové, zahnuté, délka 20 cm B35232</t>
  </si>
  <si>
    <t>KH587</t>
  </si>
  <si>
    <t>ofuk Blow mister 22150</t>
  </si>
  <si>
    <t>ZQ440</t>
  </si>
  <si>
    <t>OxygenĂˇtor RocSafe minisystĂ©m mimotÄ›lnĂ­ho obÄ›hu FX15 Model CX-CZ131X</t>
  </si>
  <si>
    <t>KI947</t>
  </si>
  <si>
    <t>oxygenĂˇtor terumo Capiox vÄŤetnÄ› hadicovĂ©ho setu CX-CZ091X</t>
  </si>
  <si>
    <t>KL454</t>
  </si>
  <si>
    <t>oxygenĂˇtor terumo Capiox vÄŤetnÄ› hadicovĂ©ho setu CX-CZ139X</t>
  </si>
  <si>
    <t>ZG007</t>
  </si>
  <si>
    <t>Oxygenátor membránový Hilite 7000 LT</t>
  </si>
  <si>
    <t>ZQ956</t>
  </si>
  <si>
    <t>Oxygenátor set hemofiltrační krevní koncentrátor bal. á 10 ks CX-FHC11</t>
  </si>
  <si>
    <t>oxygenátor terumo Capiox včetně hadicového setu CX-CZ091X</t>
  </si>
  <si>
    <t>ZB357</t>
  </si>
  <si>
    <t>PĂˇsek adapter coronary perfusion typ Y bal. 20 ks 10004</t>
  </si>
  <si>
    <t>Pásek adapter coronary perfusion typ Y bal. 20 ks 10004</t>
  </si>
  <si>
    <t>ZQ142</t>
  </si>
  <si>
    <t>PeĂˇn svorka na cĂ©vy zahnutĂˇ 160 mm TK-BC 061-16</t>
  </si>
  <si>
    <t>ZO984</t>
  </si>
  <si>
    <t>PeĂˇn svorka rovnĂˇ mosqito 125 mm PL817-140/U</t>
  </si>
  <si>
    <t>ZM550</t>
  </si>
  <si>
    <t>PeĂˇn zahnutĂ˝ mosqito 125 mm B397115910082</t>
  </si>
  <si>
    <t>ZB952</t>
  </si>
  <si>
    <t>Plegie cĂ­lenĂˇ Ăˇ 20 ks (MEDPROGRESS) 30010</t>
  </si>
  <si>
    <t>ZB324</t>
  </si>
  <si>
    <t>Plegie cĂ­lenĂˇ Ăˇ 20 ks (MEDPROGRESS) 30012</t>
  </si>
  <si>
    <t>Plegie cílená á 20 ks (MEDPROGRESS) 30010</t>
  </si>
  <si>
    <t>Plegie cílená á 20 ks (MEDPROGRESS) 30012</t>
  </si>
  <si>
    <t>ZB009</t>
  </si>
  <si>
    <t>Plyn kalibrační A k CDI  506 TY 79 R 344</t>
  </si>
  <si>
    <t>ZA945</t>
  </si>
  <si>
    <t>Plyn kalibrační B k CDI 507 TY 27 S 008</t>
  </si>
  <si>
    <t>ZB297</t>
  </si>
  <si>
    <t>PodloĹľka cortex 20 12 x 160 mm bal. Ăˇ 2 ks ZP-103-0116 (pĹŻv.k.ÄŤ.103011664252)</t>
  </si>
  <si>
    <t>ZD295</t>
  </si>
  <si>
    <t>Podložka cortex 1 120 x 80 mm(2) + 60 x 40 mm(4) bal. á 6 ks 101-0000</t>
  </si>
  <si>
    <t>Podložka cortex 20 12 x 160 mm bal. á 2 ks ZP-103-0116 (pův.k.č.103011664252)</t>
  </si>
  <si>
    <t>ZM096</t>
  </si>
  <si>
    <t>PoduĹˇka adhezivnĂ­ samolepĂ­cĂ­ na ÄŤiĹˇtÄ›nĂ­ koncovek nĂˇstrojĹŻ bal. Ăˇ 100 ks sterilnĂ­ AL-40</t>
  </si>
  <si>
    <t>Poduška adhezivní samolepící na čištění koncovek nástrojů bal. á 100 ks sterilní AL-40</t>
  </si>
  <si>
    <t>KH586</t>
  </si>
  <si>
    <t>polohovač Starfish EVO HP3000</t>
  </si>
  <si>
    <t>ZC940</t>
  </si>
  <si>
    <t>Pumpa centrifugĂˇlnĂ­ ECMO SC-050-300-000</t>
  </si>
  <si>
    <t>Pumpa centrifugĂˇlnĂ­ SC-050-300-000</t>
  </si>
  <si>
    <t>Pumpa centrifugĂˇlnĂ­ STOECKERT SPIN SC-050-300-000</t>
  </si>
  <si>
    <t>Pumpa centrifugální 050-300-000</t>
  </si>
  <si>
    <t>Pumpa centrifugální SC-050-300-000</t>
  </si>
  <si>
    <t>ZM305</t>
  </si>
  <si>
    <t>Punch aortĂˇlnĂ­ jednorĂˇzovĂ˝ 15 cm dĂ©lka 3,6 mm bal. Ăˇ 6 ks DP- 36K</t>
  </si>
  <si>
    <t>Punch aortální jednorázový 15 cm délka 3,6 mm bal. á 6 ks DP- 36K</t>
  </si>
  <si>
    <t>ZN401</t>
  </si>
  <si>
    <t>Punch aortální jednorázový 15 cm délka 4,0 mm bal. á 6 ks DP- 40K</t>
  </si>
  <si>
    <t>KI498</t>
  </si>
  <si>
    <t>retractor Inserts 28707 Ăˇ 10 ks</t>
  </si>
  <si>
    <t>ZG002</t>
  </si>
  <si>
    <t>SĂˇnĂ­ perikardiĂˇlnĂ­ SU 29602</t>
  </si>
  <si>
    <t>ZB240</t>
  </si>
  <si>
    <t>SĂˇnĂ­ perikardiĂˇlnĂ­-dlp pericardial jumps 12010</t>
  </si>
  <si>
    <t>ZN855</t>
  </si>
  <si>
    <t>Sada pĹ™ipojovacĂ­ch hadic k mimotÄ›lnĂ­mu obÄ›hu - set vavd bal. Ăˇ 25 ks MEH7 4298-0</t>
  </si>
  <si>
    <t>Sada připojovacích hadic k mimotělnímu oběhu - set vavd bal. á 25 ks MEH7 4298-0</t>
  </si>
  <si>
    <t>KC602</t>
  </si>
  <si>
    <t>Sada stabilizaÄŤnĂ­ acrobat k operacĂ­m na bijĂ­cĂ­m sdci (mimotÄ›lnĂ­ obÄ›h) axius blower/mister  Ăˇ 5 ks CB-1000</t>
  </si>
  <si>
    <t>KC599</t>
  </si>
  <si>
    <t>Sada stabilizaÄŤnĂ­ acrobat k operacĂ­m na bijĂ­cĂ­m srdci (mimotÄ›lnĂ­ obÄ›h) SUV OM-9000S stabilizĂˇtor</t>
  </si>
  <si>
    <t>KC600</t>
  </si>
  <si>
    <t>Sada stabilizaÄŤnĂ­ acrobat k operacĂ­m na bijĂ­cĂ­m srdci (mimotÄ›lnĂ­ obÄ›h) SUV sada XP-5000 polohovaÄŤ</t>
  </si>
  <si>
    <t>Sada stabilizaÄŤnĂ­ Starfish EVO HP3000</t>
  </si>
  <si>
    <t>Sada stabilizační acrobat k operacím na bijícím sdci (mimotělní oběh) axius blower/mister  á 5 ks CB-1000</t>
  </si>
  <si>
    <t>Sada stabilizační acrobat k operacím na bijícím srdci (mimotělní oběh) SUV OM-9000S stabilizátor</t>
  </si>
  <si>
    <t>Sada stabilizační acrobat k operacím na bijícím srdci (mimotělní oběh) SUV sada XP-5000 polohovač</t>
  </si>
  <si>
    <t>Sada stabilizační Starfish EVO HP3000</t>
  </si>
  <si>
    <t>Sání perikardiální SU 29602</t>
  </si>
  <si>
    <t>Sání perikardiální-dlp pericardial jumps 12010</t>
  </si>
  <si>
    <t>ZB532</t>
  </si>
  <si>
    <t>Senzor level 95133 bal. á 100 ks SC-23-27-41</t>
  </si>
  <si>
    <t>Senzor level 95133 bal. Ăˇ 100 ks SC-23-27-41</t>
  </si>
  <si>
    <t>KG695</t>
  </si>
  <si>
    <t>set hadicovĂ˝ pro mimotÄ›lnĂ­ obÄ›h pro kardioplegii LGTMEH32780</t>
  </si>
  <si>
    <t>set hadicový pro mimotělní oběh pro kardioplegii LGTMEH32780</t>
  </si>
  <si>
    <t>ZS223</t>
  </si>
  <si>
    <t>Set HLS ECMO CARDIOHELP BE-HLS 7050  Advanced 7.0, pro krĂˇtkodobou srdeÄŤnĂ­ podporu 70104.7753</t>
  </si>
  <si>
    <t>KI533</t>
  </si>
  <si>
    <t>Set perfuznĂ­ kardioplegickĂ˝ 4:1 s vĂ˝mÄ›nĂ­kem tepla  M423002B</t>
  </si>
  <si>
    <t>Set perfuznĂ­ kardioplegickĂ˝ Myotherm XP( M423002A)  M423002B</t>
  </si>
  <si>
    <t>Set perfuzní kardioplegický Myotherm XP( M423002A)  M423002B</t>
  </si>
  <si>
    <t>ZQ879</t>
  </si>
  <si>
    <t>Set pro regionĂˇlnĂ­ anestezii Perifix Proset  1, bal. Ăˇ 10 setĹŻ 4453751</t>
  </si>
  <si>
    <t>Set pro regionální anestezii Perifix Proset  1, bal. á 10 setů 4453751</t>
  </si>
  <si>
    <t>ZC596</t>
  </si>
  <si>
    <t>Sonda do koronĂˇrnĂ­ch tepen 1,00 mm bal. Ăˇ 5 ks 007603</t>
  </si>
  <si>
    <t>ZF561</t>
  </si>
  <si>
    <t>Sonda do koronĂˇrnĂ­ch tepen 1,50 mm 45 cm bal. Ăˇ 5 ks 7604</t>
  </si>
  <si>
    <t>Sonda do koronárních tepen 1,00 mm 007603</t>
  </si>
  <si>
    <t>Sonda do koronárních tepen 1,50 mm 45 cm 7604</t>
  </si>
  <si>
    <t>ZS225</t>
  </si>
  <si>
    <t>Sonda koronĂˇrnĂ­ HQD2FMC Handle Style  k peroperaÄŤnĂ­mu prĹŻtokomÄ›ru Transonic, prĹŻm. 2mm, pro prĹŻtokomÄ›r 1.8 mm - 3.0 mm, resterilizovatelnĂˇ HQD2FMC</t>
  </si>
  <si>
    <t>KL554</t>
  </si>
  <si>
    <t>sonda kryoablaÄŤnĂ­ Cardioblade CryoFflex 10 S ke generĂˇtoru CryoFlex Panel 65CS1  60SF3</t>
  </si>
  <si>
    <t>KL359</t>
  </si>
  <si>
    <t>Sonda kryoablační Cardioblade CryoFflex 10 ke generátoru CryoFlex Panel 65CS1 60SF2-005</t>
  </si>
  <si>
    <t>KH443</t>
  </si>
  <si>
    <t>Sonda kryoablační Cardioblade CryoFflex 60 CM1 ke generátoru CryoFlex Panel 65CS1 60CM1-005</t>
  </si>
  <si>
    <t>ZJ536</t>
  </si>
  <si>
    <t>Spojka 1/2 - 1/2 bal. Ăˇ 25 ks MEGK1H5500</t>
  </si>
  <si>
    <t>ZJ746</t>
  </si>
  <si>
    <t>Spojka 3/8 - 1/4 bal. á 25 ks MEGK1H4300</t>
  </si>
  <si>
    <t>ZM723</t>
  </si>
  <si>
    <t>Spojka 3/8 - 3/8 - 3/8 bal. Ăˇ 25 ks MEYK1H4440</t>
  </si>
  <si>
    <t>ZM727</t>
  </si>
  <si>
    <t>Spojka 3/8 - 3/8 s luerem bal. á 25 ks MEGK3H4400</t>
  </si>
  <si>
    <t>Spojka 3/8 - 3/8 s luerem bal. Ăˇ 25 ks MEGK3H4400</t>
  </si>
  <si>
    <t>ZB323</t>
  </si>
  <si>
    <t>Spojka Dideco D652 RAC. 1/4+L.L. SC-05250</t>
  </si>
  <si>
    <t>ZM600</t>
  </si>
  <si>
    <t>Spojka flovac ĹľlutĂˇ 000-036-102</t>
  </si>
  <si>
    <t>Spojka flovac žlutá 000-036-102</t>
  </si>
  <si>
    <t>ZE538</t>
  </si>
  <si>
    <t>Spojka Megkof 1/4-1/4 3300</t>
  </si>
  <si>
    <t>KH172</t>
  </si>
  <si>
    <t>spojka Retroguard 3/8 x 3/8 718828200002</t>
  </si>
  <si>
    <t>ZJ573</t>
  </si>
  <si>
    <t>Spojka symetrická 7,7 mm 75103</t>
  </si>
  <si>
    <t>Spojka symetrickĂˇ 7,7 mm 75103</t>
  </si>
  <si>
    <t>ZL515</t>
  </si>
  <si>
    <t>Spojka Y 1/2-3/8-3/8 á 25 ks MEYK1H5440</t>
  </si>
  <si>
    <t>Spojka Y 1/2-3/8-3/8 Ăˇ 25 ks MEYK1H5440</t>
  </si>
  <si>
    <t>ZF090</t>
  </si>
  <si>
    <t>Stapler koĹľnĂ­ 35 svorek Ăˇ 6 ks 783100</t>
  </si>
  <si>
    <t>Stapler kožní 35 svorek á 6 ks 783100</t>
  </si>
  <si>
    <t>ZF186</t>
  </si>
  <si>
    <t>StĹ™Ă­kaÄŤka janett 2-dĂ­lnĂˇ 150 ml vyplachovacĂ­ balenĂˇ 08151</t>
  </si>
  <si>
    <t>Stříkačka janett 2-dílná 150 ml vyplachovací balená 08151</t>
  </si>
  <si>
    <t>ZD492</t>
  </si>
  <si>
    <t>Svěrka držáku flovac-plast 100 11-5122 (230-500)</t>
  </si>
  <si>
    <t>ZJ388</t>
  </si>
  <si>
    <t>Svorka na cĂ©vy zahnutĂˇ Halsted - mosquito micro 120 mm KL2211</t>
  </si>
  <si>
    <t>ZE718</t>
  </si>
  <si>
    <t>Svorka na hadice Klema 200 mm MD454R</t>
  </si>
  <si>
    <t>ZP462</t>
  </si>
  <si>
    <t>Svorka preparační Kelly GEMINI zahnutá 230mm BJ104R</t>
  </si>
  <si>
    <t>ZB932</t>
  </si>
  <si>
    <t>SystĂ©m cpap valve aproximate 85006 X5 bal. Ăˇ 5 ks 125-20</t>
  </si>
  <si>
    <t>SystĂ©m tkĂˇĹovĂ˝ stabilizaÄŤnĂ­ acrobat k operacĂ­m na bijĂ­cĂ­m sdci (mimotÄ›lnĂ­ obÄ›h) axius blower/mister  Ăˇ 5 ks CB-1000</t>
  </si>
  <si>
    <t>SystĂ©m tkĂˇĹovĂ˝ stabilizaÄŤnĂ­ acrobat k operacĂ­m na bijĂ­cĂ­m srdci (mimotÄ›lnĂ­ obÄ›h) SUV sada XP-5000 polohovaÄŤ</t>
  </si>
  <si>
    <t>ZR537</t>
  </si>
  <si>
    <t>SystĂ©m tkĂˇĹovĂ˝ stabilizaÄŤnĂ­ Octopus Evolution  AS  Tissue Stabilizer TS2000</t>
  </si>
  <si>
    <t>KH584</t>
  </si>
  <si>
    <t>systĂ©m tkĂˇĹovĂ˝ stabilizaÄŤnĂ­ Octopus Evolution  AS  Tissue Stabilizer TS2500</t>
  </si>
  <si>
    <t>Systém cpap valve aproximate 85006 X5 bal. á 5 ks 125-20</t>
  </si>
  <si>
    <t>systém tkáňový stabilizační Octopus Evolution  AS  Tissue Stabilizer TS2500</t>
  </si>
  <si>
    <t>ZB964</t>
  </si>
  <si>
    <t>VĂ˝plĹ pro chir. svorky 86 mm, pĂˇr ÄŤ.6 DSAFE86</t>
  </si>
  <si>
    <t>ZD405</t>
  </si>
  <si>
    <t>VĂ˝plĹ pro chir. svorky typ JAW pĂˇr ÄŤ.6 DSAFE61</t>
  </si>
  <si>
    <t>ZB450</t>
  </si>
  <si>
    <t>Vak na transfuzi bal. á 40 ks (TGR0592) PS111EA</t>
  </si>
  <si>
    <t>Vak na transfuzi bal. Ăˇ 40 ks (TGR0592) PS111EA</t>
  </si>
  <si>
    <t>ZR497</t>
  </si>
  <si>
    <t>Videolaryngoskop Airtraq  Avant - startovacĂ­ balĂ­ÄŤek ( dokovacĂ­ stanice, optika, wifi kamera, 10 lĹľic ve velikosti Regular ( pro ETK 7-8,5) a 10 lĹľic ve velikosti Small ( pro ETK 6-7,5) PRO:A-910</t>
  </si>
  <si>
    <t>vloĹľka na zachycenĂ­ stehĹŻ retractor Inserts OCTOBASE 28707 Ăˇ 10 ks</t>
  </si>
  <si>
    <t>Výplň pro chir. svorky 86 mm, pár č.6 DSAFE86</t>
  </si>
  <si>
    <t>Výplň pro chir. svorky typ JAW pár č.6 DSAFE61</t>
  </si>
  <si>
    <t>ZR959</t>
  </si>
  <si>
    <t>ZavadÄ›ÄŤ elektrofyziolog. katetrĹŻ perkutĂˇnnĂ­ Fast-cath  6Fr 12 cm 406103</t>
  </si>
  <si>
    <t>ZE582</t>
  </si>
  <si>
    <t>Zavaděč perkutánní set 6Fr bal. á 10 ks IK-09600</t>
  </si>
  <si>
    <t>Zavaděč trach. rourek pro TR střední 5,0 - 8,0 mm á 10 ks 100/120/200</t>
  </si>
  <si>
    <t>ZJ278</t>
  </si>
  <si>
    <t>Zkumavka PP 10 ml sterilní bal. á 200 ks FLME21150</t>
  </si>
  <si>
    <t>ZA244</t>
  </si>
  <si>
    <t>OxygenĂˇtor set hemofiltraÄŤnĂ­ krevnĂ­ koncentrĂˇtor incl. BC 140 plus bal. Ăˇ 10 ks P-0400 JH10.05142</t>
  </si>
  <si>
    <t>Oxygenátor set hemofiltrační krevní koncentrátor incl. BC 140 plus bal. á 10 ks P-0400 JH10.05142</t>
  </si>
  <si>
    <t>ZK340</t>
  </si>
  <si>
    <t>Set collection TX cardio 04266</t>
  </si>
  <si>
    <t>Set ECMO zaváděcí perkutální arteriální PIK150 JH104.7385</t>
  </si>
  <si>
    <t>ZK337</t>
  </si>
  <si>
    <t>Set procedure TX175 04256</t>
  </si>
  <si>
    <t>ZN522</t>
  </si>
  <si>
    <t>Set rouĹˇkovacĂ­ kardio ICHS 97069730</t>
  </si>
  <si>
    <t>ZN523</t>
  </si>
  <si>
    <t>Set rouĹˇkovacĂ­ revize + chlopeĹ 97069729</t>
  </si>
  <si>
    <t>Set rouškovací kardio ICHS 97069730</t>
  </si>
  <si>
    <t>Set rouškovací revize + chlopeň 97069729</t>
  </si>
  <si>
    <t>ZK338</t>
  </si>
  <si>
    <t>Set sequestration X 04015</t>
  </si>
  <si>
    <t>ZE557</t>
  </si>
  <si>
    <t>Set zavĂˇdÄ›cĂ­ perkutĂˇlnĂ­ arteriĂˇlnĂ­ fem-flex Ăˇ 5 ks PIKA</t>
  </si>
  <si>
    <t>ZE558</t>
  </si>
  <si>
    <t>Set zavĂˇdÄ›cĂ­ perkutĂˇlnĂ­ venĂłznĂ­ fem-flex Ăˇ 5 ks PIKV</t>
  </si>
  <si>
    <t>Set zavĂˇdÄ›cĂ­ perkutĂˇnnĂ­ arteriĂˇnnĂ­ fem-flex Ăˇ 5 ks PIKA</t>
  </si>
  <si>
    <t>Set zavĂˇdÄ›cĂ­ perkutĂˇnnĂ­ venĂłznĂ­ fem-flex Ăˇ 5 ks PIKV</t>
  </si>
  <si>
    <t>Set zaváděcí perkutální arteriální fem-flex á 5 ks PIKA</t>
  </si>
  <si>
    <t>Set zaváděcí perkutální venózní fem-flex á 5 ks PIKV</t>
  </si>
  <si>
    <t>ZA870</t>
  </si>
  <si>
    <t>Souprava odsĂˇvacĂ­ zahnutĂˇ Yankauer bez kontroly vakua bal. Ăˇ 100 ks 34092182, 184</t>
  </si>
  <si>
    <t>Souprava odsávací zahnutá Yankauer bez kontroly vakua bal. á 100 ks 34092182, 184</t>
  </si>
  <si>
    <t>ZI869</t>
  </si>
  <si>
    <t>Ĺ itĂ­ cardioflon 2/0 bal. Ăˇ 24 ks 91R30A</t>
  </si>
  <si>
    <t>ZI468</t>
  </si>
  <si>
    <t>Ĺ itĂ­ cardioflon 3/0 bal. Ăˇ 24 ks 19R20A</t>
  </si>
  <si>
    <t>ZA911</t>
  </si>
  <si>
    <t>Ĺ itĂ­ dafilon modrĂ˝ 2/0 (3) bal. Ăˇ 36 ks C0932477</t>
  </si>
  <si>
    <t>ZH235</t>
  </si>
  <si>
    <t>Ĺ itĂ­ dafilon modrĂ˝ 2/0 (3) bal. Ăˇ 36 ks C0934801</t>
  </si>
  <si>
    <t>ZD222</t>
  </si>
  <si>
    <t>Ĺ itĂ­ dafilon modrĂ˝ 3/0 (2) bal. Ăˇ 36 ks C0932469</t>
  </si>
  <si>
    <t>ZP807</t>
  </si>
  <si>
    <t>Ĺ itĂ­ gore-tex CV-6/ UPS velikost 5-0, dvojitĂˇ jehla 13 mm, 1/2 kruhu, dĂ©lka 76 cm  bal. Ăˇ 12 ks N-6M12A</t>
  </si>
  <si>
    <t>ZE343</t>
  </si>
  <si>
    <t>Ĺ itĂ­ gore-tex suture Ăˇ 12 ks N-3202A</t>
  </si>
  <si>
    <t>ZK717</t>
  </si>
  <si>
    <t>Ĺ itĂ­ optime 0 bal. Ăˇ 24 ks 18R35A</t>
  </si>
  <si>
    <t>ZJ183</t>
  </si>
  <si>
    <t>Ĺ itĂ­ optime 0 koĹľnĂ­ bal. Ăˇ 36 ks 18S35F</t>
  </si>
  <si>
    <t>ZJ660</t>
  </si>
  <si>
    <t>Ĺ itĂ­ optime 2/0 bal. Ăˇ 36 ks 18S30S</t>
  </si>
  <si>
    <t>ZJ181</t>
  </si>
  <si>
    <t>Ĺ itĂ­ optime 2/0 koĹľnĂ­ bal. Ăˇ 36 ks 18S30K</t>
  </si>
  <si>
    <t>ZK452</t>
  </si>
  <si>
    <t>Ĺ itĂ­ optime 3/0 bal. Ăˇ 36 ks 18S20K</t>
  </si>
  <si>
    <t>ZJ662</t>
  </si>
  <si>
    <t>Ĺ itĂ­ optime 3/0 bal. Ăˇ 36 ks 18S20M</t>
  </si>
  <si>
    <t>ZJ661</t>
  </si>
  <si>
    <t>Ĺ itĂ­ optime 3/0 bal. Ăˇ 36 ks 18S20N</t>
  </si>
  <si>
    <t>ZH325</t>
  </si>
  <si>
    <t>Ĺ itĂ­ polytresse 0 bal. Ăˇ 24 ks 91R35A</t>
  </si>
  <si>
    <t>ZE694</t>
  </si>
  <si>
    <t>Ĺ itĂ­ polytresse 2 vlĂˇkno 250 cm bal. Ăˇ 24 ks 91R50A</t>
  </si>
  <si>
    <t>Ĺ itĂ­ polytresse 2/0 bal. Ăˇ 24 ks 91R30A</t>
  </si>
  <si>
    <t>ZM718</t>
  </si>
  <si>
    <t>Ĺ itĂ­ premicron Z/B 2/0 (3) bal. Ăˇ 6 ks M0027756</t>
  </si>
  <si>
    <t>ZM719</t>
  </si>
  <si>
    <t>Ĺ itĂ­ premicron Z/B 2/0 (3) bal. Ăˇ 6 x 4 ks M0027921</t>
  </si>
  <si>
    <t>ZB150</t>
  </si>
  <si>
    <t>Ĺ itĂ­ premicron Z/B 2/0 bal. Ăˇ 24 ks B0027711</t>
  </si>
  <si>
    <t>ZB149</t>
  </si>
  <si>
    <t>Ĺ itĂ­ premicron Z/B 2/0 bal. Ăˇ 24 ks B0027720</t>
  </si>
  <si>
    <t>ZB144</t>
  </si>
  <si>
    <t>Ĺ itĂ­ premicron zelenĂ˝ 2/0 (3) bal. Ăˇ 36 ks C0026816</t>
  </si>
  <si>
    <t>ZB700</t>
  </si>
  <si>
    <t>Ĺ itĂ­ premicron zelenĂ˝ 2/0 (3) bal. Ăˇ 36 ks C0026906</t>
  </si>
  <si>
    <t>ZB610</t>
  </si>
  <si>
    <t>Ĺ itĂ­ premicron zelenĂ˝ 3/0 (2) bal. Ăˇ 36 ks C0026005</t>
  </si>
  <si>
    <t>ZB145</t>
  </si>
  <si>
    <t>Ĺ itĂ­ premicron zelenĂ˝ 3/0 (2) bal. Ăˇ 36 ks C0026815</t>
  </si>
  <si>
    <t>ZB981</t>
  </si>
  <si>
    <t>Ĺ itĂ­ premicron zelenĂ˝ 3/0 (2) bal. Ăˇ 36 ks C0026905</t>
  </si>
  <si>
    <t>ZI870</t>
  </si>
  <si>
    <t>Ĺ itĂ­ premicron zelenĂ˝ 5/0 bal. Ăˇ 36 ks C0026843</t>
  </si>
  <si>
    <t>ZB146</t>
  </si>
  <si>
    <t>Ĺ itĂ­ premicron zelenĂ˝ 5/0 bal. Ăˇ 36 ks C0026903</t>
  </si>
  <si>
    <t>ZQ194</t>
  </si>
  <si>
    <t>Ĺ itĂ­ premicron zelenĂ˝/ bĂ­lĂ˝ 2/0  8 x 90 cm 2 x HR26 bal. Ăˇ 6 ks M0027713</t>
  </si>
  <si>
    <t>ZB282</t>
  </si>
  <si>
    <t>Ĺ itĂ­ prolene bl 2-0 bal. Ăˇ 12 ks W8843</t>
  </si>
  <si>
    <t>ZB280</t>
  </si>
  <si>
    <t>Ĺ itĂ­ prolene bl 2-0 bal. Ăˇ 12 ks W8937</t>
  </si>
  <si>
    <t>ZB617</t>
  </si>
  <si>
    <t>Ĺ itĂ­ prolene bl 4-0 bal. Ăˇ 12 ks W8761</t>
  </si>
  <si>
    <t>ZM716</t>
  </si>
  <si>
    <t>Ĺ itĂ­ prolene bl 4-0 s 20j VISI Black bal. Ăˇ 12 ks W8340</t>
  </si>
  <si>
    <t>ZM717</t>
  </si>
  <si>
    <t>Ĺ itĂ­ prolene bl 4-0 s 26j VISI Black bal. Ăˇ 12 ks W8355</t>
  </si>
  <si>
    <t>ZA249</t>
  </si>
  <si>
    <t>Ĺ itĂ­ prolene bl 5-0 bal. Ăˇ 12 ks W8556</t>
  </si>
  <si>
    <t>ZF429</t>
  </si>
  <si>
    <t>Ĺ itĂ­ prolene bl 5-0 bal. Ăˇ 12 ks W8710</t>
  </si>
  <si>
    <t>ZH802</t>
  </si>
  <si>
    <t>Ĺ itĂ­ prolene bl 5-0 bal. Ăˇ 36 ks 8580H</t>
  </si>
  <si>
    <t>ZH803</t>
  </si>
  <si>
    <t>Ĺ itĂ­ prolene bl 6-0 bal. Ăˇ 12 ks W8597</t>
  </si>
  <si>
    <t>ZA866</t>
  </si>
  <si>
    <t>Ĺ itĂ­ prolene bl 6-0 bal. Ăˇ 12 ks W8802</t>
  </si>
  <si>
    <t>ZB285</t>
  </si>
  <si>
    <t>Ĺ itĂ­ prolene bl 6-0 bal. Ăˇ 12 ks W8814</t>
  </si>
  <si>
    <t>ZB593</t>
  </si>
  <si>
    <t>Ĺ itĂ­ prolene bl 6-0 bal. Ăˇ 36 ks 8711H</t>
  </si>
  <si>
    <t>ZD149</t>
  </si>
  <si>
    <t>Ĺ itĂ­ prolene bl 7-0 bal. Ăˇ 12 ks W8702</t>
  </si>
  <si>
    <t>ZB537</t>
  </si>
  <si>
    <t>Ĺ itĂ­ prolene bl 7-0 bal. Ăˇ 36 ks EH8020H</t>
  </si>
  <si>
    <t>ZB287</t>
  </si>
  <si>
    <t>Ĺ itĂ­ prolene bl 8-0 bal. Ăˇ 12 ks W2777</t>
  </si>
  <si>
    <t>ZP940</t>
  </si>
  <si>
    <t>Ĺ itĂ­ Prolene Hemo Blu 4-0 90 cm 2 x SH-1 HS bal. Ăˇ 36 ks HS6855H</t>
  </si>
  <si>
    <t>ZQ874</t>
  </si>
  <si>
    <t>Ĺ itĂ­ Prolene Hemo Blu 4-0 90 cm 2 x SH-2 HS bal. Ăˇ 36 ks HS6861H</t>
  </si>
  <si>
    <t>ZP941</t>
  </si>
  <si>
    <t>Ĺ itĂ­ Prolene Hemo Blu 5-0 75 cm RB-1 HS bal. Ăˇ 36 ks HS6856H</t>
  </si>
  <si>
    <t>ZP938</t>
  </si>
  <si>
    <t>Ĺ itĂ­ seracor 2/0 2x HR-17, 8 x 75 cm bal. Ăˇ 6 ks HN1A</t>
  </si>
  <si>
    <t>ZP939</t>
  </si>
  <si>
    <t>Ĺ itĂ­ seracor 2/0 2x HR-17, 8 x 90 cm bal. Ăˇ 6 ks HN1Q</t>
  </si>
  <si>
    <t>ZB866</t>
  </si>
  <si>
    <t>Ĺ itĂ­ steel 7 - drĂˇt ocelovĂ˝ bal. Ăˇ 12 ks M624G</t>
  </si>
  <si>
    <t>ZB165</t>
  </si>
  <si>
    <t>Ĺ itĂ­ steelex elec elektroda 3/0 (2) Ăˇ 36 ks C0992070</t>
  </si>
  <si>
    <t>Šití cardioflon 2/0 bal. á 24 ks 91R30A</t>
  </si>
  <si>
    <t>Šití cardioflon 3/0 bal. á 24 ks 19R20A</t>
  </si>
  <si>
    <t>Šití dafilon modrý 2/0 (3) bal. á 36 ks C0932477</t>
  </si>
  <si>
    <t>Šití dafilon modrý 3/0 (2) bal. á 36 ks C0932469</t>
  </si>
  <si>
    <t>Šití gore-tex suture á 12 ks N-3202A</t>
  </si>
  <si>
    <t>Šití optime 0 kožní bal. á 36 ks 18S35F</t>
  </si>
  <si>
    <t>ZJ325</t>
  </si>
  <si>
    <t>Šití optime 2/0 bal. á 36 ks 18G30H</t>
  </si>
  <si>
    <t>Šití optime 2/0 bal. á 36 ks 18S30S</t>
  </si>
  <si>
    <t>Šití optime 3/0 bal. á 36 ks 18S20K</t>
  </si>
  <si>
    <t>Šití optime 3/0 bal. á 36 ks 18S20M</t>
  </si>
  <si>
    <t>Šití optime 3/0 bal. á 36 ks 18S20N</t>
  </si>
  <si>
    <t>Šití polytresse 0 bal. á 24 ks 91R35A</t>
  </si>
  <si>
    <t>Šití polytresse 2 vlákno 250 cm bal. á 24 ks 91R50A</t>
  </si>
  <si>
    <t>ZI466</t>
  </si>
  <si>
    <t>Šití premicron bal. á 36 ks + podložka teflonová 6 x 3 mm C0027995</t>
  </si>
  <si>
    <t>Šití premicron Z/B 2/0 (3) bal. á 6 ks M0027756</t>
  </si>
  <si>
    <t>Šití premicron Z/B 2/0 bal. á 24 ks B0027711</t>
  </si>
  <si>
    <t>Šití premicron Z/B 2/0 bal. á 24 ks B0027720</t>
  </si>
  <si>
    <t>Šití premicron zelený 2/0 (3) bal. á 36 ks C0026906</t>
  </si>
  <si>
    <t>Šití premicron zelený 3/0 (2) bal. á 36 ks C0026005</t>
  </si>
  <si>
    <t>Šití premicron zelený 3/0 (2) bal. á 36 ks C0026815</t>
  </si>
  <si>
    <t>ZQ193</t>
  </si>
  <si>
    <t>Šití premicron zelený/ bílý 2/0  8 x 75 cm 2 x HR17 bal. á 6 ks M0027775</t>
  </si>
  <si>
    <t>Šití premicron zelený/ bílý 2/0  8 x 90 cm 2 x HR26 bal. á 6 ks M0027713</t>
  </si>
  <si>
    <t>Šití prolene bl 2-0 bal. á 12 ks W8937</t>
  </si>
  <si>
    <t>Šití prolene bl 4-0 bal. á 12 ks W8761</t>
  </si>
  <si>
    <t>Šití prolene bl 4-0 s 20j VISI Black bal. á 12 ks W8340</t>
  </si>
  <si>
    <t>Šití prolene bl 4-0 s 26j VISI Black bal. á 12 ks W8355</t>
  </si>
  <si>
    <t>Šití prolene bl 5-0 bal. á 12 ks W8556</t>
  </si>
  <si>
    <t>Šití prolene bl 5-0 bal. á 12 ks W8710</t>
  </si>
  <si>
    <t>Šití prolene bl 5-0 bal. á 36 ks 8580H</t>
  </si>
  <si>
    <t>Šití prolene bl 6-0 bal. á 12 ks W8597</t>
  </si>
  <si>
    <t>Šití prolene bl 6-0 bal. á 12 ks W8814</t>
  </si>
  <si>
    <t>Šití prolene bl 6-0 bal. á 36 ks 8711H</t>
  </si>
  <si>
    <t>Šití prolene bl 7-0 bal. á 36 ks EH8020H</t>
  </si>
  <si>
    <t>Šití prolene bl 8-0 bal. á 12 ks W2777</t>
  </si>
  <si>
    <t>ZB909</t>
  </si>
  <si>
    <t>Šití prolene bl 8-0 bal. á 12 ks W8703</t>
  </si>
  <si>
    <t>Šití Prolene Hemo Blu 4-0 90 cm 2 x SH-1 HS bal. á 36 ks HS6855H</t>
  </si>
  <si>
    <t>Šití Prolene Hemo Blu 4-0 90 cm 2 x SH-2 HS bal. á 36 ks HS6861H</t>
  </si>
  <si>
    <t>Šití Prolene Hemo Blu 5-0 75 cm RB-1 HS bal. á 36 ks HS6856H</t>
  </si>
  <si>
    <t>Šití seracor 2/0 2x HR-17, 8 x 90 cm bal. á 6 ks HN1Q</t>
  </si>
  <si>
    <t>Šití steel 7 - drát ocelový bal. á 12 ks M624G</t>
  </si>
  <si>
    <t>Šití steelex elec elektroda 3/0 (2) á 36 ks C0992070</t>
  </si>
  <si>
    <t>ZB490</t>
  </si>
  <si>
    <t>Jehla chirurgická 0,6 x 22 Pb6</t>
  </si>
  <si>
    <t>ZB169</t>
  </si>
  <si>
    <t>Jehla chirurgickĂˇ 0,6 x 36 Pb3</t>
  </si>
  <si>
    <t>ZM695</t>
  </si>
  <si>
    <t>Jehla chirurgickĂˇ 0,9 x 40 E2</t>
  </si>
  <si>
    <t>ZB198</t>
  </si>
  <si>
    <t>Jehla chirurgickĂˇ 1,3 x 70 G3</t>
  </si>
  <si>
    <t>ZA360</t>
  </si>
  <si>
    <t>Jehla sterican 0,5 x 25 mm oranĹľovĂˇ 9186158</t>
  </si>
  <si>
    <t>Jehla sterican 0,5 x 25 mm oranžová 9186158</t>
  </si>
  <si>
    <t>ZQ555</t>
  </si>
  <si>
    <t>Jehla Ultraplex 360, 22G, 0,70 x 80 mm bal. á 25 ks 4892608-01</t>
  </si>
  <si>
    <t>Rukavice operační latex bez pudru chlorované sterilní ansell gammex PF sensitive  vel. 6,0 bal. á 50 párů 330051060</t>
  </si>
  <si>
    <t>Rukavice operační latex bez pudru chlorované sterilní ansell gammex PF sensitive vel. 6,5 bal. á 50 párů 330051065</t>
  </si>
  <si>
    <t>Rukavice operační latex bez pudru chlorované sterilní ansell gammex PF sensitive vel. 7,0 bal. á 50 párů 330051070</t>
  </si>
  <si>
    <t>Rukavice operační latex bez pudru chlorované sterilní ansell gammex PF sensitive vel. 7,5 bal. á 50 párů 330051075</t>
  </si>
  <si>
    <t>Rukavice operační latex bez pudru chlorované sterilní ansell gammex PF sensitive vel. 8,0 bal. á 50 párů 330051080</t>
  </si>
  <si>
    <t>KK011</t>
  </si>
  <si>
    <t>absorbér Cytosorb 1500-0100-11</t>
  </si>
  <si>
    <t>KK013</t>
  </si>
  <si>
    <t>absorbér Cytosorb 1500-1100-11</t>
  </si>
  <si>
    <t>KK008</t>
  </si>
  <si>
    <t>absorbér Cytosorb 300 ml 30-0021</t>
  </si>
  <si>
    <t>Cytosorb adsorbĂ©r 1500-0100-11</t>
  </si>
  <si>
    <t>KK009</t>
  </si>
  <si>
    <t>Cytosorb adsorbĂ©r 1500-0300-11</t>
  </si>
  <si>
    <t>Cytosorb adsorbĂ©r 1500-1100-11</t>
  </si>
  <si>
    <t>Cytosorb adsorbĂ©r 300 ml 30-0021</t>
  </si>
  <si>
    <t>Katetr arteriĂˇlnĂ­ 20 G/1,1 x 45 mm bal. Ăˇ 25 ks 682245</t>
  </si>
  <si>
    <t>ZC627</t>
  </si>
  <si>
    <t>Katetr balĂłnkovĂ˝ kontrapulzaÄŤnĂ­ intraaortĂˇlnĂ­ 40CC/8,0Fr s optickĂ˝m senzorem IAB-05840-LWS</t>
  </si>
  <si>
    <t>ZA199</t>
  </si>
  <si>
    <t>Katetr CVC 3 lumen 7 Fr x 16 cm bal. á 5 ks NM-22703</t>
  </si>
  <si>
    <t>Katetr CVC 3 lumen 7 Fr x 16 cm bal. Ăˇ 5 ks NM-22703</t>
  </si>
  <si>
    <t>ZC615</t>
  </si>
  <si>
    <t>Katetr CVC 3 lumen 7 Fr x 20 cm certofix trio V720 s antimikr.úpravou bal. á 10 ks 4163214P-07</t>
  </si>
  <si>
    <t>ZC630</t>
  </si>
  <si>
    <t>Katetr CVC 3 lumen 8,5 Fr x 16 cm bal. á 5 ks NM-12853</t>
  </si>
  <si>
    <t>Katetr CVC 3 lumen 8,5 Fr x 16 cm bal. Ăˇ 5 ks NM-12853</t>
  </si>
  <si>
    <t>ZA232</t>
  </si>
  <si>
    <t>Katetr fogarty okluznĂ­ 80 cm, 14F 62080814F</t>
  </si>
  <si>
    <t>Katetr fogarty okluzní 80 cm, 14F 62080814F</t>
  </si>
  <si>
    <t>ZH963</t>
  </si>
  <si>
    <t>Katetr fogarty okluzní 80 cm, 22F 62080822F</t>
  </si>
  <si>
    <t>ZM841</t>
  </si>
  <si>
    <t>Katetr hrudnĂ­ bez trokaru 20/6,6 bal. Ăˇ 25 ks 21020</t>
  </si>
  <si>
    <t>ZM842</t>
  </si>
  <si>
    <t>Katetr hrudnĂ­ bez trokaru 24/8,0 bal. Ăˇ 25 ks 21024</t>
  </si>
  <si>
    <t>ZM843</t>
  </si>
  <si>
    <t>Katetr hrudnĂ­ bez trokaru 28/9,3 bal. Ăˇ 25 ks 21028</t>
  </si>
  <si>
    <t>ZM844</t>
  </si>
  <si>
    <t>Katetr hrudnĂ­ bez trokaru 30/10,0 bal. Ăˇ 25 ks 21030</t>
  </si>
  <si>
    <t>ZM845</t>
  </si>
  <si>
    <t>Katetr hrudnĂ­ bez trokaru 32/10,6 bal. Ăˇ 25 ks 21032</t>
  </si>
  <si>
    <t>Katetr hrudní bez trokaru 28/9,3 bal. á 25 ks 21028</t>
  </si>
  <si>
    <t>Katetr hrudní bez trokaru 30/10,0 bal. á 25 ks 21030</t>
  </si>
  <si>
    <t>ZR958</t>
  </si>
  <si>
    <t>Katetr pro doÄŤasnou stimulaci Pacel FD 110 cm  5Fr, rovnĂˇ s balonkem 401761</t>
  </si>
  <si>
    <t>ZB485</t>
  </si>
  <si>
    <t>Katetr radioablaÄŤnĂ­ AT-OLL2</t>
  </si>
  <si>
    <t>Katetr radioablační AT-OLL2</t>
  </si>
  <si>
    <t>KD600</t>
  </si>
  <si>
    <t>katetr tiemann Ch  8 MPI:120008</t>
  </si>
  <si>
    <t>KD601</t>
  </si>
  <si>
    <t>katetr tiemann CH10 MPI:120010</t>
  </si>
  <si>
    <t>KD602</t>
  </si>
  <si>
    <t>katetr tiemann Ch12 MPI:120012</t>
  </si>
  <si>
    <t>KD603</t>
  </si>
  <si>
    <t>katetr tiemann Ch14/40 MPI:120014</t>
  </si>
  <si>
    <t>KD604</t>
  </si>
  <si>
    <t>katetr tiemann Ch16/40 MPI:120016</t>
  </si>
  <si>
    <t>KD605</t>
  </si>
  <si>
    <t>katetr tiemann Ch18/40 MPI:120018</t>
  </si>
  <si>
    <t>ZA211</t>
  </si>
  <si>
    <t>ObÄ›h mimotÄ›lnĂ­ Shunt sensor k monitoru krevnĂ­ch plynĹŻ CDI (ÄŤidlo pro CDI500) 510H</t>
  </si>
  <si>
    <t>oběh mimotělní Shunt sensor k monitoru krevních plynů CDI (čidlo pro CDI500) 510H</t>
  </si>
  <si>
    <t>KG690</t>
  </si>
  <si>
    <t>set pro endoskopickĂ˝ odbÄ›r ĹľilnĂ­ho ĹˇtÄ›pu vasoview hemopro pro by-pass ous C-VH-3000-W</t>
  </si>
  <si>
    <t>set pro endoskopický odběr žilního štěpu vasoview hemopro pro by-pass ous C-VH-3000-W</t>
  </si>
  <si>
    <t>ZE312</t>
  </si>
  <si>
    <t>Shunt intrakoronĂˇrnĂ­ 1,25 mm Ăˇ 5 ks (MEDPROGRESS) 31125</t>
  </si>
  <si>
    <t>ZB325</t>
  </si>
  <si>
    <t>Shunt intrakoronĂˇrnĂ­ 1,50 mm Ăˇ 5 ks (MEDPROGRESS) 31150</t>
  </si>
  <si>
    <t>ZB583</t>
  </si>
  <si>
    <t>Shunt intrakoronĂˇrnĂ­ 1,75 mm Ăˇ 5 ks (MEDPROGRESS) 31175</t>
  </si>
  <si>
    <t>Shunt intrakoronární 1,25 mm á 5 ks (MEDPROGRESS) 31125</t>
  </si>
  <si>
    <t>Shunt intrakoronární 1,50 mm á 5 ks (MEDPROGRESS) 31150</t>
  </si>
  <si>
    <t>KJ878</t>
  </si>
  <si>
    <t>stentgraft aortĂˇlnĂ­ hrudnĂ­ Thoraflex vÄŤ. 4 cĂ©vnĂ­ch protĂ©z na aortĂˇlnĂ­m oblouku 100 mm x pr. 28 mm, protĂ©za pr. 26 mm THP2628x100</t>
  </si>
  <si>
    <t>stentgraft aortální hrudní Thoraflex vč. 4 cévních protéz na aortálním oblouku 100 mm x pr. 28 mm, protéza pr. 26 mm THP2628x100</t>
  </si>
  <si>
    <t>ZE715</t>
  </si>
  <si>
    <t>Hadice silikon 1 x 1,8 mm á 25 m MPI:880001</t>
  </si>
  <si>
    <t>ZC728</t>
  </si>
  <si>
    <t>Hadice silikon 1,5 x 3 m á 25 m 34.000.00.101</t>
  </si>
  <si>
    <t>Hadice silikon 1,5 x 3 m Ăˇ 25 m 34.000.00.101</t>
  </si>
  <si>
    <t>ZN394</t>
  </si>
  <si>
    <t>Maska ambu transparentnĂ­ silikonovĂˇ pro dospÄ›lĂ© ÄŤ. 5 100 000-317-000</t>
  </si>
  <si>
    <t>ZN395</t>
  </si>
  <si>
    <t>Maska ambu transparentnĂ­ silikonovĂˇ pro dospÄ›lĂ©/dÄ›ti ÄŤ. 3/4 100 000-312-000</t>
  </si>
  <si>
    <t>ZB232</t>
  </si>
  <si>
    <t>Maska anesteziologickĂˇ ÄŤ.4 EcoMask ( s prouĹľky ) 7094 (7294000)</t>
  </si>
  <si>
    <t>ZK714</t>
  </si>
  <si>
    <t>Maska supraglotickĂˇ ÄŤ. 3,0 8203000</t>
  </si>
  <si>
    <t>ZB398</t>
  </si>
  <si>
    <t>Maska supraglotickĂˇ ÄŤ. 4,0 8204000</t>
  </si>
  <si>
    <t>ZA992</t>
  </si>
  <si>
    <t>Maska supraglotickĂˇ ÄŤ. 5,0 8205000</t>
  </si>
  <si>
    <t>ZB916</t>
  </si>
  <si>
    <t>Okruh dĂ˝chacĂ­ anesteziologickĂ˝ univerzĂˇlnĂ­ 1,6 m 2900</t>
  </si>
  <si>
    <t>ZH789</t>
  </si>
  <si>
    <t>Okruh dýchací anesteziologický 22 mm Compact II 2 l vak 2154000</t>
  </si>
  <si>
    <t>Okruh dýchací anesteziologický univerzální 1,6 m 2900</t>
  </si>
  <si>
    <t>KD034</t>
  </si>
  <si>
    <t>basx kit cholecystekt á 5 ks RLA004A</t>
  </si>
  <si>
    <t>ZF132</t>
  </si>
  <si>
    <t>Disektor jednorĂˇzovĂ˝ maryland D5/310 mm bal. Ăˇ 10 ks PO891SU</t>
  </si>
  <si>
    <t>KI724</t>
  </si>
  <si>
    <t>nĹŻĹľky k harmonickĂ©mu skalpelu koagulaÄŤnĂ­ FOCUS 9 cm HAR 9F</t>
  </si>
  <si>
    <t>ZG020</t>
  </si>
  <si>
    <t>NĹŻĹľky laparoskopickĂ© zahnutĂ© doleva, jednorĂˇzovĂ© shaft metzenbaum 5/310 mm  bal. Ăˇ 10 ks PO888</t>
  </si>
  <si>
    <t>ZR334</t>
  </si>
  <si>
    <t>Optika KARL STORZ HOPKINS, Ăşhel pohledu 0Â° prĹŻmÄ›r 10 mm dĂ©lka 31 cm autoklĂˇvovatelnĂˇ 26003AA</t>
  </si>
  <si>
    <t>KL434</t>
  </si>
  <si>
    <t>trokar separaÄŤnĂ­ bez bĹ™itu BASX prĹŻm.11 mm dĂ©lka 100 mm bal Ăˇ 6 ks TB11LT</t>
  </si>
  <si>
    <t>trokar separační bez břitu BASX prům.11 mm délka 100 mm bal á 6 ks TB11LT</t>
  </si>
  <si>
    <t>KL435</t>
  </si>
  <si>
    <t>trokar separační bez břitu BASX prům.5 mm délka 100 mm bal. á 6 ks TB5LT</t>
  </si>
  <si>
    <t>ZC783</t>
  </si>
  <si>
    <t>Vana dezinfekÄŤnĂ­ 3 l 9800600</t>
  </si>
  <si>
    <t>5071</t>
  </si>
  <si>
    <t>KCHIR: PICC tým</t>
  </si>
  <si>
    <t>ZR390</t>
  </si>
  <si>
    <t>Fixace k CVC a PICC kateru Main Lock 1 3,1 x 7 cm NKS:90-60-81</t>
  </si>
  <si>
    <t>ZQ990</t>
  </si>
  <si>
    <t>Fixace k CVC a PICC kateru Main Lock 2 4 x 9 cm NKS:90-60-82</t>
  </si>
  <si>
    <t>ZS170</t>
  </si>
  <si>
    <t>Fixace k CVC a PICC, TIDI Grip-Lok, vhodnĂ© pro PU a silikon, univerzĂˇlnĂ­, uĹľĹˇĂ­, dĂ©lka 25,4 mm, sterilnĂ­, bal. Ăˇ 100 ks 3300MWA</t>
  </si>
  <si>
    <t>ZO128</t>
  </si>
  <si>
    <t>KrytĂ­ roztok k vĂ˝plachu a ÄŤiĹˇtÄ›nĂ­ ran ActiMaris Sensitiv 1000 ml 3098119</t>
  </si>
  <si>
    <t>ZL669</t>
  </si>
  <si>
    <t>KrytĂ­ tegaderm diamond 10,0 cm x 12,0 cm bal. Ăˇ 50 ks 1686</t>
  </si>
  <si>
    <t>KrytĂ­ tegaderm i.v. advaced pro katetry Aiic.v.Cs P.I.C.C 8,5 cm x 11,5 cm bal. Ăˇ 50 ks 1685</t>
  </si>
  <si>
    <t>Krytí excilon 5 x 5 cm NT i.v. s nástřihem do kříže antiseptický bal. á 70 ks 7089</t>
  </si>
  <si>
    <t>Krytí tegaderm diamond 10,0 cm x 12,0 cm bal. á 50 ks 1686</t>
  </si>
  <si>
    <t>ZR966</t>
  </si>
  <si>
    <t>TunelizĂˇtor pro 5Fr Pro-Line MRACC5STUNSL</t>
  </si>
  <si>
    <t>ZK474</t>
  </si>
  <si>
    <t>Rukavice operaÄŤnĂ­ latex s pudrem sterilnĂ­ ansell, vasco surgical powderet vel. 6,5 6035518 (303503)</t>
  </si>
  <si>
    <t>Rukavice operační latex s pudrem sterilní ansell, vasco surgical powderet vel. 6,5 6035518 (303503)</t>
  </si>
  <si>
    <t>Rukavice operační latex s pudrem sterilní ansell, vasco surgical powderet vel. 8 6035542 (303506EU)</t>
  </si>
  <si>
    <t>50115089</t>
  </si>
  <si>
    <t>ZPr - katetry PICC/MIDLINE (Z554)</t>
  </si>
  <si>
    <t>ZM985</t>
  </si>
  <si>
    <t>Fixace k CVC a PICC atraumatická GripLock bal. á 100 ks 3601CVC</t>
  </si>
  <si>
    <t>Fixace k CVC a PICC atraumatickĂˇ GripLock bal. Ăˇ 100 ks 3601CVC</t>
  </si>
  <si>
    <t>ZR968</t>
  </si>
  <si>
    <t>Katetr CVC 1 lumen 18G X 8cm, POWERGLIDE PRO MIDLINE BASIC TRAY (jehla zavadÄ›ÄŤe s pasiv. bezpeÄŤnost. mechanismem, vodicĂ­ drĂˇt, jednolumen. RTG kontrastnĂ­ katĂ©tr) bal. Ăˇ 20 ks 6F118080</t>
  </si>
  <si>
    <t>ZR967</t>
  </si>
  <si>
    <t>Katetr CVC 1 lumen 20G X 8cm, POWERGLIDE PRO MIDLINE BASIC TRAY (jehla zavadÄ›ÄŤe s pasiv. bezpeÄŤnost. mechanismem, vodicĂ­ drĂˇt, jednolumen. RTG kontrastnĂ­ katĂ©tr) bal. Ăˇ 20 ks 6F120080</t>
  </si>
  <si>
    <t>ZR964</t>
  </si>
  <si>
    <t>Katetr CVC 1 lumen 22G X 8cm, POWERGLIDE PRO MIDLINE BASIC TRAY (jehla zavadÄ›ÄŤe s pasiv. bezpeÄŤnost. mechanismem, vodicĂ­ drĂˇt, jednolumen. RTG kontrastnĂ­ katĂ©tr) bal. Ăˇ 20 ks 6F122080</t>
  </si>
  <si>
    <t>ZP291</t>
  </si>
  <si>
    <t>Katetr CVC 1 lumen 4 Fr x 20 cm midline Arrow set bal. Ăˇ 5 ks EU-02041-ML</t>
  </si>
  <si>
    <t>Katetr CVC 1 lumen 4 Fr x 20 cm midline PICC Arrow set bal. á 5 ks EU-02041-ML</t>
  </si>
  <si>
    <t>ZO846</t>
  </si>
  <si>
    <t>Katetr CVC 1 lumen 4 Fr x 40 cm PICC ARROW Interventional Radiology set tlakovĂ˝ EU-24041-IR</t>
  </si>
  <si>
    <t>Katetr CVC 1 lumen 4 Fr x 40 cm PICC ARROW Interventional Radiology set tlakový EU-24041-IR</t>
  </si>
  <si>
    <t>ZQ863</t>
  </si>
  <si>
    <t>Katetr CVC 1 lumen 4 Fr x 50 cm PICC  Plan1Health vysokotlakĂ˝ set 201.60.10.14</t>
  </si>
  <si>
    <t>Katetr CVC 1 lumen 4 Fr x 50 cm PICC  Plan1Health vysokotlaký set 201.60.10.14</t>
  </si>
  <si>
    <t>ZQ179</t>
  </si>
  <si>
    <t>Katetr CVC 1 lumen 4 Fr x 50 cm PICC ARROW Interventional Radiology set tlakovĂ˝ EU-25041-IR</t>
  </si>
  <si>
    <t>Katetr CVC 1 lumen 4 Fr x 50 cm PICC ARROW Interventional Radiology set tlakový EU-25041-IR</t>
  </si>
  <si>
    <t>ZP292</t>
  </si>
  <si>
    <t>Katetr CVC 1 lumen 4 Fr x 50 cm PICC POWERPICC SOLO moĹľnost vysokotlakĂ©ho CT zĂˇkladnĂ­ set (mikro zavĂˇdÄ›cĂ­ pĹ™Ă­sluĹˇenstvĂ­) 6194118</t>
  </si>
  <si>
    <t>ZM983</t>
  </si>
  <si>
    <t>Katetr CVC 1 lumen 4 Fr x 55 cm PICC možnost vysokotlakého CT bal. á 5 ks MRCTP41024</t>
  </si>
  <si>
    <t>ZP293</t>
  </si>
  <si>
    <t>Katetr CVC 1 lumen 5 Fr x 50 cm PICC POWERPICC SOLO možnost vysokotlakého CT základní set (mikro zaváděcí příslušenství) 6195118</t>
  </si>
  <si>
    <t>ZQ864</t>
  </si>
  <si>
    <t>Katetr CVC 2 lumen 5 Fr x 50 cm PICC  Plan1Health vysokotlakĂ˝ set 201.60.10.25</t>
  </si>
  <si>
    <t>Katetr CVC 2 lumen 5 Fr x 50 cm PICC  Plan1Health vysokotlaký set 201.60.10.25</t>
  </si>
  <si>
    <t>ZP958</t>
  </si>
  <si>
    <t>Katetr CVC 2 lumen 5 Fr x 50 cm PICC POWERPICC SOLO 3CG moĹľnost vysokotlakĂ©ho CT Full tray set (mikro zavĂˇdÄ›cĂ­ pĹ™Ă­sluĹˇenstvĂ­ a rouĹˇkovĂˇnĂ­, sytlet 3CG) 2295108</t>
  </si>
  <si>
    <t>ZP296</t>
  </si>
  <si>
    <t>Katetr CVC 2 lumen 5 Fr x 50 cm PICC POWERPICC SOLO moĹľnost vysokotlakĂ©ho CT Full tray set ( mikro zavĂˇdÄ›cĂ­ pĹ™Ă­sluĹˇenstvĂ­ a rouĹˇkovĂˇnĂ­) 6295108</t>
  </si>
  <si>
    <t>ZP969</t>
  </si>
  <si>
    <t>Katetr CVC 2 lumen 5 FR x 55 cm PICC MEDCOMP moĹľnost vysokotlakĂ©ho CT 5 ml/s s tkĂˇĹovĂ˝m lepidlem fixacĂ­ SECURACATH a katerizaÄŤnĂ­m setem MRCTP52024SGR</t>
  </si>
  <si>
    <t>Katetr CVC 2 lumen 5 FR x 55 cm PICC MEDCOMP možnost vysokotlakého CT 5 ml/s s tkáňovým lepidlem fixací SECURACATH a katerizačním setem MRCTP52024SGR</t>
  </si>
  <si>
    <t>ZO026</t>
  </si>
  <si>
    <t>Katetr CVC 2 lumen 5 Fr x 55 cm PICC MSB set. EU-25552-HPMSB</t>
  </si>
  <si>
    <t>ZP959</t>
  </si>
  <si>
    <t>Katetr CVC 3 lumen 6 Fr x 50 cm PICC POWERPICC SOLO 3CG moĹľnost vysokotlakĂ©ho CT Full tray set (mikro zavĂˇdÄ›cĂ­ pĹ™Ă­sluĹˇenstvĂ­ a rouĹˇkovĂˇnĂ­, sytlet 3CG) 2396108</t>
  </si>
  <si>
    <t>ZK434</t>
  </si>
  <si>
    <t>Katetr CVC PICC bal. á 5 ks EU-25552-HP</t>
  </si>
  <si>
    <t>ZP970</t>
  </si>
  <si>
    <t>KrytĂ­ tegaderm PICC/CVC fixaÄŤnĂ­ prostĹ™edek+ tegaderm CHG s chlorhexidin glukonĂˇtem 1877R-2100</t>
  </si>
  <si>
    <t>Krytí tegaderm PICC/CVC fixační prostředek+ tegaderm CHG s chlorhexidin glukonátem 1877R-2100</t>
  </si>
  <si>
    <t>ZR965</t>
  </si>
  <si>
    <t>Set Pro-PICC CT vysokotlakĂ˝, kompletnĂ­ SGR (katetr Pro -PICC CT vysokotlak.  se zavĂˇÄŹ. sadou 1lumen 3F, Securacath, tkĂˇĹovĂ© lepidlo a rouĹˇkovacĂ­ set) MR17033105</t>
  </si>
  <si>
    <t>Set Pro-PICC CT vysokotlakĂ˝, kompletnĂ­ SGR (katetr Pro -PICC CT vysokotlak. se zavĂˇÄŹ. sadou 1lumen 4F, Securacath, tkĂˇĹovĂ© lepidlo a rouĹˇkovacĂ­ set) MRCTP41024</t>
  </si>
  <si>
    <t>ZQ367</t>
  </si>
  <si>
    <t>Set rouĹˇkovacĂ­ PICC Combiset CĹ˝K s celotÄ›lovou rouĹˇkou (HARTMANN) bal. Ăˇ 5 ks 2375031</t>
  </si>
  <si>
    <t>Set rouĹˇkovacĂ­ PICC Combiset CĹ˝K s celotÄ›lovou rouĹˇkou Mediset (HARTMANN) bal. Ăˇ 5 ks 2375031</t>
  </si>
  <si>
    <t>Set rouškovací PICC Combiset CŽK s celotělovou rouškou (HARTMANN) bal. á 5 ks 2375031</t>
  </si>
  <si>
    <t>Spotřeba zdravotnického materiálu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</si>
  <si>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</si>
  <si>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</si>
  <si>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</si>
  <si>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</si>
  <si>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</si>
  <si>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</si>
  <si>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</si>
  <si>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</si>
  <si>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</si>
  <si>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</si>
  <si>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</si>
  <si>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</si>
  <si>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</si>
  <si>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</si>
  <si>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</si>
  <si>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</si>
  <si>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</si>
  <si>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</si>
  <si>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</si>
  <si>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</si>
  <si>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</si>
  <si>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</si>
  <si>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Fúsatá Nikola</t>
  </si>
  <si>
    <t>Hniličková Karolína</t>
  </si>
  <si>
    <t>Hrabinská Kateřina</t>
  </si>
  <si>
    <t>Hubáčková Lia</t>
  </si>
  <si>
    <t>Kolářová Jana</t>
  </si>
  <si>
    <t>Kubíček Zdenek</t>
  </si>
  <si>
    <t>Kýrová Šárka</t>
  </si>
  <si>
    <t>Otipková Denisa</t>
  </si>
  <si>
    <t>Pijáčková Marie</t>
  </si>
  <si>
    <t>Stolaríková Kateřina</t>
  </si>
  <si>
    <t>Škrobánková Alexandra</t>
  </si>
  <si>
    <t>Šmídová Magdaléna</t>
  </si>
  <si>
    <t>Štecková Tereza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</si>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</sst>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54" fillId="0" borderId="0" xfId="1" applyFont="1"/>
    <xf numFmtId="0" fontId="60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0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2" xfId="0" applyNumberFormat="1" applyFont="1" applyFill="1" applyBorder="1"/>
    <xf numFmtId="9" fontId="32" fillId="0" borderId="96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68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5"/>
      <tableStyleElement type="headerRow" dxfId="74"/>
      <tableStyleElement type="totalRow" dxfId="73"/>
      <tableStyleElement type="firstColumn" dxfId="72"/>
      <tableStyleElement type="lastColumn" dxfId="71"/>
      <tableStyleElement type="firstRowStripe" dxfId="70"/>
      <tableStyleElement type="firstColumnStripe" dxfId="69"/>
    </tableStyle>
    <tableStyle name="TableStyleMedium2 2" pivot="0" count="7" xr9:uid="{00000000-0011-0000-FFFF-FFFF01000000}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0.74215348815831761</c:v>
                </c:pt>
                <c:pt idx="1">
                  <c:v>0.70412732666598277</c:v>
                </c:pt>
                <c:pt idx="2">
                  <c:v>0.64278085109759042</c:v>
                </c:pt>
                <c:pt idx="3">
                  <c:v>0.62997598707101798</c:v>
                </c:pt>
                <c:pt idx="4">
                  <c:v>0.64936693002229107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61" tableBorderDxfId="60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9"/>
    <tableColumn id="2" xr3:uid="{00000000-0010-0000-0000-000002000000}" name="popis" dataDxfId="58"/>
    <tableColumn id="3" xr3:uid="{00000000-0010-0000-0000-000003000000}" name="01 uv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4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4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3" totalsRowShown="0">
  <autoFilter ref="C3:S4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94" t="s">
        <v>89</v>
      </c>
      <c r="B1" s="294"/>
    </row>
    <row r="2" spans="1:3" ht="14.45" customHeight="1" thickBot="1" x14ac:dyDescent="0.25">
      <c r="A2" s="397" t="s">
        <v>226</v>
      </c>
      <c r="B2" s="41"/>
    </row>
    <row r="3" spans="1:3" ht="14.45" customHeight="1" thickBot="1" x14ac:dyDescent="0.25">
      <c r="A3" s="290" t="s">
        <v>109</v>
      </c>
      <c r="B3" s="291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5" customHeight="1" x14ac:dyDescent="0.2">
      <c r="A5" s="118" t="str">
        <f t="shared" si="0"/>
        <v>HI</v>
      </c>
      <c r="B5" s="65" t="s">
        <v>107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228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92" t="s">
        <v>90</v>
      </c>
      <c r="B10" s="291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108</v>
      </c>
      <c r="C11" s="42" t="s">
        <v>95</v>
      </c>
    </row>
    <row r="12" spans="1:3" ht="14.45" customHeight="1" x14ac:dyDescent="0.2">
      <c r="A12" s="119" t="str">
        <f t="shared" ref="A12:A14" si="2">HYPERLINK("#'"&amp;C12&amp;"'!A1",C12)</f>
        <v>LŽ Statim</v>
      </c>
      <c r="B12" s="221" t="s">
        <v>153</v>
      </c>
      <c r="C12" s="42" t="s">
        <v>163</v>
      </c>
    </row>
    <row r="13" spans="1:3" ht="14.45" customHeight="1" x14ac:dyDescent="0.2">
      <c r="A13" s="119" t="str">
        <f t="shared" si="2"/>
        <v>MŽ Detail</v>
      </c>
      <c r="B13" s="66" t="s">
        <v>6894</v>
      </c>
      <c r="C13" s="42" t="s">
        <v>96</v>
      </c>
    </row>
    <row r="14" spans="1:3" ht="14.45" customHeight="1" thickBot="1" x14ac:dyDescent="0.25">
      <c r="A14" s="121" t="str">
        <f t="shared" si="2"/>
        <v>Osobní náklady</v>
      </c>
      <c r="B14" s="66" t="s">
        <v>87</v>
      </c>
      <c r="C14" s="42" t="s">
        <v>97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93" t="s">
        <v>91</v>
      </c>
      <c r="B16" s="291"/>
    </row>
    <row r="17" spans="1:3" ht="14.45" customHeight="1" x14ac:dyDescent="0.2">
      <c r="A17" s="122" t="str">
        <f t="shared" ref="A17:A22" si="3">HYPERLINK("#'"&amp;C17&amp;"'!A1",C17)</f>
        <v>ZV Vykáz.-A</v>
      </c>
      <c r="B17" s="65" t="s">
        <v>6910</v>
      </c>
      <c r="C17" s="42" t="s">
        <v>100</v>
      </c>
    </row>
    <row r="18" spans="1:3" ht="14.45" customHeight="1" x14ac:dyDescent="0.2">
      <c r="A18" s="119" t="str">
        <f t="shared" ref="A18" si="4">HYPERLINK("#'"&amp;C18&amp;"'!A1",C18)</f>
        <v>ZV Vykáz.-A Lékaři</v>
      </c>
      <c r="B18" s="66" t="s">
        <v>6932</v>
      </c>
      <c r="C18" s="42" t="s">
        <v>166</v>
      </c>
    </row>
    <row r="19" spans="1:3" ht="14.45" customHeight="1" x14ac:dyDescent="0.2">
      <c r="A19" s="119" t="str">
        <f t="shared" si="3"/>
        <v>ZV Vykáz.-A Detail</v>
      </c>
      <c r="B19" s="66" t="s">
        <v>6960</v>
      </c>
      <c r="C19" s="42" t="s">
        <v>101</v>
      </c>
    </row>
    <row r="20" spans="1:3" ht="14.45" customHeight="1" x14ac:dyDescent="0.25">
      <c r="A20" s="234" t="str">
        <f>HYPERLINK("#'"&amp;C20&amp;"'!A1",C20)</f>
        <v>ZV Vykáz.-A Det.Lék.</v>
      </c>
      <c r="B20" s="66" t="s">
        <v>6961</v>
      </c>
      <c r="C20" s="42" t="s">
        <v>169</v>
      </c>
    </row>
    <row r="21" spans="1:3" ht="14.45" customHeight="1" x14ac:dyDescent="0.2">
      <c r="A21" s="119" t="str">
        <f t="shared" si="3"/>
        <v>ZV Vykáz.-H</v>
      </c>
      <c r="B21" s="66" t="s">
        <v>104</v>
      </c>
      <c r="C21" s="42" t="s">
        <v>102</v>
      </c>
    </row>
    <row r="22" spans="1:3" ht="14.45" customHeight="1" x14ac:dyDescent="0.2">
      <c r="A22" s="119" t="str">
        <f t="shared" si="3"/>
        <v>ZV Vykáz.-H Detail</v>
      </c>
      <c r="B22" s="66" t="s">
        <v>7010</v>
      </c>
      <c r="C22" s="42" t="s">
        <v>103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8ABB2333-DFD7-4FFB-B1CF-75B6CDC0234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9" customWidth="1"/>
    <col min="18" max="18" width="7.28515625" style="241" customWidth="1"/>
    <col min="19" max="19" width="8" style="199" customWidth="1"/>
    <col min="21" max="21" width="11.28515625" bestFit="1" customWidth="1"/>
  </cols>
  <sheetData>
    <row r="1" spans="1:19" ht="19.5" thickBot="1" x14ac:dyDescent="0.35">
      <c r="A1" s="353" t="s">
        <v>87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1:19" ht="15.75" thickBot="1" x14ac:dyDescent="0.3">
      <c r="A2" s="397" t="s">
        <v>226</v>
      </c>
      <c r="B2" s="201"/>
    </row>
    <row r="3" spans="1:19" x14ac:dyDescent="0.25">
      <c r="A3" s="365" t="s">
        <v>148</v>
      </c>
      <c r="B3" s="366"/>
      <c r="C3" s="367" t="s">
        <v>137</v>
      </c>
      <c r="D3" s="368"/>
      <c r="E3" s="368"/>
      <c r="F3" s="369"/>
      <c r="G3" s="370" t="s">
        <v>138</v>
      </c>
      <c r="H3" s="371"/>
      <c r="I3" s="371"/>
      <c r="J3" s="372"/>
      <c r="K3" s="373" t="s">
        <v>147</v>
      </c>
      <c r="L3" s="374"/>
      <c r="M3" s="374"/>
      <c r="N3" s="374"/>
      <c r="O3" s="375"/>
      <c r="P3" s="371" t="s">
        <v>198</v>
      </c>
      <c r="Q3" s="371"/>
      <c r="R3" s="371"/>
      <c r="S3" s="372"/>
    </row>
    <row r="4" spans="1:19" ht="15.75" thickBot="1" x14ac:dyDescent="0.3">
      <c r="A4" s="345">
        <v>2020</v>
      </c>
      <c r="B4" s="346"/>
      <c r="C4" s="347" t="s">
        <v>197</v>
      </c>
      <c r="D4" s="349" t="s">
        <v>88</v>
      </c>
      <c r="E4" s="349" t="s">
        <v>56</v>
      </c>
      <c r="F4" s="351" t="s">
        <v>49</v>
      </c>
      <c r="G4" s="339" t="s">
        <v>139</v>
      </c>
      <c r="H4" s="341" t="s">
        <v>143</v>
      </c>
      <c r="I4" s="341" t="s">
        <v>196</v>
      </c>
      <c r="J4" s="343" t="s">
        <v>140</v>
      </c>
      <c r="K4" s="362" t="s">
        <v>195</v>
      </c>
      <c r="L4" s="363"/>
      <c r="M4" s="363"/>
      <c r="N4" s="364"/>
      <c r="O4" s="351" t="s">
        <v>194</v>
      </c>
      <c r="P4" s="354" t="s">
        <v>193</v>
      </c>
      <c r="Q4" s="354" t="s">
        <v>150</v>
      </c>
      <c r="R4" s="356" t="s">
        <v>56</v>
      </c>
      <c r="S4" s="358" t="s">
        <v>149</v>
      </c>
    </row>
    <row r="5" spans="1:19" s="276" customFormat="1" ht="19.149999999999999" customHeight="1" x14ac:dyDescent="0.25">
      <c r="A5" s="360" t="s">
        <v>192</v>
      </c>
      <c r="B5" s="361"/>
      <c r="C5" s="348"/>
      <c r="D5" s="350"/>
      <c r="E5" s="350"/>
      <c r="F5" s="352"/>
      <c r="G5" s="340"/>
      <c r="H5" s="342"/>
      <c r="I5" s="342"/>
      <c r="J5" s="344"/>
      <c r="K5" s="279" t="s">
        <v>141</v>
      </c>
      <c r="L5" s="278" t="s">
        <v>142</v>
      </c>
      <c r="M5" s="278" t="s">
        <v>191</v>
      </c>
      <c r="N5" s="277" t="s">
        <v>3</v>
      </c>
      <c r="O5" s="352"/>
      <c r="P5" s="355"/>
      <c r="Q5" s="355"/>
      <c r="R5" s="357"/>
      <c r="S5" s="359"/>
    </row>
    <row r="6" spans="1:19" ht="15.75" thickBot="1" x14ac:dyDescent="0.3">
      <c r="A6" s="337" t="s">
        <v>136</v>
      </c>
      <c r="B6" s="338"/>
      <c r="C6" s="275">
        <f ca="1">SUM(Tabulka[01 uv_sk])/2</f>
        <v>12</v>
      </c>
      <c r="D6" s="273"/>
      <c r="E6" s="273"/>
      <c r="F6" s="272"/>
      <c r="G6" s="274">
        <f ca="1">SUM(Tabulka[05 h_vram])/2</f>
        <v>9146.7999999999993</v>
      </c>
      <c r="H6" s="273">
        <f ca="1">SUM(Tabulka[06 h_naduv])/2</f>
        <v>0</v>
      </c>
      <c r="I6" s="273">
        <f ca="1">SUM(Tabulka[07 h_nadzk])/2</f>
        <v>0</v>
      </c>
      <c r="J6" s="272">
        <f ca="1">SUM(Tabulka[08 h_oon])/2</f>
        <v>0</v>
      </c>
      <c r="K6" s="274">
        <f ca="1">SUM(Tabulka[09 m_kl])/2</f>
        <v>0</v>
      </c>
      <c r="L6" s="273">
        <f ca="1">SUM(Tabulka[10 m_gr])/2</f>
        <v>0</v>
      </c>
      <c r="M6" s="273">
        <f ca="1">SUM(Tabulka[11 m_jo])/2</f>
        <v>5699</v>
      </c>
      <c r="N6" s="273">
        <f ca="1">SUM(Tabulka[12 m_oc])/2</f>
        <v>5699</v>
      </c>
      <c r="O6" s="272">
        <f ca="1">SUM(Tabulka[13 m_sk])/2</f>
        <v>2497820</v>
      </c>
      <c r="P6" s="271">
        <f ca="1">SUM(Tabulka[14_vzsk])/2</f>
        <v>37560</v>
      </c>
      <c r="Q6" s="271">
        <f ca="1">SUM(Tabulka[15_vzpl])/2</f>
        <v>35407.20001192973</v>
      </c>
      <c r="R6" s="270">
        <f ca="1">IF(Q6=0,0,P6/Q6)</f>
        <v>1.0608011926202843</v>
      </c>
      <c r="S6" s="269">
        <f ca="1">Q6-P6</f>
        <v>-2152.79998807027</v>
      </c>
    </row>
    <row r="7" spans="1:19" hidden="1" x14ac:dyDescent="0.25">
      <c r="A7" s="268" t="s">
        <v>190</v>
      </c>
      <c r="B7" s="267" t="s">
        <v>189</v>
      </c>
      <c r="C7" s="266" t="s">
        <v>188</v>
      </c>
      <c r="D7" s="265" t="s">
        <v>187</v>
      </c>
      <c r="E7" s="264" t="s">
        <v>186</v>
      </c>
      <c r="F7" s="263" t="s">
        <v>185</v>
      </c>
      <c r="G7" s="262" t="s">
        <v>184</v>
      </c>
      <c r="H7" s="260" t="s">
        <v>183</v>
      </c>
      <c r="I7" s="260" t="s">
        <v>182</v>
      </c>
      <c r="J7" s="259" t="s">
        <v>181</v>
      </c>
      <c r="K7" s="261" t="s">
        <v>180</v>
      </c>
      <c r="L7" s="260" t="s">
        <v>179</v>
      </c>
      <c r="M7" s="260" t="s">
        <v>178</v>
      </c>
      <c r="N7" s="259" t="s">
        <v>177</v>
      </c>
      <c r="O7" s="258" t="s">
        <v>176</v>
      </c>
      <c r="P7" s="257" t="s">
        <v>175</v>
      </c>
      <c r="Q7" s="256" t="s">
        <v>174</v>
      </c>
      <c r="R7" s="255" t="s">
        <v>173</v>
      </c>
      <c r="S7" s="254" t="s">
        <v>172</v>
      </c>
    </row>
    <row r="8" spans="1:19" x14ac:dyDescent="0.25">
      <c r="A8" s="251" t="s">
        <v>6895</v>
      </c>
      <c r="B8" s="250"/>
      <c r="C8" s="24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</v>
      </c>
      <c r="D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8522.7999999999993</v>
      </c>
      <c r="H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5699</v>
      </c>
      <c r="N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5699</v>
      </c>
      <c r="O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2393966</v>
      </c>
      <c r="P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37560</v>
      </c>
      <c r="Q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35407.20001192973</v>
      </c>
      <c r="R8" s="253">
        <f ca="1">IF(Tabulka[[#This Row],[15_vzpl]]=0,"",Tabulka[[#This Row],[14_vzsk]]/Tabulka[[#This Row],[15_vzpl]])</f>
        <v>1.0608011926202843</v>
      </c>
      <c r="S8" s="252">
        <f ca="1">IF(Tabulka[[#This Row],[15_vzpl]]-Tabulka[[#This Row],[14_vzsk]]=0,"",Tabulka[[#This Row],[15_vzpl]]-Tabulka[[#This Row],[14_vzsk]])</f>
        <v>-2152.79998807027</v>
      </c>
    </row>
    <row r="9" spans="1:19" x14ac:dyDescent="0.25">
      <c r="A9" s="251">
        <v>520</v>
      </c>
      <c r="B9" s="250" t="s">
        <v>6903</v>
      </c>
      <c r="C9" s="24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</v>
      </c>
      <c r="D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3376</v>
      </c>
      <c r="H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735479</v>
      </c>
      <c r="P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53" t="str">
        <f ca="1">IF(Tabulka[[#This Row],[15_vzpl]]=0,"",Tabulka[[#This Row],[14_vzsk]]/Tabulka[[#This Row],[15_vzpl]])</f>
        <v/>
      </c>
      <c r="S9" s="252" t="str">
        <f ca="1">IF(Tabulka[[#This Row],[15_vzpl]]-Tabulka[[#This Row],[14_vzsk]]=0,"",Tabulka[[#This Row],[15_vzpl]]-Tabulka[[#This Row],[14_vzsk]])</f>
        <v/>
      </c>
    </row>
    <row r="10" spans="1:19" x14ac:dyDescent="0.25">
      <c r="A10" s="251">
        <v>521</v>
      </c>
      <c r="B10" s="250" t="s">
        <v>6904</v>
      </c>
      <c r="C10" s="24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</v>
      </c>
      <c r="D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4322.8</v>
      </c>
      <c r="H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4086</v>
      </c>
      <c r="N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4086</v>
      </c>
      <c r="O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1290245</v>
      </c>
      <c r="P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3" t="str">
        <f ca="1">IF(Tabulka[[#This Row],[15_vzpl]]=0,"",Tabulka[[#This Row],[14_vzsk]]/Tabulka[[#This Row],[15_vzpl]])</f>
        <v/>
      </c>
      <c r="S10" s="252" t="str">
        <f ca="1">IF(Tabulka[[#This Row],[15_vzpl]]-Tabulka[[#This Row],[14_vzsk]]=0,"",Tabulka[[#This Row],[15_vzpl]]-Tabulka[[#This Row],[14_vzsk]])</f>
        <v/>
      </c>
    </row>
    <row r="11" spans="1:19" x14ac:dyDescent="0.25">
      <c r="A11" s="251">
        <v>522</v>
      </c>
      <c r="B11" s="250" t="s">
        <v>6905</v>
      </c>
      <c r="C11" s="24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1613</v>
      </c>
      <c r="N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1613</v>
      </c>
      <c r="O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368242</v>
      </c>
      <c r="P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3" t="str">
        <f ca="1">IF(Tabulka[[#This Row],[15_vzpl]]=0,"",Tabulka[[#This Row],[14_vzsk]]/Tabulka[[#This Row],[15_vzpl]])</f>
        <v/>
      </c>
      <c r="S11" s="252" t="str">
        <f ca="1">IF(Tabulka[[#This Row],[15_vzpl]]-Tabulka[[#This Row],[14_vzsk]]=0,"",Tabulka[[#This Row],[15_vzpl]]-Tabulka[[#This Row],[14_vzsk]])</f>
        <v/>
      </c>
    </row>
    <row r="12" spans="1:19" x14ac:dyDescent="0.25">
      <c r="A12" s="251">
        <v>526</v>
      </c>
      <c r="B12" s="250" t="s">
        <v>6906</v>
      </c>
      <c r="C12" s="24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37560</v>
      </c>
      <c r="Q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35407.20001192973</v>
      </c>
      <c r="R12" s="253">
        <f ca="1">IF(Tabulka[[#This Row],[15_vzpl]]=0,"",Tabulka[[#This Row],[14_vzsk]]/Tabulka[[#This Row],[15_vzpl]])</f>
        <v>1.0608011926202843</v>
      </c>
      <c r="S12" s="252">
        <f ca="1">IF(Tabulka[[#This Row],[15_vzpl]]-Tabulka[[#This Row],[14_vzsk]]=0,"",Tabulka[[#This Row],[15_vzpl]]-Tabulka[[#This Row],[14_vzsk]])</f>
        <v>-2152.79998807027</v>
      </c>
    </row>
    <row r="13" spans="1:19" x14ac:dyDescent="0.25">
      <c r="A13" s="251" t="s">
        <v>6896</v>
      </c>
      <c r="B13" s="250"/>
      <c r="C13" s="24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H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103854</v>
      </c>
      <c r="P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3" t="str">
        <f ca="1">IF(Tabulka[[#This Row],[15_vzpl]]=0,"",Tabulka[[#This Row],[14_vzsk]]/Tabulka[[#This Row],[15_vzpl]])</f>
        <v/>
      </c>
      <c r="S13" s="252" t="str">
        <f ca="1">IF(Tabulka[[#This Row],[15_vzpl]]-Tabulka[[#This Row],[14_vzsk]]=0,"",Tabulka[[#This Row],[15_vzpl]]-Tabulka[[#This Row],[14_vzsk]])</f>
        <v/>
      </c>
    </row>
    <row r="14" spans="1:19" x14ac:dyDescent="0.25">
      <c r="A14" s="251">
        <v>30</v>
      </c>
      <c r="B14" s="250" t="s">
        <v>6907</v>
      </c>
      <c r="C14" s="24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H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103854</v>
      </c>
      <c r="P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3" t="str">
        <f ca="1">IF(Tabulka[[#This Row],[15_vzpl]]=0,"",Tabulka[[#This Row],[14_vzsk]]/Tabulka[[#This Row],[15_vzpl]])</f>
        <v/>
      </c>
      <c r="S14" s="252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200</v>
      </c>
    </row>
    <row r="16" spans="1:19" x14ac:dyDescent="0.25">
      <c r="A16" s="88" t="s">
        <v>120</v>
      </c>
    </row>
    <row r="17" spans="1:1" x14ac:dyDescent="0.25">
      <c r="A17" s="89" t="s">
        <v>171</v>
      </c>
    </row>
    <row r="18" spans="1:1" x14ac:dyDescent="0.25">
      <c r="A18" s="243" t="s">
        <v>170</v>
      </c>
    </row>
    <row r="19" spans="1:1" x14ac:dyDescent="0.25">
      <c r="A19" s="203" t="s">
        <v>146</v>
      </c>
    </row>
    <row r="20" spans="1:1" x14ac:dyDescent="0.25">
      <c r="A20" s="205" t="s">
        <v>151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CA1D55F-A7A6-40BD-A3BC-B6CE3DA3C4E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6902</v>
      </c>
    </row>
    <row r="2" spans="1:19" x14ac:dyDescent="0.25">
      <c r="A2" s="397" t="s">
        <v>226</v>
      </c>
    </row>
    <row r="3" spans="1:19" x14ac:dyDescent="0.25">
      <c r="A3" s="289" t="s">
        <v>123</v>
      </c>
      <c r="B3" s="288">
        <v>2020</v>
      </c>
      <c r="C3" t="s">
        <v>199</v>
      </c>
      <c r="D3" t="s">
        <v>190</v>
      </c>
      <c r="E3" t="s">
        <v>188</v>
      </c>
      <c r="F3" t="s">
        <v>187</v>
      </c>
      <c r="G3" t="s">
        <v>186</v>
      </c>
      <c r="H3" t="s">
        <v>185</v>
      </c>
      <c r="I3" t="s">
        <v>184</v>
      </c>
      <c r="J3" t="s">
        <v>183</v>
      </c>
      <c r="K3" t="s">
        <v>182</v>
      </c>
      <c r="L3" t="s">
        <v>181</v>
      </c>
      <c r="M3" t="s">
        <v>180</v>
      </c>
      <c r="N3" t="s">
        <v>179</v>
      </c>
      <c r="O3" t="s">
        <v>178</v>
      </c>
      <c r="P3" t="s">
        <v>177</v>
      </c>
      <c r="Q3" t="s">
        <v>176</v>
      </c>
      <c r="R3" t="s">
        <v>175</v>
      </c>
      <c r="S3" t="s">
        <v>174</v>
      </c>
    </row>
    <row r="4" spans="1:19" x14ac:dyDescent="0.25">
      <c r="A4" s="287" t="s">
        <v>124</v>
      </c>
      <c r="B4" s="286">
        <v>1</v>
      </c>
      <c r="C4" s="281">
        <v>1</v>
      </c>
      <c r="D4" s="281" t="s">
        <v>6895</v>
      </c>
      <c r="E4" s="280">
        <v>10.199999999999999</v>
      </c>
      <c r="F4" s="280"/>
      <c r="G4" s="280"/>
      <c r="H4" s="280"/>
      <c r="I4" s="280">
        <v>1736.3</v>
      </c>
      <c r="J4" s="280"/>
      <c r="K4" s="280"/>
      <c r="L4" s="280"/>
      <c r="M4" s="280"/>
      <c r="N4" s="280"/>
      <c r="O4" s="280">
        <v>4949</v>
      </c>
      <c r="P4" s="280">
        <v>4949</v>
      </c>
      <c r="Q4" s="280">
        <v>484002</v>
      </c>
      <c r="R4" s="280"/>
      <c r="S4" s="280">
        <v>7081.4400023859462</v>
      </c>
    </row>
    <row r="5" spans="1:19" x14ac:dyDescent="0.25">
      <c r="A5" s="285" t="s">
        <v>125</v>
      </c>
      <c r="B5" s="284">
        <v>2</v>
      </c>
      <c r="C5">
        <v>1</v>
      </c>
      <c r="D5">
        <v>520</v>
      </c>
      <c r="E5">
        <v>3.6</v>
      </c>
      <c r="I5">
        <v>671</v>
      </c>
      <c r="Q5">
        <v>143720</v>
      </c>
    </row>
    <row r="6" spans="1:19" x14ac:dyDescent="0.25">
      <c r="A6" s="287" t="s">
        <v>126</v>
      </c>
      <c r="B6" s="286">
        <v>3</v>
      </c>
      <c r="C6">
        <v>1</v>
      </c>
      <c r="D6">
        <v>521</v>
      </c>
      <c r="E6">
        <v>5.6</v>
      </c>
      <c r="I6">
        <v>905.3</v>
      </c>
      <c r="O6">
        <v>3336</v>
      </c>
      <c r="P6">
        <v>3336</v>
      </c>
      <c r="Q6">
        <v>263682</v>
      </c>
    </row>
    <row r="7" spans="1:19" x14ac:dyDescent="0.25">
      <c r="A7" s="285" t="s">
        <v>127</v>
      </c>
      <c r="B7" s="284">
        <v>4</v>
      </c>
      <c r="C7">
        <v>1</v>
      </c>
      <c r="D7">
        <v>522</v>
      </c>
      <c r="E7">
        <v>1</v>
      </c>
      <c r="I7">
        <v>160</v>
      </c>
      <c r="O7">
        <v>1613</v>
      </c>
      <c r="P7">
        <v>1613</v>
      </c>
      <c r="Q7">
        <v>76600</v>
      </c>
    </row>
    <row r="8" spans="1:19" x14ac:dyDescent="0.25">
      <c r="A8" s="287" t="s">
        <v>128</v>
      </c>
      <c r="B8" s="286">
        <v>5</v>
      </c>
      <c r="C8">
        <v>1</v>
      </c>
      <c r="D8">
        <v>526</v>
      </c>
      <c r="S8">
        <v>7081.4400023859462</v>
      </c>
    </row>
    <row r="9" spans="1:19" x14ac:dyDescent="0.25">
      <c r="A9" s="285" t="s">
        <v>129</v>
      </c>
      <c r="B9" s="284">
        <v>6</v>
      </c>
      <c r="C9">
        <v>1</v>
      </c>
      <c r="D9" t="s">
        <v>6896</v>
      </c>
      <c r="E9">
        <v>1</v>
      </c>
      <c r="I9">
        <v>160</v>
      </c>
      <c r="Q9">
        <v>27336</v>
      </c>
    </row>
    <row r="10" spans="1:19" x14ac:dyDescent="0.25">
      <c r="A10" s="287" t="s">
        <v>130</v>
      </c>
      <c r="B10" s="286">
        <v>7</v>
      </c>
      <c r="C10">
        <v>1</v>
      </c>
      <c r="D10">
        <v>30</v>
      </c>
      <c r="E10">
        <v>1</v>
      </c>
      <c r="I10">
        <v>160</v>
      </c>
      <c r="Q10">
        <v>27336</v>
      </c>
    </row>
    <row r="11" spans="1:19" x14ac:dyDescent="0.25">
      <c r="A11" s="285" t="s">
        <v>131</v>
      </c>
      <c r="B11" s="284">
        <v>8</v>
      </c>
      <c r="C11" t="s">
        <v>6897</v>
      </c>
      <c r="E11">
        <v>11.2</v>
      </c>
      <c r="I11">
        <v>1896.3</v>
      </c>
      <c r="O11">
        <v>4949</v>
      </c>
      <c r="P11">
        <v>4949</v>
      </c>
      <c r="Q11">
        <v>511338</v>
      </c>
      <c r="S11">
        <v>7081.4400023859462</v>
      </c>
    </row>
    <row r="12" spans="1:19" x14ac:dyDescent="0.25">
      <c r="A12" s="287" t="s">
        <v>132</v>
      </c>
      <c r="B12" s="286">
        <v>9</v>
      </c>
      <c r="C12">
        <v>2</v>
      </c>
      <c r="D12" t="s">
        <v>6895</v>
      </c>
      <c r="E12">
        <v>11.2</v>
      </c>
      <c r="I12">
        <v>1445.5</v>
      </c>
      <c r="Q12">
        <v>461140</v>
      </c>
      <c r="R12">
        <v>27460</v>
      </c>
      <c r="S12">
        <v>7081.4400023859462</v>
      </c>
    </row>
    <row r="13" spans="1:19" x14ac:dyDescent="0.25">
      <c r="A13" s="285" t="s">
        <v>133</v>
      </c>
      <c r="B13" s="284">
        <v>10</v>
      </c>
      <c r="C13">
        <v>2</v>
      </c>
      <c r="D13">
        <v>520</v>
      </c>
      <c r="E13">
        <v>3.6</v>
      </c>
      <c r="I13">
        <v>556</v>
      </c>
      <c r="Q13">
        <v>127299</v>
      </c>
    </row>
    <row r="14" spans="1:19" x14ac:dyDescent="0.25">
      <c r="A14" s="287" t="s">
        <v>134</v>
      </c>
      <c r="B14" s="286">
        <v>11</v>
      </c>
      <c r="C14">
        <v>2</v>
      </c>
      <c r="D14">
        <v>521</v>
      </c>
      <c r="E14">
        <v>6.6</v>
      </c>
      <c r="I14">
        <v>745.5</v>
      </c>
      <c r="Q14">
        <v>260539</v>
      </c>
    </row>
    <row r="15" spans="1:19" x14ac:dyDescent="0.25">
      <c r="A15" s="285" t="s">
        <v>135</v>
      </c>
      <c r="B15" s="284">
        <v>12</v>
      </c>
      <c r="C15">
        <v>2</v>
      </c>
      <c r="D15">
        <v>522</v>
      </c>
      <c r="E15">
        <v>1</v>
      </c>
      <c r="I15">
        <v>144</v>
      </c>
      <c r="Q15">
        <v>73302</v>
      </c>
    </row>
    <row r="16" spans="1:19" x14ac:dyDescent="0.25">
      <c r="A16" s="283" t="s">
        <v>123</v>
      </c>
      <c r="B16" s="282">
        <v>2020</v>
      </c>
      <c r="C16">
        <v>2</v>
      </c>
      <c r="D16">
        <v>526</v>
      </c>
      <c r="R16">
        <v>27460</v>
      </c>
      <c r="S16">
        <v>7081.4400023859462</v>
      </c>
    </row>
    <row r="17" spans="3:19" x14ac:dyDescent="0.25">
      <c r="C17">
        <v>2</v>
      </c>
      <c r="D17" t="s">
        <v>6896</v>
      </c>
      <c r="E17">
        <v>1</v>
      </c>
      <c r="I17">
        <v>120</v>
      </c>
      <c r="Q17">
        <v>20348</v>
      </c>
    </row>
    <row r="18" spans="3:19" x14ac:dyDescent="0.25">
      <c r="C18">
        <v>2</v>
      </c>
      <c r="D18">
        <v>30</v>
      </c>
      <c r="E18">
        <v>1</v>
      </c>
      <c r="I18">
        <v>120</v>
      </c>
      <c r="Q18">
        <v>20348</v>
      </c>
    </row>
    <row r="19" spans="3:19" x14ac:dyDescent="0.25">
      <c r="C19" t="s">
        <v>6898</v>
      </c>
      <c r="E19">
        <v>12.2</v>
      </c>
      <c r="I19">
        <v>1565.5</v>
      </c>
      <c r="Q19">
        <v>481488</v>
      </c>
      <c r="R19">
        <v>27460</v>
      </c>
      <c r="S19">
        <v>7081.4400023859462</v>
      </c>
    </row>
    <row r="20" spans="3:19" x14ac:dyDescent="0.25">
      <c r="C20">
        <v>3</v>
      </c>
      <c r="D20" t="s">
        <v>6895</v>
      </c>
      <c r="E20">
        <v>11.2</v>
      </c>
      <c r="I20">
        <v>1680</v>
      </c>
      <c r="Q20">
        <v>473671</v>
      </c>
      <c r="R20">
        <v>4200</v>
      </c>
      <c r="S20">
        <v>7081.4400023859462</v>
      </c>
    </row>
    <row r="21" spans="3:19" x14ac:dyDescent="0.25">
      <c r="C21">
        <v>3</v>
      </c>
      <c r="D21">
        <v>520</v>
      </c>
      <c r="E21">
        <v>4.5999999999999996</v>
      </c>
      <c r="I21">
        <v>659</v>
      </c>
      <c r="Q21">
        <v>145037</v>
      </c>
    </row>
    <row r="22" spans="3:19" x14ac:dyDescent="0.25">
      <c r="C22">
        <v>3</v>
      </c>
      <c r="D22">
        <v>521</v>
      </c>
      <c r="E22">
        <v>5.6</v>
      </c>
      <c r="I22">
        <v>845</v>
      </c>
      <c r="Q22">
        <v>255854</v>
      </c>
    </row>
    <row r="23" spans="3:19" x14ac:dyDescent="0.25">
      <c r="C23">
        <v>3</v>
      </c>
      <c r="D23">
        <v>522</v>
      </c>
      <c r="E23">
        <v>1</v>
      </c>
      <c r="I23">
        <v>176</v>
      </c>
      <c r="Q23">
        <v>72780</v>
      </c>
    </row>
    <row r="24" spans="3:19" x14ac:dyDescent="0.25">
      <c r="C24">
        <v>3</v>
      </c>
      <c r="D24">
        <v>526</v>
      </c>
      <c r="R24">
        <v>4200</v>
      </c>
      <c r="S24">
        <v>7081.4400023859462</v>
      </c>
    </row>
    <row r="25" spans="3:19" x14ac:dyDescent="0.25">
      <c r="C25">
        <v>3</v>
      </c>
      <c r="D25" t="s">
        <v>6896</v>
      </c>
      <c r="E25">
        <v>1</v>
      </c>
      <c r="I25">
        <v>160</v>
      </c>
      <c r="Q25">
        <v>27160</v>
      </c>
    </row>
    <row r="26" spans="3:19" x14ac:dyDescent="0.25">
      <c r="C26">
        <v>3</v>
      </c>
      <c r="D26">
        <v>30</v>
      </c>
      <c r="E26">
        <v>1</v>
      </c>
      <c r="I26">
        <v>160</v>
      </c>
      <c r="Q26">
        <v>27160</v>
      </c>
    </row>
    <row r="27" spans="3:19" x14ac:dyDescent="0.25">
      <c r="C27" t="s">
        <v>6899</v>
      </c>
      <c r="E27">
        <v>12.2</v>
      </c>
      <c r="I27">
        <v>1840</v>
      </c>
      <c r="Q27">
        <v>500831</v>
      </c>
      <c r="R27">
        <v>4200</v>
      </c>
      <c r="S27">
        <v>7081.4400023859462</v>
      </c>
    </row>
    <row r="28" spans="3:19" x14ac:dyDescent="0.25">
      <c r="C28">
        <v>4</v>
      </c>
      <c r="D28" t="s">
        <v>6895</v>
      </c>
      <c r="E28">
        <v>11.2</v>
      </c>
      <c r="I28">
        <v>1849.5</v>
      </c>
      <c r="O28">
        <v>750</v>
      </c>
      <c r="P28">
        <v>750</v>
      </c>
      <c r="Q28">
        <v>482407</v>
      </c>
      <c r="R28">
        <v>5900</v>
      </c>
      <c r="S28">
        <v>7081.4400023859462</v>
      </c>
    </row>
    <row r="29" spans="3:19" x14ac:dyDescent="0.25">
      <c r="C29">
        <v>4</v>
      </c>
      <c r="D29">
        <v>520</v>
      </c>
      <c r="E29">
        <v>4.5999999999999996</v>
      </c>
      <c r="I29">
        <v>766</v>
      </c>
      <c r="Q29">
        <v>160024</v>
      </c>
    </row>
    <row r="30" spans="3:19" x14ac:dyDescent="0.25">
      <c r="C30">
        <v>4</v>
      </c>
      <c r="D30">
        <v>521</v>
      </c>
      <c r="E30">
        <v>5.6</v>
      </c>
      <c r="I30">
        <v>907.5</v>
      </c>
      <c r="O30">
        <v>750</v>
      </c>
      <c r="P30">
        <v>750</v>
      </c>
      <c r="Q30">
        <v>249603</v>
      </c>
    </row>
    <row r="31" spans="3:19" x14ac:dyDescent="0.25">
      <c r="C31">
        <v>4</v>
      </c>
      <c r="D31">
        <v>522</v>
      </c>
      <c r="E31">
        <v>1</v>
      </c>
      <c r="I31">
        <v>176</v>
      </c>
      <c r="Q31">
        <v>72780</v>
      </c>
    </row>
    <row r="32" spans="3:19" x14ac:dyDescent="0.25">
      <c r="C32">
        <v>4</v>
      </c>
      <c r="D32">
        <v>526</v>
      </c>
      <c r="R32">
        <v>5900</v>
      </c>
      <c r="S32">
        <v>7081.4400023859462</v>
      </c>
    </row>
    <row r="33" spans="3:19" x14ac:dyDescent="0.25">
      <c r="C33">
        <v>4</v>
      </c>
      <c r="D33" t="s">
        <v>6896</v>
      </c>
      <c r="E33">
        <v>1</v>
      </c>
      <c r="I33">
        <v>96</v>
      </c>
      <c r="Q33">
        <v>14799</v>
      </c>
    </row>
    <row r="34" spans="3:19" x14ac:dyDescent="0.25">
      <c r="C34">
        <v>4</v>
      </c>
      <c r="D34">
        <v>30</v>
      </c>
      <c r="E34">
        <v>1</v>
      </c>
      <c r="I34">
        <v>96</v>
      </c>
      <c r="Q34">
        <v>14799</v>
      </c>
    </row>
    <row r="35" spans="3:19" x14ac:dyDescent="0.25">
      <c r="C35" t="s">
        <v>6900</v>
      </c>
      <c r="E35">
        <v>12.2</v>
      </c>
      <c r="I35">
        <v>1945.5</v>
      </c>
      <c r="O35">
        <v>750</v>
      </c>
      <c r="P35">
        <v>750</v>
      </c>
      <c r="Q35">
        <v>497206</v>
      </c>
      <c r="R35">
        <v>5900</v>
      </c>
      <c r="S35">
        <v>7081.4400023859462</v>
      </c>
    </row>
    <row r="36" spans="3:19" x14ac:dyDescent="0.25">
      <c r="C36">
        <v>5</v>
      </c>
      <c r="D36" t="s">
        <v>6895</v>
      </c>
      <c r="E36">
        <v>11.2</v>
      </c>
      <c r="I36">
        <v>1811.5</v>
      </c>
      <c r="Q36">
        <v>492746</v>
      </c>
      <c r="S36">
        <v>7081.4400023859462</v>
      </c>
    </row>
    <row r="37" spans="3:19" x14ac:dyDescent="0.25">
      <c r="C37">
        <v>5</v>
      </c>
      <c r="D37">
        <v>520</v>
      </c>
      <c r="E37">
        <v>4.5999999999999996</v>
      </c>
      <c r="I37">
        <v>724</v>
      </c>
      <c r="Q37">
        <v>159399</v>
      </c>
    </row>
    <row r="38" spans="3:19" x14ac:dyDescent="0.25">
      <c r="C38">
        <v>5</v>
      </c>
      <c r="D38">
        <v>521</v>
      </c>
      <c r="E38">
        <v>5.6</v>
      </c>
      <c r="I38">
        <v>919.5</v>
      </c>
      <c r="Q38">
        <v>260567</v>
      </c>
    </row>
    <row r="39" spans="3:19" x14ac:dyDescent="0.25">
      <c r="C39">
        <v>5</v>
      </c>
      <c r="D39">
        <v>522</v>
      </c>
      <c r="E39">
        <v>1</v>
      </c>
      <c r="I39">
        <v>168</v>
      </c>
      <c r="Q39">
        <v>72780</v>
      </c>
    </row>
    <row r="40" spans="3:19" x14ac:dyDescent="0.25">
      <c r="C40">
        <v>5</v>
      </c>
      <c r="D40">
        <v>526</v>
      </c>
      <c r="S40">
        <v>7081.4400023859462</v>
      </c>
    </row>
    <row r="41" spans="3:19" x14ac:dyDescent="0.25">
      <c r="C41">
        <v>5</v>
      </c>
      <c r="D41" t="s">
        <v>6896</v>
      </c>
      <c r="E41">
        <v>1</v>
      </c>
      <c r="I41">
        <v>88</v>
      </c>
      <c r="Q41">
        <v>14211</v>
      </c>
    </row>
    <row r="42" spans="3:19" x14ac:dyDescent="0.25">
      <c r="C42">
        <v>5</v>
      </c>
      <c r="D42">
        <v>30</v>
      </c>
      <c r="E42">
        <v>1</v>
      </c>
      <c r="I42">
        <v>88</v>
      </c>
      <c r="Q42">
        <v>14211</v>
      </c>
    </row>
    <row r="43" spans="3:19" x14ac:dyDescent="0.25">
      <c r="C43" t="s">
        <v>6901</v>
      </c>
      <c r="E43">
        <v>12.2</v>
      </c>
      <c r="I43">
        <v>1899.5</v>
      </c>
      <c r="Q43">
        <v>506957</v>
      </c>
      <c r="S43">
        <v>7081.4400023859462</v>
      </c>
    </row>
  </sheetData>
  <hyperlinks>
    <hyperlink ref="A2" location="Obsah!A1" display="Zpět na Obsah  KL 01  1.-4.měsíc" xr:uid="{78935479-9FE3-4FC1-B1D4-B5B5E25999D8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76" t="s">
        <v>6910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4.45" customHeight="1" thickBot="1" x14ac:dyDescent="0.25">
      <c r="A2" s="397" t="s">
        <v>226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5" customHeight="1" thickBot="1" x14ac:dyDescent="0.25">
      <c r="A3" s="188" t="s">
        <v>105</v>
      </c>
      <c r="B3" s="189">
        <f>SUBTOTAL(9,B6:B1048576)/4</f>
        <v>2271476.6500000004</v>
      </c>
      <c r="C3" s="190">
        <f t="shared" ref="C3:Z3" si="0">SUBTOTAL(9,C6:C1048576)</f>
        <v>4</v>
      </c>
      <c r="D3" s="190"/>
      <c r="E3" s="190">
        <f>SUBTOTAL(9,E6:E1048576)/4</f>
        <v>2384914.9999999995</v>
      </c>
      <c r="F3" s="190"/>
      <c r="G3" s="190">
        <f t="shared" si="0"/>
        <v>4</v>
      </c>
      <c r="H3" s="190">
        <f>SUBTOTAL(9,H6:H1048576)/4</f>
        <v>2299693.66</v>
      </c>
      <c r="I3" s="193">
        <f>IF(B3&lt;&gt;0,H3/B3,"")</f>
        <v>1.0124223200797595</v>
      </c>
      <c r="J3" s="191">
        <f>IF(E3&lt;&gt;0,H3/E3,"")</f>
        <v>0.96426650844998696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5" customHeight="1" x14ac:dyDescent="0.2">
      <c r="A4" s="377" t="s">
        <v>167</v>
      </c>
      <c r="B4" s="378" t="s">
        <v>80</v>
      </c>
      <c r="C4" s="379"/>
      <c r="D4" s="380"/>
      <c r="E4" s="379"/>
      <c r="F4" s="380"/>
      <c r="G4" s="379"/>
      <c r="H4" s="379"/>
      <c r="I4" s="380"/>
      <c r="J4" s="381"/>
      <c r="K4" s="378" t="s">
        <v>81</v>
      </c>
      <c r="L4" s="380"/>
      <c r="M4" s="379"/>
      <c r="N4" s="379"/>
      <c r="O4" s="380"/>
      <c r="P4" s="379"/>
      <c r="Q4" s="379"/>
      <c r="R4" s="380"/>
      <c r="S4" s="381"/>
      <c r="T4" s="378" t="s">
        <v>82</v>
      </c>
      <c r="U4" s="380"/>
      <c r="V4" s="379"/>
      <c r="W4" s="379"/>
      <c r="X4" s="380"/>
      <c r="Y4" s="379"/>
      <c r="Z4" s="379"/>
      <c r="AA4" s="380"/>
      <c r="AB4" s="381"/>
    </row>
    <row r="5" spans="1:28" ht="14.45" customHeight="1" thickBot="1" x14ac:dyDescent="0.25">
      <c r="A5" s="451"/>
      <c r="B5" s="452">
        <v>2018</v>
      </c>
      <c r="C5" s="453"/>
      <c r="D5" s="453"/>
      <c r="E5" s="453">
        <v>2019</v>
      </c>
      <c r="F5" s="453"/>
      <c r="G5" s="453"/>
      <c r="H5" s="453">
        <v>2020</v>
      </c>
      <c r="I5" s="454" t="s">
        <v>225</v>
      </c>
      <c r="J5" s="455" t="s">
        <v>2</v>
      </c>
      <c r="K5" s="452">
        <v>2015</v>
      </c>
      <c r="L5" s="453"/>
      <c r="M5" s="453"/>
      <c r="N5" s="453">
        <v>2019</v>
      </c>
      <c r="O5" s="453"/>
      <c r="P5" s="453"/>
      <c r="Q5" s="453">
        <v>2020</v>
      </c>
      <c r="R5" s="454" t="s">
        <v>225</v>
      </c>
      <c r="S5" s="455" t="s">
        <v>2</v>
      </c>
      <c r="T5" s="452">
        <v>2015</v>
      </c>
      <c r="U5" s="453"/>
      <c r="V5" s="453"/>
      <c r="W5" s="453">
        <v>2019</v>
      </c>
      <c r="X5" s="453"/>
      <c r="Y5" s="453"/>
      <c r="Z5" s="453">
        <v>2020</v>
      </c>
      <c r="AA5" s="454" t="s">
        <v>225</v>
      </c>
      <c r="AB5" s="455" t="s">
        <v>2</v>
      </c>
    </row>
    <row r="6" spans="1:28" ht="14.45" customHeight="1" x14ac:dyDescent="0.25">
      <c r="A6" s="456" t="s">
        <v>6908</v>
      </c>
      <c r="B6" s="457">
        <v>2271476.6500000004</v>
      </c>
      <c r="C6" s="458">
        <v>1</v>
      </c>
      <c r="D6" s="458">
        <v>0.95243505533740236</v>
      </c>
      <c r="E6" s="457">
        <v>2384914.9999999995</v>
      </c>
      <c r="F6" s="458">
        <v>1.0499403548788402</v>
      </c>
      <c r="G6" s="458">
        <v>1</v>
      </c>
      <c r="H6" s="457">
        <v>2299693.66</v>
      </c>
      <c r="I6" s="458">
        <v>1.0124223200797595</v>
      </c>
      <c r="J6" s="458">
        <v>0.96426650844998696</v>
      </c>
      <c r="K6" s="457"/>
      <c r="L6" s="458"/>
      <c r="M6" s="458"/>
      <c r="N6" s="457"/>
      <c r="O6" s="458"/>
      <c r="P6" s="458"/>
      <c r="Q6" s="457"/>
      <c r="R6" s="458"/>
      <c r="S6" s="458"/>
      <c r="T6" s="457"/>
      <c r="U6" s="458"/>
      <c r="V6" s="458"/>
      <c r="W6" s="457"/>
      <c r="X6" s="458"/>
      <c r="Y6" s="458"/>
      <c r="Z6" s="457"/>
      <c r="AA6" s="458"/>
      <c r="AB6" s="459"/>
    </row>
    <row r="7" spans="1:28" ht="14.45" customHeight="1" thickBot="1" x14ac:dyDescent="0.3">
      <c r="A7" s="463" t="s">
        <v>6909</v>
      </c>
      <c r="B7" s="460">
        <v>2271476.6500000004</v>
      </c>
      <c r="C7" s="461">
        <v>1</v>
      </c>
      <c r="D7" s="461">
        <v>0.95243505533740236</v>
      </c>
      <c r="E7" s="460">
        <v>2384914.9999999995</v>
      </c>
      <c r="F7" s="461">
        <v>1.0499403548788402</v>
      </c>
      <c r="G7" s="461">
        <v>1</v>
      </c>
      <c r="H7" s="460">
        <v>2299693.66</v>
      </c>
      <c r="I7" s="461">
        <v>1.0124223200797595</v>
      </c>
      <c r="J7" s="461">
        <v>0.96426650844998696</v>
      </c>
      <c r="K7" s="460"/>
      <c r="L7" s="461"/>
      <c r="M7" s="461"/>
      <c r="N7" s="460"/>
      <c r="O7" s="461"/>
      <c r="P7" s="461"/>
      <c r="Q7" s="460"/>
      <c r="R7" s="461"/>
      <c r="S7" s="461"/>
      <c r="T7" s="460"/>
      <c r="U7" s="461"/>
      <c r="V7" s="461"/>
      <c r="W7" s="460"/>
      <c r="X7" s="461"/>
      <c r="Y7" s="461"/>
      <c r="Z7" s="460"/>
      <c r="AA7" s="461"/>
      <c r="AB7" s="462"/>
    </row>
    <row r="8" spans="1:28" ht="14.45" customHeight="1" thickBot="1" x14ac:dyDescent="0.25"/>
    <row r="9" spans="1:28" ht="14.45" customHeight="1" x14ac:dyDescent="0.25">
      <c r="A9" s="456" t="s">
        <v>366</v>
      </c>
      <c r="B9" s="457">
        <v>2271476.6500000004</v>
      </c>
      <c r="C9" s="458">
        <v>1</v>
      </c>
      <c r="D9" s="458">
        <v>0.95243505533740236</v>
      </c>
      <c r="E9" s="457">
        <v>2384914.9999999995</v>
      </c>
      <c r="F9" s="458">
        <v>1.0499403548788402</v>
      </c>
      <c r="G9" s="458">
        <v>1</v>
      </c>
      <c r="H9" s="457">
        <v>2299693.66</v>
      </c>
      <c r="I9" s="458">
        <v>1.0124223200797595</v>
      </c>
      <c r="J9" s="459">
        <v>0.96426650844998696</v>
      </c>
    </row>
    <row r="10" spans="1:28" ht="14.45" customHeight="1" thickBot="1" x14ac:dyDescent="0.3">
      <c r="A10" s="463" t="s">
        <v>6911</v>
      </c>
      <c r="B10" s="460">
        <v>2271476.6500000004</v>
      </c>
      <c r="C10" s="461">
        <v>1</v>
      </c>
      <c r="D10" s="461">
        <v>0.95243505533740236</v>
      </c>
      <c r="E10" s="460">
        <v>2384914.9999999995</v>
      </c>
      <c r="F10" s="461">
        <v>1.0499403548788402</v>
      </c>
      <c r="G10" s="461">
        <v>1</v>
      </c>
      <c r="H10" s="460">
        <v>2299693.66</v>
      </c>
      <c r="I10" s="461">
        <v>1.0124223200797595</v>
      </c>
      <c r="J10" s="462">
        <v>0.96426650844998696</v>
      </c>
    </row>
    <row r="11" spans="1:28" ht="14.45" customHeight="1" x14ac:dyDescent="0.2">
      <c r="A11" s="464" t="s">
        <v>200</v>
      </c>
    </row>
    <row r="12" spans="1:28" ht="14.45" customHeight="1" x14ac:dyDescent="0.2">
      <c r="A12" s="465" t="s">
        <v>6912</v>
      </c>
    </row>
    <row r="13" spans="1:28" ht="14.45" customHeight="1" x14ac:dyDescent="0.2">
      <c r="A13" s="464" t="s">
        <v>6913</v>
      </c>
    </row>
    <row r="14" spans="1:28" ht="14.45" customHeight="1" x14ac:dyDescent="0.2">
      <c r="A14" s="464" t="s">
        <v>6914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8798889-1F97-4F8D-A5E2-5089B24808E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76" t="s">
        <v>6932</v>
      </c>
      <c r="B1" s="294"/>
      <c r="C1" s="294"/>
      <c r="D1" s="294"/>
      <c r="E1" s="294"/>
      <c r="F1" s="294"/>
      <c r="G1" s="294"/>
    </row>
    <row r="2" spans="1:7" ht="14.45" customHeight="1" thickBot="1" x14ac:dyDescent="0.25">
      <c r="A2" s="397" t="s">
        <v>226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40" t="s">
        <v>105</v>
      </c>
      <c r="B3" s="226">
        <f t="shared" ref="B3:G3" si="0">SUBTOTAL(9,B6:B1048576)</f>
        <v>6080</v>
      </c>
      <c r="C3" s="227">
        <f t="shared" si="0"/>
        <v>6401</v>
      </c>
      <c r="D3" s="239">
        <f t="shared" si="0"/>
        <v>6053</v>
      </c>
      <c r="E3" s="192">
        <f t="shared" si="0"/>
        <v>2271476.65</v>
      </c>
      <c r="F3" s="190">
        <f t="shared" si="0"/>
        <v>2384915</v>
      </c>
      <c r="G3" s="228">
        <f t="shared" si="0"/>
        <v>2299693.6599999997</v>
      </c>
    </row>
    <row r="4" spans="1:7" ht="14.45" customHeight="1" x14ac:dyDescent="0.2">
      <c r="A4" s="377" t="s">
        <v>106</v>
      </c>
      <c r="B4" s="382" t="s">
        <v>165</v>
      </c>
      <c r="C4" s="380"/>
      <c r="D4" s="383"/>
      <c r="E4" s="382" t="s">
        <v>80</v>
      </c>
      <c r="F4" s="380"/>
      <c r="G4" s="383"/>
    </row>
    <row r="5" spans="1:7" ht="14.45" customHeight="1" thickBot="1" x14ac:dyDescent="0.25">
      <c r="A5" s="451"/>
      <c r="B5" s="452">
        <v>2018</v>
      </c>
      <c r="C5" s="453">
        <v>2019</v>
      </c>
      <c r="D5" s="466">
        <v>2020</v>
      </c>
      <c r="E5" s="452">
        <v>2018</v>
      </c>
      <c r="F5" s="453">
        <v>2019</v>
      </c>
      <c r="G5" s="466">
        <v>2020</v>
      </c>
    </row>
    <row r="6" spans="1:7" ht="14.45" customHeight="1" x14ac:dyDescent="0.2">
      <c r="A6" s="415" t="s">
        <v>6915</v>
      </c>
      <c r="B6" s="416">
        <v>312</v>
      </c>
      <c r="C6" s="416">
        <v>242</v>
      </c>
      <c r="D6" s="416">
        <v>378</v>
      </c>
      <c r="E6" s="467">
        <v>126048</v>
      </c>
      <c r="F6" s="467">
        <v>94398</v>
      </c>
      <c r="G6" s="468">
        <v>157536</v>
      </c>
    </row>
    <row r="7" spans="1:7" ht="14.45" customHeight="1" x14ac:dyDescent="0.2">
      <c r="A7" s="473" t="s">
        <v>6916</v>
      </c>
      <c r="B7" s="445">
        <v>451</v>
      </c>
      <c r="C7" s="445">
        <v>284</v>
      </c>
      <c r="D7" s="445"/>
      <c r="E7" s="469">
        <v>156257.99</v>
      </c>
      <c r="F7" s="469">
        <v>99400</v>
      </c>
      <c r="G7" s="470"/>
    </row>
    <row r="8" spans="1:7" ht="14.45" customHeight="1" x14ac:dyDescent="0.2">
      <c r="A8" s="473" t="s">
        <v>6917</v>
      </c>
      <c r="B8" s="445"/>
      <c r="C8" s="445"/>
      <c r="D8" s="445">
        <v>200</v>
      </c>
      <c r="E8" s="469"/>
      <c r="F8" s="469"/>
      <c r="G8" s="470">
        <v>75908.34</v>
      </c>
    </row>
    <row r="9" spans="1:7" ht="14.45" customHeight="1" x14ac:dyDescent="0.2">
      <c r="A9" s="473" t="s">
        <v>6918</v>
      </c>
      <c r="B9" s="445">
        <v>877</v>
      </c>
      <c r="C9" s="445">
        <v>928</v>
      </c>
      <c r="D9" s="445">
        <v>912</v>
      </c>
      <c r="E9" s="469">
        <v>326143</v>
      </c>
      <c r="F9" s="469">
        <v>334653</v>
      </c>
      <c r="G9" s="470">
        <v>349101</v>
      </c>
    </row>
    <row r="10" spans="1:7" ht="14.45" customHeight="1" x14ac:dyDescent="0.2">
      <c r="A10" s="473" t="s">
        <v>6919</v>
      </c>
      <c r="B10" s="445"/>
      <c r="C10" s="445"/>
      <c r="D10" s="445">
        <v>491</v>
      </c>
      <c r="E10" s="469"/>
      <c r="F10" s="469"/>
      <c r="G10" s="470">
        <v>198325.31999999998</v>
      </c>
    </row>
    <row r="11" spans="1:7" ht="14.45" customHeight="1" x14ac:dyDescent="0.2">
      <c r="A11" s="473" t="s">
        <v>6920</v>
      </c>
      <c r="B11" s="445">
        <v>793</v>
      </c>
      <c r="C11" s="445">
        <v>799</v>
      </c>
      <c r="D11" s="445">
        <v>750</v>
      </c>
      <c r="E11" s="469">
        <v>282399.99</v>
      </c>
      <c r="F11" s="469">
        <v>287467.98</v>
      </c>
      <c r="G11" s="470">
        <v>278021.30999999988</v>
      </c>
    </row>
    <row r="12" spans="1:7" ht="14.45" customHeight="1" x14ac:dyDescent="0.2">
      <c r="A12" s="473" t="s">
        <v>6921</v>
      </c>
      <c r="B12" s="445">
        <v>727</v>
      </c>
      <c r="C12" s="445">
        <v>702</v>
      </c>
      <c r="D12" s="445">
        <v>642</v>
      </c>
      <c r="E12" s="469">
        <v>290498</v>
      </c>
      <c r="F12" s="469">
        <v>291560</v>
      </c>
      <c r="G12" s="470">
        <v>259980</v>
      </c>
    </row>
    <row r="13" spans="1:7" ht="14.45" customHeight="1" x14ac:dyDescent="0.2">
      <c r="A13" s="473" t="s">
        <v>6922</v>
      </c>
      <c r="B13" s="445">
        <v>298</v>
      </c>
      <c r="C13" s="445">
        <v>282</v>
      </c>
      <c r="D13" s="445">
        <v>366</v>
      </c>
      <c r="E13" s="469">
        <v>109717.34</v>
      </c>
      <c r="F13" s="469">
        <v>103765.34</v>
      </c>
      <c r="G13" s="470">
        <v>130948.67</v>
      </c>
    </row>
    <row r="14" spans="1:7" ht="14.45" customHeight="1" x14ac:dyDescent="0.2">
      <c r="A14" s="473" t="s">
        <v>6923</v>
      </c>
      <c r="B14" s="445"/>
      <c r="C14" s="445"/>
      <c r="D14" s="445">
        <v>5</v>
      </c>
      <c r="E14" s="469"/>
      <c r="F14" s="469"/>
      <c r="G14" s="470">
        <v>1760</v>
      </c>
    </row>
    <row r="15" spans="1:7" ht="14.45" customHeight="1" x14ac:dyDescent="0.2">
      <c r="A15" s="473" t="s">
        <v>6924</v>
      </c>
      <c r="B15" s="445">
        <v>609</v>
      </c>
      <c r="C15" s="445">
        <v>799</v>
      </c>
      <c r="D15" s="445">
        <v>707</v>
      </c>
      <c r="E15" s="469">
        <v>198962.99</v>
      </c>
      <c r="F15" s="469">
        <v>265486</v>
      </c>
      <c r="G15" s="470">
        <v>234943.32000000004</v>
      </c>
    </row>
    <row r="16" spans="1:7" ht="14.45" customHeight="1" x14ac:dyDescent="0.2">
      <c r="A16" s="473" t="s">
        <v>6925</v>
      </c>
      <c r="B16" s="445"/>
      <c r="C16" s="445">
        <v>712</v>
      </c>
      <c r="D16" s="445"/>
      <c r="E16" s="469"/>
      <c r="F16" s="469">
        <v>260639.62999999995</v>
      </c>
      <c r="G16" s="470"/>
    </row>
    <row r="17" spans="1:7" ht="14.45" customHeight="1" x14ac:dyDescent="0.2">
      <c r="A17" s="473" t="s">
        <v>6926</v>
      </c>
      <c r="B17" s="445"/>
      <c r="C17" s="445"/>
      <c r="D17" s="445">
        <v>205</v>
      </c>
      <c r="E17" s="469"/>
      <c r="F17" s="469"/>
      <c r="G17" s="470">
        <v>84588.01</v>
      </c>
    </row>
    <row r="18" spans="1:7" ht="14.45" customHeight="1" x14ac:dyDescent="0.2">
      <c r="A18" s="473" t="s">
        <v>6927</v>
      </c>
      <c r="B18" s="445">
        <v>175</v>
      </c>
      <c r="C18" s="445">
        <v>148</v>
      </c>
      <c r="D18" s="445">
        <v>115</v>
      </c>
      <c r="E18" s="469">
        <v>61501.67</v>
      </c>
      <c r="F18" s="469">
        <v>50700</v>
      </c>
      <c r="G18" s="470">
        <v>40958</v>
      </c>
    </row>
    <row r="19" spans="1:7" ht="14.45" customHeight="1" x14ac:dyDescent="0.2">
      <c r="A19" s="473" t="s">
        <v>6928</v>
      </c>
      <c r="B19" s="445">
        <v>455</v>
      </c>
      <c r="C19" s="445">
        <v>328</v>
      </c>
      <c r="D19" s="445"/>
      <c r="E19" s="469">
        <v>175917.66</v>
      </c>
      <c r="F19" s="469">
        <v>143196.02999999997</v>
      </c>
      <c r="G19" s="470"/>
    </row>
    <row r="20" spans="1:7" ht="14.45" customHeight="1" x14ac:dyDescent="0.2">
      <c r="A20" s="473" t="s">
        <v>6929</v>
      </c>
      <c r="B20" s="445">
        <v>738</v>
      </c>
      <c r="C20" s="445">
        <v>543</v>
      </c>
      <c r="D20" s="445">
        <v>759</v>
      </c>
      <c r="E20" s="469">
        <v>284992.01</v>
      </c>
      <c r="F20" s="469">
        <v>212766.02000000008</v>
      </c>
      <c r="G20" s="470">
        <v>294254.69</v>
      </c>
    </row>
    <row r="21" spans="1:7" ht="14.45" customHeight="1" x14ac:dyDescent="0.2">
      <c r="A21" s="473" t="s">
        <v>6930</v>
      </c>
      <c r="B21" s="445">
        <v>130</v>
      </c>
      <c r="C21" s="445"/>
      <c r="D21" s="445"/>
      <c r="E21" s="469">
        <v>59100</v>
      </c>
      <c r="F21" s="469"/>
      <c r="G21" s="470"/>
    </row>
    <row r="22" spans="1:7" ht="14.45" customHeight="1" thickBot="1" x14ac:dyDescent="0.25">
      <c r="A22" s="474" t="s">
        <v>6931</v>
      </c>
      <c r="B22" s="419">
        <v>515</v>
      </c>
      <c r="C22" s="419">
        <v>634</v>
      </c>
      <c r="D22" s="419">
        <v>523</v>
      </c>
      <c r="E22" s="471">
        <v>199938</v>
      </c>
      <c r="F22" s="471">
        <v>240883</v>
      </c>
      <c r="G22" s="472">
        <v>193369</v>
      </c>
    </row>
    <row r="23" spans="1:7" ht="14.45" customHeight="1" x14ac:dyDescent="0.2">
      <c r="A23" s="464" t="s">
        <v>200</v>
      </c>
    </row>
    <row r="24" spans="1:7" ht="14.45" customHeight="1" x14ac:dyDescent="0.2">
      <c r="A24" s="465" t="s">
        <v>6912</v>
      </c>
    </row>
    <row r="25" spans="1:7" ht="14.45" customHeight="1" x14ac:dyDescent="0.2">
      <c r="A25" s="464" t="s">
        <v>6913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F17FC44-EA86-463C-A75E-0A1B7F9CE77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94" t="s">
        <v>6960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ht="14.45" customHeight="1" thickBot="1" x14ac:dyDescent="0.25">
      <c r="A2" s="397" t="s">
        <v>226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5" customHeight="1" thickBot="1" x14ac:dyDescent="0.25">
      <c r="F3" s="63" t="s">
        <v>105</v>
      </c>
      <c r="G3" s="77">
        <f t="shared" ref="G3:P3" si="0">SUBTOTAL(9,G6:G1048576)</f>
        <v>6080</v>
      </c>
      <c r="H3" s="78">
        <f t="shared" si="0"/>
        <v>2271476.65</v>
      </c>
      <c r="I3" s="58"/>
      <c r="J3" s="58"/>
      <c r="K3" s="78">
        <f t="shared" si="0"/>
        <v>6401</v>
      </c>
      <c r="L3" s="78">
        <f t="shared" si="0"/>
        <v>2384915</v>
      </c>
      <c r="M3" s="58"/>
      <c r="N3" s="58"/>
      <c r="O3" s="78">
        <f t="shared" si="0"/>
        <v>6053</v>
      </c>
      <c r="P3" s="78">
        <f t="shared" si="0"/>
        <v>2299693.66</v>
      </c>
      <c r="Q3" s="59">
        <f>IF(L3=0,0,P3/L3)</f>
        <v>0.96426650844998674</v>
      </c>
      <c r="R3" s="79">
        <f>IF(O3=0,0,P3/O3)</f>
        <v>379.9262613580043</v>
      </c>
    </row>
    <row r="4" spans="1:18" ht="14.45" customHeight="1" x14ac:dyDescent="0.2">
      <c r="A4" s="384" t="s">
        <v>168</v>
      </c>
      <c r="B4" s="384" t="s">
        <v>76</v>
      </c>
      <c r="C4" s="392" t="s">
        <v>0</v>
      </c>
      <c r="D4" s="386" t="s">
        <v>77</v>
      </c>
      <c r="E4" s="391" t="s">
        <v>52</v>
      </c>
      <c r="F4" s="387" t="s">
        <v>51</v>
      </c>
      <c r="G4" s="388">
        <v>2018</v>
      </c>
      <c r="H4" s="389"/>
      <c r="I4" s="76"/>
      <c r="J4" s="76"/>
      <c r="K4" s="388">
        <v>2019</v>
      </c>
      <c r="L4" s="389"/>
      <c r="M4" s="76"/>
      <c r="N4" s="76"/>
      <c r="O4" s="388">
        <v>2020</v>
      </c>
      <c r="P4" s="389"/>
      <c r="Q4" s="390" t="s">
        <v>2</v>
      </c>
      <c r="R4" s="385" t="s">
        <v>79</v>
      </c>
    </row>
    <row r="5" spans="1:18" ht="14.45" customHeight="1" thickBot="1" x14ac:dyDescent="0.25">
      <c r="A5" s="475"/>
      <c r="B5" s="475"/>
      <c r="C5" s="476"/>
      <c r="D5" s="477"/>
      <c r="E5" s="478"/>
      <c r="F5" s="479"/>
      <c r="G5" s="480" t="s">
        <v>53</v>
      </c>
      <c r="H5" s="481" t="s">
        <v>10</v>
      </c>
      <c r="I5" s="482"/>
      <c r="J5" s="482"/>
      <c r="K5" s="480" t="s">
        <v>53</v>
      </c>
      <c r="L5" s="481" t="s">
        <v>10</v>
      </c>
      <c r="M5" s="482"/>
      <c r="N5" s="482"/>
      <c r="O5" s="480" t="s">
        <v>53</v>
      </c>
      <c r="P5" s="481" t="s">
        <v>10</v>
      </c>
      <c r="Q5" s="483"/>
      <c r="R5" s="484"/>
    </row>
    <row r="6" spans="1:18" ht="14.45" customHeight="1" x14ac:dyDescent="0.2">
      <c r="A6" s="437" t="s">
        <v>6933</v>
      </c>
      <c r="B6" s="438" t="s">
        <v>6934</v>
      </c>
      <c r="C6" s="438" t="s">
        <v>366</v>
      </c>
      <c r="D6" s="438" t="s">
        <v>6935</v>
      </c>
      <c r="E6" s="438" t="s">
        <v>6936</v>
      </c>
      <c r="F6" s="438" t="s">
        <v>6937</v>
      </c>
      <c r="G6" s="416">
        <v>69</v>
      </c>
      <c r="H6" s="416">
        <v>5106</v>
      </c>
      <c r="I6" s="438">
        <v>0.83024390243902435</v>
      </c>
      <c r="J6" s="438">
        <v>74</v>
      </c>
      <c r="K6" s="416">
        <v>82</v>
      </c>
      <c r="L6" s="416">
        <v>6150</v>
      </c>
      <c r="M6" s="438">
        <v>1</v>
      </c>
      <c r="N6" s="438">
        <v>75</v>
      </c>
      <c r="O6" s="416">
        <v>78</v>
      </c>
      <c r="P6" s="416">
        <v>5928</v>
      </c>
      <c r="Q6" s="417">
        <v>0.96390243902439021</v>
      </c>
      <c r="R6" s="428">
        <v>76</v>
      </c>
    </row>
    <row r="7" spans="1:18" ht="14.45" customHeight="1" x14ac:dyDescent="0.2">
      <c r="A7" s="441" t="s">
        <v>6933</v>
      </c>
      <c r="B7" s="442" t="s">
        <v>6934</v>
      </c>
      <c r="C7" s="442" t="s">
        <v>366</v>
      </c>
      <c r="D7" s="442" t="s">
        <v>6935</v>
      </c>
      <c r="E7" s="442" t="s">
        <v>6938</v>
      </c>
      <c r="F7" s="442" t="s">
        <v>6939</v>
      </c>
      <c r="G7" s="445">
        <v>3794</v>
      </c>
      <c r="H7" s="445">
        <v>1316518</v>
      </c>
      <c r="I7" s="442">
        <v>0.8697063583815029</v>
      </c>
      <c r="J7" s="442">
        <v>347</v>
      </c>
      <c r="K7" s="445">
        <v>4325</v>
      </c>
      <c r="L7" s="445">
        <v>1513750</v>
      </c>
      <c r="M7" s="442">
        <v>1</v>
      </c>
      <c r="N7" s="442">
        <v>350</v>
      </c>
      <c r="O7" s="445">
        <v>3575</v>
      </c>
      <c r="P7" s="445">
        <v>1258400</v>
      </c>
      <c r="Q7" s="485">
        <v>0.83131296449215519</v>
      </c>
      <c r="R7" s="446">
        <v>352</v>
      </c>
    </row>
    <row r="8" spans="1:18" ht="14.45" customHeight="1" x14ac:dyDescent="0.2">
      <c r="A8" s="441" t="s">
        <v>6933</v>
      </c>
      <c r="B8" s="442" t="s">
        <v>6934</v>
      </c>
      <c r="C8" s="442" t="s">
        <v>366</v>
      </c>
      <c r="D8" s="442" t="s">
        <v>6935</v>
      </c>
      <c r="E8" s="442" t="s">
        <v>6940</v>
      </c>
      <c r="F8" s="442" t="s">
        <v>6941</v>
      </c>
      <c r="G8" s="445"/>
      <c r="H8" s="445"/>
      <c r="I8" s="442"/>
      <c r="J8" s="442"/>
      <c r="K8" s="445">
        <v>48</v>
      </c>
      <c r="L8" s="445">
        <v>11184</v>
      </c>
      <c r="M8" s="442">
        <v>1</v>
      </c>
      <c r="N8" s="442">
        <v>233</v>
      </c>
      <c r="O8" s="445">
        <v>22</v>
      </c>
      <c r="P8" s="445">
        <v>5170</v>
      </c>
      <c r="Q8" s="485">
        <v>0.4622675250357654</v>
      </c>
      <c r="R8" s="446">
        <v>235</v>
      </c>
    </row>
    <row r="9" spans="1:18" ht="14.45" customHeight="1" x14ac:dyDescent="0.2">
      <c r="A9" s="441" t="s">
        <v>6933</v>
      </c>
      <c r="B9" s="442" t="s">
        <v>6934</v>
      </c>
      <c r="C9" s="442" t="s">
        <v>366</v>
      </c>
      <c r="D9" s="442" t="s">
        <v>6935</v>
      </c>
      <c r="E9" s="442" t="s">
        <v>6942</v>
      </c>
      <c r="F9" s="442" t="s">
        <v>6943</v>
      </c>
      <c r="G9" s="445">
        <v>837</v>
      </c>
      <c r="H9" s="445">
        <v>290439</v>
      </c>
      <c r="I9" s="442">
        <v>1.0490843417012823</v>
      </c>
      <c r="J9" s="442">
        <v>347</v>
      </c>
      <c r="K9" s="445">
        <v>791</v>
      </c>
      <c r="L9" s="445">
        <v>276850</v>
      </c>
      <c r="M9" s="442">
        <v>1</v>
      </c>
      <c r="N9" s="442">
        <v>350</v>
      </c>
      <c r="O9" s="445">
        <v>633</v>
      </c>
      <c r="P9" s="445">
        <v>222816</v>
      </c>
      <c r="Q9" s="485">
        <v>0.80482571789777857</v>
      </c>
      <c r="R9" s="446">
        <v>352</v>
      </c>
    </row>
    <row r="10" spans="1:18" ht="14.45" customHeight="1" x14ac:dyDescent="0.2">
      <c r="A10" s="441" t="s">
        <v>6933</v>
      </c>
      <c r="B10" s="442" t="s">
        <v>6934</v>
      </c>
      <c r="C10" s="442" t="s">
        <v>366</v>
      </c>
      <c r="D10" s="442" t="s">
        <v>6935</v>
      </c>
      <c r="E10" s="442" t="s">
        <v>6944</v>
      </c>
      <c r="F10" s="442" t="s">
        <v>6945</v>
      </c>
      <c r="G10" s="445">
        <v>105</v>
      </c>
      <c r="H10" s="445">
        <v>36435</v>
      </c>
      <c r="I10" s="442">
        <v>4.5260869565217394</v>
      </c>
      <c r="J10" s="442">
        <v>347</v>
      </c>
      <c r="K10" s="445">
        <v>23</v>
      </c>
      <c r="L10" s="445">
        <v>8050</v>
      </c>
      <c r="M10" s="442">
        <v>1</v>
      </c>
      <c r="N10" s="442">
        <v>350</v>
      </c>
      <c r="O10" s="445">
        <v>400</v>
      </c>
      <c r="P10" s="445">
        <v>140800</v>
      </c>
      <c r="Q10" s="485">
        <v>17.490683229813666</v>
      </c>
      <c r="R10" s="446">
        <v>352</v>
      </c>
    </row>
    <row r="11" spans="1:18" ht="14.45" customHeight="1" x14ac:dyDescent="0.2">
      <c r="A11" s="441" t="s">
        <v>6933</v>
      </c>
      <c r="B11" s="442" t="s">
        <v>6934</v>
      </c>
      <c r="C11" s="442" t="s">
        <v>366</v>
      </c>
      <c r="D11" s="442" t="s">
        <v>6935</v>
      </c>
      <c r="E11" s="442" t="s">
        <v>6946</v>
      </c>
      <c r="F11" s="442" t="s">
        <v>6947</v>
      </c>
      <c r="G11" s="445">
        <v>182</v>
      </c>
      <c r="H11" s="445">
        <v>6066.65</v>
      </c>
      <c r="I11" s="442">
        <v>1.083330357142857</v>
      </c>
      <c r="J11" s="442">
        <v>33.333241758241755</v>
      </c>
      <c r="K11" s="445">
        <v>168</v>
      </c>
      <c r="L11" s="445">
        <v>5600</v>
      </c>
      <c r="M11" s="442">
        <v>1</v>
      </c>
      <c r="N11" s="442">
        <v>33.333333333333336</v>
      </c>
      <c r="O11" s="445">
        <v>215</v>
      </c>
      <c r="P11" s="445">
        <v>7166.66</v>
      </c>
      <c r="Q11" s="485">
        <v>1.2797607142857144</v>
      </c>
      <c r="R11" s="446">
        <v>33.333302325581393</v>
      </c>
    </row>
    <row r="12" spans="1:18" ht="14.45" customHeight="1" x14ac:dyDescent="0.2">
      <c r="A12" s="441" t="s">
        <v>6933</v>
      </c>
      <c r="B12" s="442" t="s">
        <v>6934</v>
      </c>
      <c r="C12" s="442" t="s">
        <v>366</v>
      </c>
      <c r="D12" s="442" t="s">
        <v>6935</v>
      </c>
      <c r="E12" s="442" t="s">
        <v>6948</v>
      </c>
      <c r="F12" s="442" t="s">
        <v>6949</v>
      </c>
      <c r="G12" s="445">
        <v>511</v>
      </c>
      <c r="H12" s="445">
        <v>296891</v>
      </c>
      <c r="I12" s="442">
        <v>1.1494927985132415</v>
      </c>
      <c r="J12" s="442">
        <v>581</v>
      </c>
      <c r="K12" s="445">
        <v>440</v>
      </c>
      <c r="L12" s="445">
        <v>258280</v>
      </c>
      <c r="M12" s="442">
        <v>1</v>
      </c>
      <c r="N12" s="442">
        <v>587</v>
      </c>
      <c r="O12" s="445">
        <v>555</v>
      </c>
      <c r="P12" s="445">
        <v>328005</v>
      </c>
      <c r="Q12" s="485">
        <v>1.2699589592690104</v>
      </c>
      <c r="R12" s="446">
        <v>591</v>
      </c>
    </row>
    <row r="13" spans="1:18" ht="14.45" customHeight="1" x14ac:dyDescent="0.2">
      <c r="A13" s="441" t="s">
        <v>6933</v>
      </c>
      <c r="B13" s="442" t="s">
        <v>6934</v>
      </c>
      <c r="C13" s="442" t="s">
        <v>366</v>
      </c>
      <c r="D13" s="442" t="s">
        <v>6935</v>
      </c>
      <c r="E13" s="442" t="s">
        <v>6950</v>
      </c>
      <c r="F13" s="442" t="s">
        <v>6951</v>
      </c>
      <c r="G13" s="445">
        <v>255</v>
      </c>
      <c r="H13" s="445">
        <v>148410</v>
      </c>
      <c r="I13" s="442">
        <v>1.0177337063857801</v>
      </c>
      <c r="J13" s="442">
        <v>582</v>
      </c>
      <c r="K13" s="445">
        <v>248</v>
      </c>
      <c r="L13" s="445">
        <v>145824</v>
      </c>
      <c r="M13" s="442">
        <v>1</v>
      </c>
      <c r="N13" s="442">
        <v>588</v>
      </c>
      <c r="O13" s="445">
        <v>327</v>
      </c>
      <c r="P13" s="445">
        <v>193584</v>
      </c>
      <c r="Q13" s="485">
        <v>1.3275181040157999</v>
      </c>
      <c r="R13" s="446">
        <v>592</v>
      </c>
    </row>
    <row r="14" spans="1:18" ht="14.45" customHeight="1" x14ac:dyDescent="0.2">
      <c r="A14" s="441" t="s">
        <v>6933</v>
      </c>
      <c r="B14" s="442" t="s">
        <v>6934</v>
      </c>
      <c r="C14" s="442" t="s">
        <v>366</v>
      </c>
      <c r="D14" s="442" t="s">
        <v>6935</v>
      </c>
      <c r="E14" s="442" t="s">
        <v>6952</v>
      </c>
      <c r="F14" s="442" t="s">
        <v>6953</v>
      </c>
      <c r="G14" s="445"/>
      <c r="H14" s="445"/>
      <c r="I14" s="442"/>
      <c r="J14" s="442"/>
      <c r="K14" s="445">
        <v>4</v>
      </c>
      <c r="L14" s="445">
        <v>1176</v>
      </c>
      <c r="M14" s="442">
        <v>1</v>
      </c>
      <c r="N14" s="442">
        <v>294</v>
      </c>
      <c r="O14" s="445"/>
      <c r="P14" s="445"/>
      <c r="Q14" s="485"/>
      <c r="R14" s="446"/>
    </row>
    <row r="15" spans="1:18" ht="14.45" customHeight="1" x14ac:dyDescent="0.2">
      <c r="A15" s="441" t="s">
        <v>6933</v>
      </c>
      <c r="B15" s="442" t="s">
        <v>6934</v>
      </c>
      <c r="C15" s="442" t="s">
        <v>366</v>
      </c>
      <c r="D15" s="442" t="s">
        <v>6935</v>
      </c>
      <c r="E15" s="442" t="s">
        <v>6954</v>
      </c>
      <c r="F15" s="442" t="s">
        <v>6955</v>
      </c>
      <c r="G15" s="445">
        <v>184</v>
      </c>
      <c r="H15" s="445">
        <v>107088</v>
      </c>
      <c r="I15" s="442">
        <v>1.2560168895144264</v>
      </c>
      <c r="J15" s="442">
        <v>582</v>
      </c>
      <c r="K15" s="445">
        <v>145</v>
      </c>
      <c r="L15" s="445">
        <v>85260</v>
      </c>
      <c r="M15" s="442">
        <v>1</v>
      </c>
      <c r="N15" s="442">
        <v>588</v>
      </c>
      <c r="O15" s="445">
        <v>106</v>
      </c>
      <c r="P15" s="445">
        <v>62752</v>
      </c>
      <c r="Q15" s="485">
        <v>0.73600750645085622</v>
      </c>
      <c r="R15" s="446">
        <v>592</v>
      </c>
    </row>
    <row r="16" spans="1:18" ht="14.45" customHeight="1" x14ac:dyDescent="0.2">
      <c r="A16" s="441" t="s">
        <v>6933</v>
      </c>
      <c r="B16" s="442" t="s">
        <v>6934</v>
      </c>
      <c r="C16" s="442" t="s">
        <v>366</v>
      </c>
      <c r="D16" s="442" t="s">
        <v>6935</v>
      </c>
      <c r="E16" s="442" t="s">
        <v>6956</v>
      </c>
      <c r="F16" s="442" t="s">
        <v>6957</v>
      </c>
      <c r="G16" s="445">
        <v>79</v>
      </c>
      <c r="H16" s="445">
        <v>45899</v>
      </c>
      <c r="I16" s="442">
        <v>0.64621904346234527</v>
      </c>
      <c r="J16" s="442">
        <v>581</v>
      </c>
      <c r="K16" s="445">
        <v>121</v>
      </c>
      <c r="L16" s="445">
        <v>71027</v>
      </c>
      <c r="M16" s="442">
        <v>1</v>
      </c>
      <c r="N16" s="442">
        <v>587</v>
      </c>
      <c r="O16" s="445">
        <v>112</v>
      </c>
      <c r="P16" s="445">
        <v>66192</v>
      </c>
      <c r="Q16" s="485">
        <v>0.93192729525391749</v>
      </c>
      <c r="R16" s="446">
        <v>591</v>
      </c>
    </row>
    <row r="17" spans="1:18" ht="14.45" customHeight="1" thickBot="1" x14ac:dyDescent="0.25">
      <c r="A17" s="447" t="s">
        <v>6933</v>
      </c>
      <c r="B17" s="448" t="s">
        <v>6934</v>
      </c>
      <c r="C17" s="448" t="s">
        <v>366</v>
      </c>
      <c r="D17" s="448" t="s">
        <v>6935</v>
      </c>
      <c r="E17" s="448" t="s">
        <v>6958</v>
      </c>
      <c r="F17" s="448" t="s">
        <v>6959</v>
      </c>
      <c r="G17" s="419">
        <v>64</v>
      </c>
      <c r="H17" s="419">
        <v>18624</v>
      </c>
      <c r="I17" s="448">
        <v>10.5578231292517</v>
      </c>
      <c r="J17" s="448">
        <v>291</v>
      </c>
      <c r="K17" s="419">
        <v>6</v>
      </c>
      <c r="L17" s="419">
        <v>1764</v>
      </c>
      <c r="M17" s="448">
        <v>1</v>
      </c>
      <c r="N17" s="448">
        <v>294</v>
      </c>
      <c r="O17" s="419">
        <v>30</v>
      </c>
      <c r="P17" s="419">
        <v>8880</v>
      </c>
      <c r="Q17" s="420">
        <v>5.0340136054421771</v>
      </c>
      <c r="R17" s="429">
        <v>296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C1D824B-CFA9-44BD-9597-AFA4448A410A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94" t="s">
        <v>6961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1:19" ht="14.45" customHeight="1" thickBot="1" x14ac:dyDescent="0.25">
      <c r="A2" s="397" t="s">
        <v>226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5" customHeight="1" thickBot="1" x14ac:dyDescent="0.25">
      <c r="G3" s="63" t="s">
        <v>105</v>
      </c>
      <c r="H3" s="77">
        <f t="shared" ref="H3:Q3" si="0">SUBTOTAL(9,H6:H1048576)</f>
        <v>6080</v>
      </c>
      <c r="I3" s="78">
        <f t="shared" si="0"/>
        <v>2271476.6499999994</v>
      </c>
      <c r="J3" s="58"/>
      <c r="K3" s="58"/>
      <c r="L3" s="78">
        <f t="shared" si="0"/>
        <v>6401</v>
      </c>
      <c r="M3" s="78">
        <f t="shared" si="0"/>
        <v>2384915</v>
      </c>
      <c r="N3" s="58"/>
      <c r="O3" s="58"/>
      <c r="P3" s="78">
        <f t="shared" si="0"/>
        <v>6053</v>
      </c>
      <c r="Q3" s="78">
        <f t="shared" si="0"/>
        <v>2299693.6599999997</v>
      </c>
      <c r="R3" s="59">
        <f>IF(M3=0,0,Q3/M3)</f>
        <v>0.96426650844998651</v>
      </c>
      <c r="S3" s="79">
        <f>IF(P3=0,0,Q3/P3)</f>
        <v>379.92626135800424</v>
      </c>
    </row>
    <row r="4" spans="1:19" ht="14.45" customHeight="1" x14ac:dyDescent="0.2">
      <c r="A4" s="384" t="s">
        <v>168</v>
      </c>
      <c r="B4" s="384" t="s">
        <v>76</v>
      </c>
      <c r="C4" s="392" t="s">
        <v>0</v>
      </c>
      <c r="D4" s="233" t="s">
        <v>106</v>
      </c>
      <c r="E4" s="386" t="s">
        <v>77</v>
      </c>
      <c r="F4" s="391" t="s">
        <v>52</v>
      </c>
      <c r="G4" s="387" t="s">
        <v>51</v>
      </c>
      <c r="H4" s="388">
        <v>2018</v>
      </c>
      <c r="I4" s="389"/>
      <c r="J4" s="76"/>
      <c r="K4" s="76"/>
      <c r="L4" s="388">
        <v>2019</v>
      </c>
      <c r="M4" s="389"/>
      <c r="N4" s="76"/>
      <c r="O4" s="76"/>
      <c r="P4" s="388">
        <v>2020</v>
      </c>
      <c r="Q4" s="389"/>
      <c r="R4" s="390" t="s">
        <v>2</v>
      </c>
      <c r="S4" s="385" t="s">
        <v>79</v>
      </c>
    </row>
    <row r="5" spans="1:19" ht="14.45" customHeight="1" thickBot="1" x14ac:dyDescent="0.25">
      <c r="A5" s="475"/>
      <c r="B5" s="475"/>
      <c r="C5" s="476"/>
      <c r="D5" s="486"/>
      <c r="E5" s="477"/>
      <c r="F5" s="478"/>
      <c r="G5" s="479"/>
      <c r="H5" s="480" t="s">
        <v>53</v>
      </c>
      <c r="I5" s="481" t="s">
        <v>10</v>
      </c>
      <c r="J5" s="482"/>
      <c r="K5" s="482"/>
      <c r="L5" s="480" t="s">
        <v>53</v>
      </c>
      <c r="M5" s="481" t="s">
        <v>10</v>
      </c>
      <c r="N5" s="482"/>
      <c r="O5" s="482"/>
      <c r="P5" s="480" t="s">
        <v>53</v>
      </c>
      <c r="Q5" s="481" t="s">
        <v>10</v>
      </c>
      <c r="R5" s="483"/>
      <c r="S5" s="484"/>
    </row>
    <row r="6" spans="1:19" ht="14.45" customHeight="1" x14ac:dyDescent="0.2">
      <c r="A6" s="437" t="s">
        <v>6933</v>
      </c>
      <c r="B6" s="438" t="s">
        <v>6934</v>
      </c>
      <c r="C6" s="438" t="s">
        <v>366</v>
      </c>
      <c r="D6" s="438" t="s">
        <v>6915</v>
      </c>
      <c r="E6" s="438" t="s">
        <v>6935</v>
      </c>
      <c r="F6" s="438" t="s">
        <v>6936</v>
      </c>
      <c r="G6" s="438" t="s">
        <v>6937</v>
      </c>
      <c r="H6" s="416">
        <v>2</v>
      </c>
      <c r="I6" s="416">
        <v>148</v>
      </c>
      <c r="J6" s="438">
        <v>0.98666666666666669</v>
      </c>
      <c r="K6" s="438">
        <v>74</v>
      </c>
      <c r="L6" s="416">
        <v>2</v>
      </c>
      <c r="M6" s="416">
        <v>150</v>
      </c>
      <c r="N6" s="438">
        <v>1</v>
      </c>
      <c r="O6" s="438">
        <v>75</v>
      </c>
      <c r="P6" s="416"/>
      <c r="Q6" s="416"/>
      <c r="R6" s="417"/>
      <c r="S6" s="428"/>
    </row>
    <row r="7" spans="1:19" ht="14.45" customHeight="1" x14ac:dyDescent="0.2">
      <c r="A7" s="441" t="s">
        <v>6933</v>
      </c>
      <c r="B7" s="442" t="s">
        <v>6934</v>
      </c>
      <c r="C7" s="442" t="s">
        <v>366</v>
      </c>
      <c r="D7" s="442" t="s">
        <v>6915</v>
      </c>
      <c r="E7" s="442" t="s">
        <v>6935</v>
      </c>
      <c r="F7" s="442" t="s">
        <v>6938</v>
      </c>
      <c r="G7" s="442" t="s">
        <v>6939</v>
      </c>
      <c r="H7" s="445">
        <v>36</v>
      </c>
      <c r="I7" s="445">
        <v>12492</v>
      </c>
      <c r="J7" s="442">
        <v>1.2746938775510204</v>
      </c>
      <c r="K7" s="442">
        <v>347</v>
      </c>
      <c r="L7" s="445">
        <v>28</v>
      </c>
      <c r="M7" s="445">
        <v>9800</v>
      </c>
      <c r="N7" s="442">
        <v>1</v>
      </c>
      <c r="O7" s="442">
        <v>350</v>
      </c>
      <c r="P7" s="445">
        <v>70</v>
      </c>
      <c r="Q7" s="445">
        <v>24640</v>
      </c>
      <c r="R7" s="485">
        <v>2.5142857142857142</v>
      </c>
      <c r="S7" s="446">
        <v>352</v>
      </c>
    </row>
    <row r="8" spans="1:19" ht="14.45" customHeight="1" x14ac:dyDescent="0.2">
      <c r="A8" s="441" t="s">
        <v>6933</v>
      </c>
      <c r="B8" s="442" t="s">
        <v>6934</v>
      </c>
      <c r="C8" s="442" t="s">
        <v>366</v>
      </c>
      <c r="D8" s="442" t="s">
        <v>6915</v>
      </c>
      <c r="E8" s="442" t="s">
        <v>6935</v>
      </c>
      <c r="F8" s="442" t="s">
        <v>6942</v>
      </c>
      <c r="G8" s="442" t="s">
        <v>6943</v>
      </c>
      <c r="H8" s="445">
        <v>196</v>
      </c>
      <c r="I8" s="445">
        <v>68012</v>
      </c>
      <c r="J8" s="442">
        <v>1.1848780487804877</v>
      </c>
      <c r="K8" s="442">
        <v>347</v>
      </c>
      <c r="L8" s="445">
        <v>164</v>
      </c>
      <c r="M8" s="445">
        <v>57400</v>
      </c>
      <c r="N8" s="442">
        <v>1</v>
      </c>
      <c r="O8" s="442">
        <v>350</v>
      </c>
      <c r="P8" s="445">
        <v>154</v>
      </c>
      <c r="Q8" s="445">
        <v>54208</v>
      </c>
      <c r="R8" s="485">
        <v>0.94439024390243897</v>
      </c>
      <c r="S8" s="446">
        <v>352</v>
      </c>
    </row>
    <row r="9" spans="1:19" ht="14.45" customHeight="1" x14ac:dyDescent="0.2">
      <c r="A9" s="441" t="s">
        <v>6933</v>
      </c>
      <c r="B9" s="442" t="s">
        <v>6934</v>
      </c>
      <c r="C9" s="442" t="s">
        <v>366</v>
      </c>
      <c r="D9" s="442" t="s">
        <v>6915</v>
      </c>
      <c r="E9" s="442" t="s">
        <v>6935</v>
      </c>
      <c r="F9" s="442" t="s">
        <v>6944</v>
      </c>
      <c r="G9" s="442" t="s">
        <v>6945</v>
      </c>
      <c r="H9" s="445"/>
      <c r="I9" s="445"/>
      <c r="J9" s="442"/>
      <c r="K9" s="442"/>
      <c r="L9" s="445"/>
      <c r="M9" s="445"/>
      <c r="N9" s="442"/>
      <c r="O9" s="442"/>
      <c r="P9" s="445">
        <v>52</v>
      </c>
      <c r="Q9" s="445">
        <v>18304</v>
      </c>
      <c r="R9" s="485"/>
      <c r="S9" s="446">
        <v>352</v>
      </c>
    </row>
    <row r="10" spans="1:19" ht="14.45" customHeight="1" x14ac:dyDescent="0.2">
      <c r="A10" s="441" t="s">
        <v>6933</v>
      </c>
      <c r="B10" s="442" t="s">
        <v>6934</v>
      </c>
      <c r="C10" s="442" t="s">
        <v>366</v>
      </c>
      <c r="D10" s="442" t="s">
        <v>6915</v>
      </c>
      <c r="E10" s="442" t="s">
        <v>6935</v>
      </c>
      <c r="F10" s="442" t="s">
        <v>6950</v>
      </c>
      <c r="G10" s="442" t="s">
        <v>6951</v>
      </c>
      <c r="H10" s="445">
        <v>74</v>
      </c>
      <c r="I10" s="445">
        <v>43068</v>
      </c>
      <c r="J10" s="442">
        <v>1.664656771799629</v>
      </c>
      <c r="K10" s="442">
        <v>582</v>
      </c>
      <c r="L10" s="445">
        <v>44</v>
      </c>
      <c r="M10" s="445">
        <v>25872</v>
      </c>
      <c r="N10" s="442">
        <v>1</v>
      </c>
      <c r="O10" s="442">
        <v>588</v>
      </c>
      <c r="P10" s="445">
        <v>102</v>
      </c>
      <c r="Q10" s="445">
        <v>60384</v>
      </c>
      <c r="R10" s="485">
        <v>2.3339517625231911</v>
      </c>
      <c r="S10" s="446">
        <v>592</v>
      </c>
    </row>
    <row r="11" spans="1:19" ht="14.45" customHeight="1" x14ac:dyDescent="0.2">
      <c r="A11" s="441" t="s">
        <v>6933</v>
      </c>
      <c r="B11" s="442" t="s">
        <v>6934</v>
      </c>
      <c r="C11" s="442" t="s">
        <v>366</v>
      </c>
      <c r="D11" s="442" t="s">
        <v>6915</v>
      </c>
      <c r="E11" s="442" t="s">
        <v>6935</v>
      </c>
      <c r="F11" s="442" t="s">
        <v>6952</v>
      </c>
      <c r="G11" s="442" t="s">
        <v>6953</v>
      </c>
      <c r="H11" s="445"/>
      <c r="I11" s="445"/>
      <c r="J11" s="442"/>
      <c r="K11" s="442"/>
      <c r="L11" s="445">
        <v>4</v>
      </c>
      <c r="M11" s="445">
        <v>1176</v>
      </c>
      <c r="N11" s="442">
        <v>1</v>
      </c>
      <c r="O11" s="442">
        <v>294</v>
      </c>
      <c r="P11" s="445"/>
      <c r="Q11" s="445"/>
      <c r="R11" s="485"/>
      <c r="S11" s="446"/>
    </row>
    <row r="12" spans="1:19" ht="14.45" customHeight="1" x14ac:dyDescent="0.2">
      <c r="A12" s="441" t="s">
        <v>6933</v>
      </c>
      <c r="B12" s="442" t="s">
        <v>6934</v>
      </c>
      <c r="C12" s="442" t="s">
        <v>366</v>
      </c>
      <c r="D12" s="442" t="s">
        <v>6915</v>
      </c>
      <c r="E12" s="442" t="s">
        <v>6935</v>
      </c>
      <c r="F12" s="442" t="s">
        <v>6954</v>
      </c>
      <c r="G12" s="442" t="s">
        <v>6955</v>
      </c>
      <c r="H12" s="445">
        <v>4</v>
      </c>
      <c r="I12" s="445">
        <v>2328</v>
      </c>
      <c r="J12" s="442"/>
      <c r="K12" s="442">
        <v>582</v>
      </c>
      <c r="L12" s="445"/>
      <c r="M12" s="445"/>
      <c r="N12" s="442"/>
      <c r="O12" s="442"/>
      <c r="P12" s="445"/>
      <c r="Q12" s="445"/>
      <c r="R12" s="485"/>
      <c r="S12" s="446"/>
    </row>
    <row r="13" spans="1:19" ht="14.45" customHeight="1" x14ac:dyDescent="0.2">
      <c r="A13" s="441" t="s">
        <v>6933</v>
      </c>
      <c r="B13" s="442" t="s">
        <v>6934</v>
      </c>
      <c r="C13" s="442" t="s">
        <v>366</v>
      </c>
      <c r="D13" s="442" t="s">
        <v>6916</v>
      </c>
      <c r="E13" s="442" t="s">
        <v>6935</v>
      </c>
      <c r="F13" s="442" t="s">
        <v>6936</v>
      </c>
      <c r="G13" s="442" t="s">
        <v>6937</v>
      </c>
      <c r="H13" s="445">
        <v>6</v>
      </c>
      <c r="I13" s="445">
        <v>444</v>
      </c>
      <c r="J13" s="442"/>
      <c r="K13" s="442">
        <v>74</v>
      </c>
      <c r="L13" s="445"/>
      <c r="M13" s="445"/>
      <c r="N13" s="442"/>
      <c r="O13" s="442"/>
      <c r="P13" s="445"/>
      <c r="Q13" s="445"/>
      <c r="R13" s="485"/>
      <c r="S13" s="446"/>
    </row>
    <row r="14" spans="1:19" ht="14.45" customHeight="1" x14ac:dyDescent="0.2">
      <c r="A14" s="441" t="s">
        <v>6933</v>
      </c>
      <c r="B14" s="442" t="s">
        <v>6934</v>
      </c>
      <c r="C14" s="442" t="s">
        <v>366</v>
      </c>
      <c r="D14" s="442" t="s">
        <v>6916</v>
      </c>
      <c r="E14" s="442" t="s">
        <v>6935</v>
      </c>
      <c r="F14" s="442" t="s">
        <v>6938</v>
      </c>
      <c r="G14" s="442" t="s">
        <v>6939</v>
      </c>
      <c r="H14" s="445">
        <v>408</v>
      </c>
      <c r="I14" s="445">
        <v>141576</v>
      </c>
      <c r="J14" s="442">
        <v>1.4871428571428571</v>
      </c>
      <c r="K14" s="442">
        <v>347</v>
      </c>
      <c r="L14" s="445">
        <v>272</v>
      </c>
      <c r="M14" s="445">
        <v>95200</v>
      </c>
      <c r="N14" s="442">
        <v>1</v>
      </c>
      <c r="O14" s="442">
        <v>350</v>
      </c>
      <c r="P14" s="445"/>
      <c r="Q14" s="445"/>
      <c r="R14" s="485"/>
      <c r="S14" s="446"/>
    </row>
    <row r="15" spans="1:19" ht="14.45" customHeight="1" x14ac:dyDescent="0.2">
      <c r="A15" s="441" t="s">
        <v>6933</v>
      </c>
      <c r="B15" s="442" t="s">
        <v>6934</v>
      </c>
      <c r="C15" s="442" t="s">
        <v>366</v>
      </c>
      <c r="D15" s="442" t="s">
        <v>6916</v>
      </c>
      <c r="E15" s="442" t="s">
        <v>6935</v>
      </c>
      <c r="F15" s="442" t="s">
        <v>6942</v>
      </c>
      <c r="G15" s="442" t="s">
        <v>6943</v>
      </c>
      <c r="H15" s="445">
        <v>8</v>
      </c>
      <c r="I15" s="445">
        <v>2776</v>
      </c>
      <c r="J15" s="442"/>
      <c r="K15" s="442">
        <v>347</v>
      </c>
      <c r="L15" s="445"/>
      <c r="M15" s="445"/>
      <c r="N15" s="442"/>
      <c r="O15" s="442"/>
      <c r="P15" s="445"/>
      <c r="Q15" s="445"/>
      <c r="R15" s="485"/>
      <c r="S15" s="446"/>
    </row>
    <row r="16" spans="1:19" ht="14.45" customHeight="1" x14ac:dyDescent="0.2">
      <c r="A16" s="441" t="s">
        <v>6933</v>
      </c>
      <c r="B16" s="442" t="s">
        <v>6934</v>
      </c>
      <c r="C16" s="442" t="s">
        <v>366</v>
      </c>
      <c r="D16" s="442" t="s">
        <v>6916</v>
      </c>
      <c r="E16" s="442" t="s">
        <v>6935</v>
      </c>
      <c r="F16" s="442" t="s">
        <v>6944</v>
      </c>
      <c r="G16" s="442" t="s">
        <v>6945</v>
      </c>
      <c r="H16" s="445">
        <v>16</v>
      </c>
      <c r="I16" s="445">
        <v>5552</v>
      </c>
      <c r="J16" s="442">
        <v>1.3219047619047619</v>
      </c>
      <c r="K16" s="442">
        <v>347</v>
      </c>
      <c r="L16" s="445">
        <v>12</v>
      </c>
      <c r="M16" s="445">
        <v>4200</v>
      </c>
      <c r="N16" s="442">
        <v>1</v>
      </c>
      <c r="O16" s="442">
        <v>350</v>
      </c>
      <c r="P16" s="445"/>
      <c r="Q16" s="445"/>
      <c r="R16" s="485"/>
      <c r="S16" s="446"/>
    </row>
    <row r="17" spans="1:19" ht="14.45" customHeight="1" x14ac:dyDescent="0.2">
      <c r="A17" s="441" t="s">
        <v>6933</v>
      </c>
      <c r="B17" s="442" t="s">
        <v>6934</v>
      </c>
      <c r="C17" s="442" t="s">
        <v>366</v>
      </c>
      <c r="D17" s="442" t="s">
        <v>6916</v>
      </c>
      <c r="E17" s="442" t="s">
        <v>6935</v>
      </c>
      <c r="F17" s="442" t="s">
        <v>6946</v>
      </c>
      <c r="G17" s="442" t="s">
        <v>6947</v>
      </c>
      <c r="H17" s="445">
        <v>3</v>
      </c>
      <c r="I17" s="445">
        <v>99.99</v>
      </c>
      <c r="J17" s="442"/>
      <c r="K17" s="442">
        <v>33.33</v>
      </c>
      <c r="L17" s="445"/>
      <c r="M17" s="445"/>
      <c r="N17" s="442"/>
      <c r="O17" s="442"/>
      <c r="P17" s="445"/>
      <c r="Q17" s="445"/>
      <c r="R17" s="485"/>
      <c r="S17" s="446"/>
    </row>
    <row r="18" spans="1:19" ht="14.45" customHeight="1" x14ac:dyDescent="0.2">
      <c r="A18" s="441" t="s">
        <v>6933</v>
      </c>
      <c r="B18" s="442" t="s">
        <v>6934</v>
      </c>
      <c r="C18" s="442" t="s">
        <v>366</v>
      </c>
      <c r="D18" s="442" t="s">
        <v>6916</v>
      </c>
      <c r="E18" s="442" t="s">
        <v>6935</v>
      </c>
      <c r="F18" s="442" t="s">
        <v>6948</v>
      </c>
      <c r="G18" s="442" t="s">
        <v>6949</v>
      </c>
      <c r="H18" s="445">
        <v>10</v>
      </c>
      <c r="I18" s="445">
        <v>5810</v>
      </c>
      <c r="J18" s="442"/>
      <c r="K18" s="442">
        <v>581</v>
      </c>
      <c r="L18" s="445"/>
      <c r="M18" s="445"/>
      <c r="N18" s="442"/>
      <c r="O18" s="442"/>
      <c r="P18" s="445"/>
      <c r="Q18" s="445"/>
      <c r="R18" s="485"/>
      <c r="S18" s="446"/>
    </row>
    <row r="19" spans="1:19" ht="14.45" customHeight="1" x14ac:dyDescent="0.2">
      <c r="A19" s="441" t="s">
        <v>6933</v>
      </c>
      <c r="B19" s="442" t="s">
        <v>6934</v>
      </c>
      <c r="C19" s="442" t="s">
        <v>366</v>
      </c>
      <c r="D19" s="442" t="s">
        <v>6920</v>
      </c>
      <c r="E19" s="442" t="s">
        <v>6935</v>
      </c>
      <c r="F19" s="442" t="s">
        <v>6936</v>
      </c>
      <c r="G19" s="442" t="s">
        <v>6937</v>
      </c>
      <c r="H19" s="445"/>
      <c r="I19" s="445"/>
      <c r="J19" s="442"/>
      <c r="K19" s="442"/>
      <c r="L19" s="445">
        <v>6</v>
      </c>
      <c r="M19" s="445">
        <v>450</v>
      </c>
      <c r="N19" s="442">
        <v>1</v>
      </c>
      <c r="O19" s="442">
        <v>75</v>
      </c>
      <c r="P19" s="445"/>
      <c r="Q19" s="445"/>
      <c r="R19" s="485"/>
      <c r="S19" s="446"/>
    </row>
    <row r="20" spans="1:19" ht="14.45" customHeight="1" x14ac:dyDescent="0.2">
      <c r="A20" s="441" t="s">
        <v>6933</v>
      </c>
      <c r="B20" s="442" t="s">
        <v>6934</v>
      </c>
      <c r="C20" s="442" t="s">
        <v>366</v>
      </c>
      <c r="D20" s="442" t="s">
        <v>6920</v>
      </c>
      <c r="E20" s="442" t="s">
        <v>6935</v>
      </c>
      <c r="F20" s="442" t="s">
        <v>6938</v>
      </c>
      <c r="G20" s="442" t="s">
        <v>6939</v>
      </c>
      <c r="H20" s="445">
        <v>717</v>
      </c>
      <c r="I20" s="445">
        <v>248799</v>
      </c>
      <c r="J20" s="442">
        <v>0.99979505726341167</v>
      </c>
      <c r="K20" s="442">
        <v>347</v>
      </c>
      <c r="L20" s="445">
        <v>711</v>
      </c>
      <c r="M20" s="445">
        <v>248850</v>
      </c>
      <c r="N20" s="442">
        <v>1</v>
      </c>
      <c r="O20" s="442">
        <v>350</v>
      </c>
      <c r="P20" s="445">
        <v>619</v>
      </c>
      <c r="Q20" s="445">
        <v>217888</v>
      </c>
      <c r="R20" s="485">
        <v>0.87557966646574237</v>
      </c>
      <c r="S20" s="446">
        <v>352</v>
      </c>
    </row>
    <row r="21" spans="1:19" ht="14.45" customHeight="1" x14ac:dyDescent="0.2">
      <c r="A21" s="441" t="s">
        <v>6933</v>
      </c>
      <c r="B21" s="442" t="s">
        <v>6934</v>
      </c>
      <c r="C21" s="442" t="s">
        <v>366</v>
      </c>
      <c r="D21" s="442" t="s">
        <v>6920</v>
      </c>
      <c r="E21" s="442" t="s">
        <v>6935</v>
      </c>
      <c r="F21" s="442" t="s">
        <v>6942</v>
      </c>
      <c r="G21" s="442" t="s">
        <v>6943</v>
      </c>
      <c r="H21" s="445">
        <v>10</v>
      </c>
      <c r="I21" s="445">
        <v>3470</v>
      </c>
      <c r="J21" s="442"/>
      <c r="K21" s="442">
        <v>347</v>
      </c>
      <c r="L21" s="445"/>
      <c r="M21" s="445"/>
      <c r="N21" s="442"/>
      <c r="O21" s="442"/>
      <c r="P21" s="445">
        <v>12</v>
      </c>
      <c r="Q21" s="445">
        <v>4224</v>
      </c>
      <c r="R21" s="485"/>
      <c r="S21" s="446">
        <v>352</v>
      </c>
    </row>
    <row r="22" spans="1:19" ht="14.45" customHeight="1" x14ac:dyDescent="0.2">
      <c r="A22" s="441" t="s">
        <v>6933</v>
      </c>
      <c r="B22" s="442" t="s">
        <v>6934</v>
      </c>
      <c r="C22" s="442" t="s">
        <v>366</v>
      </c>
      <c r="D22" s="442" t="s">
        <v>6920</v>
      </c>
      <c r="E22" s="442" t="s">
        <v>6935</v>
      </c>
      <c r="F22" s="442" t="s">
        <v>6944</v>
      </c>
      <c r="G22" s="442" t="s">
        <v>6945</v>
      </c>
      <c r="H22" s="445"/>
      <c r="I22" s="445"/>
      <c r="J22" s="442"/>
      <c r="K22" s="442"/>
      <c r="L22" s="445"/>
      <c r="M22" s="445"/>
      <c r="N22" s="442"/>
      <c r="O22" s="442"/>
      <c r="P22" s="445">
        <v>2</v>
      </c>
      <c r="Q22" s="445">
        <v>704</v>
      </c>
      <c r="R22" s="485"/>
      <c r="S22" s="446">
        <v>352</v>
      </c>
    </row>
    <row r="23" spans="1:19" ht="14.45" customHeight="1" x14ac:dyDescent="0.2">
      <c r="A23" s="441" t="s">
        <v>6933</v>
      </c>
      <c r="B23" s="442" t="s">
        <v>6934</v>
      </c>
      <c r="C23" s="442" t="s">
        <v>366</v>
      </c>
      <c r="D23" s="442" t="s">
        <v>6920</v>
      </c>
      <c r="E23" s="442" t="s">
        <v>6935</v>
      </c>
      <c r="F23" s="442" t="s">
        <v>6946</v>
      </c>
      <c r="G23" s="442" t="s">
        <v>6947</v>
      </c>
      <c r="H23" s="445">
        <v>15</v>
      </c>
      <c r="I23" s="445">
        <v>499.98999999999995</v>
      </c>
      <c r="J23" s="442">
        <v>0.83334444481482717</v>
      </c>
      <c r="K23" s="442">
        <v>33.332666666666661</v>
      </c>
      <c r="L23" s="445">
        <v>18</v>
      </c>
      <c r="M23" s="445">
        <v>599.9799999999999</v>
      </c>
      <c r="N23" s="442">
        <v>1</v>
      </c>
      <c r="O23" s="442">
        <v>33.332222222222214</v>
      </c>
      <c r="P23" s="445">
        <v>25</v>
      </c>
      <c r="Q23" s="445">
        <v>833.31000000000029</v>
      </c>
      <c r="R23" s="485">
        <v>1.3888962965432188</v>
      </c>
      <c r="S23" s="446">
        <v>33.332400000000014</v>
      </c>
    </row>
    <row r="24" spans="1:19" ht="14.45" customHeight="1" x14ac:dyDescent="0.2">
      <c r="A24" s="441" t="s">
        <v>6933</v>
      </c>
      <c r="B24" s="442" t="s">
        <v>6934</v>
      </c>
      <c r="C24" s="442" t="s">
        <v>366</v>
      </c>
      <c r="D24" s="442" t="s">
        <v>6920</v>
      </c>
      <c r="E24" s="442" t="s">
        <v>6935</v>
      </c>
      <c r="F24" s="442" t="s">
        <v>6948</v>
      </c>
      <c r="G24" s="442" t="s">
        <v>6949</v>
      </c>
      <c r="H24" s="445">
        <v>20</v>
      </c>
      <c r="I24" s="445">
        <v>11620</v>
      </c>
      <c r="J24" s="442">
        <v>0.7918228279386712</v>
      </c>
      <c r="K24" s="442">
        <v>581</v>
      </c>
      <c r="L24" s="445">
        <v>25</v>
      </c>
      <c r="M24" s="445">
        <v>14675</v>
      </c>
      <c r="N24" s="442">
        <v>1</v>
      </c>
      <c r="O24" s="442">
        <v>587</v>
      </c>
      <c r="P24" s="445">
        <v>40</v>
      </c>
      <c r="Q24" s="445">
        <v>23640</v>
      </c>
      <c r="R24" s="485">
        <v>1.6109028960817717</v>
      </c>
      <c r="S24" s="446">
        <v>591</v>
      </c>
    </row>
    <row r="25" spans="1:19" ht="14.45" customHeight="1" x14ac:dyDescent="0.2">
      <c r="A25" s="441" t="s">
        <v>6933</v>
      </c>
      <c r="B25" s="442" t="s">
        <v>6934</v>
      </c>
      <c r="C25" s="442" t="s">
        <v>366</v>
      </c>
      <c r="D25" s="442" t="s">
        <v>6920</v>
      </c>
      <c r="E25" s="442" t="s">
        <v>6935</v>
      </c>
      <c r="F25" s="442" t="s">
        <v>6956</v>
      </c>
      <c r="G25" s="442" t="s">
        <v>6957</v>
      </c>
      <c r="H25" s="445">
        <v>31</v>
      </c>
      <c r="I25" s="445">
        <v>18011</v>
      </c>
      <c r="J25" s="442">
        <v>0.78674704058008993</v>
      </c>
      <c r="K25" s="442">
        <v>581</v>
      </c>
      <c r="L25" s="445">
        <v>39</v>
      </c>
      <c r="M25" s="445">
        <v>22893</v>
      </c>
      <c r="N25" s="442">
        <v>1</v>
      </c>
      <c r="O25" s="442">
        <v>587</v>
      </c>
      <c r="P25" s="445">
        <v>52</v>
      </c>
      <c r="Q25" s="445">
        <v>30732</v>
      </c>
      <c r="R25" s="485">
        <v>1.342419080068143</v>
      </c>
      <c r="S25" s="446">
        <v>591</v>
      </c>
    </row>
    <row r="26" spans="1:19" ht="14.45" customHeight="1" x14ac:dyDescent="0.2">
      <c r="A26" s="441" t="s">
        <v>6933</v>
      </c>
      <c r="B26" s="442" t="s">
        <v>6934</v>
      </c>
      <c r="C26" s="442" t="s">
        <v>366</v>
      </c>
      <c r="D26" s="442" t="s">
        <v>6921</v>
      </c>
      <c r="E26" s="442" t="s">
        <v>6935</v>
      </c>
      <c r="F26" s="442" t="s">
        <v>6936</v>
      </c>
      <c r="G26" s="442" t="s">
        <v>6937</v>
      </c>
      <c r="H26" s="445">
        <v>2</v>
      </c>
      <c r="I26" s="445">
        <v>148</v>
      </c>
      <c r="J26" s="442">
        <v>0.98666666666666669</v>
      </c>
      <c r="K26" s="442">
        <v>74</v>
      </c>
      <c r="L26" s="445">
        <v>2</v>
      </c>
      <c r="M26" s="445">
        <v>150</v>
      </c>
      <c r="N26" s="442">
        <v>1</v>
      </c>
      <c r="O26" s="442">
        <v>75</v>
      </c>
      <c r="P26" s="445">
        <v>9</v>
      </c>
      <c r="Q26" s="445">
        <v>684</v>
      </c>
      <c r="R26" s="485">
        <v>4.5599999999999996</v>
      </c>
      <c r="S26" s="446">
        <v>76</v>
      </c>
    </row>
    <row r="27" spans="1:19" ht="14.45" customHeight="1" x14ac:dyDescent="0.2">
      <c r="A27" s="441" t="s">
        <v>6933</v>
      </c>
      <c r="B27" s="442" t="s">
        <v>6934</v>
      </c>
      <c r="C27" s="442" t="s">
        <v>366</v>
      </c>
      <c r="D27" s="442" t="s">
        <v>6921</v>
      </c>
      <c r="E27" s="442" t="s">
        <v>6935</v>
      </c>
      <c r="F27" s="442" t="s">
        <v>6938</v>
      </c>
      <c r="G27" s="442" t="s">
        <v>6939</v>
      </c>
      <c r="H27" s="445">
        <v>358</v>
      </c>
      <c r="I27" s="445">
        <v>124226</v>
      </c>
      <c r="J27" s="442">
        <v>1.1161365678346811</v>
      </c>
      <c r="K27" s="442">
        <v>347</v>
      </c>
      <c r="L27" s="445">
        <v>318</v>
      </c>
      <c r="M27" s="445">
        <v>111300</v>
      </c>
      <c r="N27" s="442">
        <v>1</v>
      </c>
      <c r="O27" s="442">
        <v>350</v>
      </c>
      <c r="P27" s="445">
        <v>340</v>
      </c>
      <c r="Q27" s="445">
        <v>119680</v>
      </c>
      <c r="R27" s="485">
        <v>1.0752920035938904</v>
      </c>
      <c r="S27" s="446">
        <v>352</v>
      </c>
    </row>
    <row r="28" spans="1:19" ht="14.45" customHeight="1" x14ac:dyDescent="0.2">
      <c r="A28" s="441" t="s">
        <v>6933</v>
      </c>
      <c r="B28" s="442" t="s">
        <v>6934</v>
      </c>
      <c r="C28" s="442" t="s">
        <v>366</v>
      </c>
      <c r="D28" s="442" t="s">
        <v>6921</v>
      </c>
      <c r="E28" s="442" t="s">
        <v>6935</v>
      </c>
      <c r="F28" s="442" t="s">
        <v>6942</v>
      </c>
      <c r="G28" s="442" t="s">
        <v>6943</v>
      </c>
      <c r="H28" s="445">
        <v>166</v>
      </c>
      <c r="I28" s="445">
        <v>57602</v>
      </c>
      <c r="J28" s="442">
        <v>0.89932864949258395</v>
      </c>
      <c r="K28" s="442">
        <v>347</v>
      </c>
      <c r="L28" s="445">
        <v>183</v>
      </c>
      <c r="M28" s="445">
        <v>64050</v>
      </c>
      <c r="N28" s="442">
        <v>1</v>
      </c>
      <c r="O28" s="442">
        <v>350</v>
      </c>
      <c r="P28" s="445">
        <v>121</v>
      </c>
      <c r="Q28" s="445">
        <v>42592</v>
      </c>
      <c r="R28" s="485">
        <v>0.66498048399687748</v>
      </c>
      <c r="S28" s="446">
        <v>352</v>
      </c>
    </row>
    <row r="29" spans="1:19" ht="14.45" customHeight="1" x14ac:dyDescent="0.2">
      <c r="A29" s="441" t="s">
        <v>6933</v>
      </c>
      <c r="B29" s="442" t="s">
        <v>6934</v>
      </c>
      <c r="C29" s="442" t="s">
        <v>366</v>
      </c>
      <c r="D29" s="442" t="s">
        <v>6921</v>
      </c>
      <c r="E29" s="442" t="s">
        <v>6935</v>
      </c>
      <c r="F29" s="442" t="s">
        <v>6944</v>
      </c>
      <c r="G29" s="442" t="s">
        <v>6945</v>
      </c>
      <c r="H29" s="445">
        <v>36</v>
      </c>
      <c r="I29" s="445">
        <v>12492</v>
      </c>
      <c r="J29" s="442">
        <v>8.9228571428571435</v>
      </c>
      <c r="K29" s="442">
        <v>347</v>
      </c>
      <c r="L29" s="445">
        <v>4</v>
      </c>
      <c r="M29" s="445">
        <v>1400</v>
      </c>
      <c r="N29" s="442">
        <v>1</v>
      </c>
      <c r="O29" s="442">
        <v>350</v>
      </c>
      <c r="P29" s="445">
        <v>20</v>
      </c>
      <c r="Q29" s="445">
        <v>7040</v>
      </c>
      <c r="R29" s="485">
        <v>5.0285714285714285</v>
      </c>
      <c r="S29" s="446">
        <v>352</v>
      </c>
    </row>
    <row r="30" spans="1:19" ht="14.45" customHeight="1" x14ac:dyDescent="0.2">
      <c r="A30" s="441" t="s">
        <v>6933</v>
      </c>
      <c r="B30" s="442" t="s">
        <v>6934</v>
      </c>
      <c r="C30" s="442" t="s">
        <v>366</v>
      </c>
      <c r="D30" s="442" t="s">
        <v>6921</v>
      </c>
      <c r="E30" s="442" t="s">
        <v>6935</v>
      </c>
      <c r="F30" s="442" t="s">
        <v>6950</v>
      </c>
      <c r="G30" s="442" t="s">
        <v>6951</v>
      </c>
      <c r="H30" s="445">
        <v>77</v>
      </c>
      <c r="I30" s="445">
        <v>44814</v>
      </c>
      <c r="J30" s="442">
        <v>0.7056878306878307</v>
      </c>
      <c r="K30" s="442">
        <v>582</v>
      </c>
      <c r="L30" s="445">
        <v>108</v>
      </c>
      <c r="M30" s="445">
        <v>63504</v>
      </c>
      <c r="N30" s="442">
        <v>1</v>
      </c>
      <c r="O30" s="442">
        <v>588</v>
      </c>
      <c r="P30" s="445">
        <v>100</v>
      </c>
      <c r="Q30" s="445">
        <v>59200</v>
      </c>
      <c r="R30" s="485">
        <v>0.9322247417485513</v>
      </c>
      <c r="S30" s="446">
        <v>592</v>
      </c>
    </row>
    <row r="31" spans="1:19" ht="14.45" customHeight="1" x14ac:dyDescent="0.2">
      <c r="A31" s="441" t="s">
        <v>6933</v>
      </c>
      <c r="B31" s="442" t="s">
        <v>6934</v>
      </c>
      <c r="C31" s="442" t="s">
        <v>366</v>
      </c>
      <c r="D31" s="442" t="s">
        <v>6921</v>
      </c>
      <c r="E31" s="442" t="s">
        <v>6935</v>
      </c>
      <c r="F31" s="442" t="s">
        <v>6954</v>
      </c>
      <c r="G31" s="442" t="s">
        <v>6955</v>
      </c>
      <c r="H31" s="445">
        <v>88</v>
      </c>
      <c r="I31" s="445">
        <v>51216</v>
      </c>
      <c r="J31" s="442">
        <v>1.001172882946282</v>
      </c>
      <c r="K31" s="442">
        <v>582</v>
      </c>
      <c r="L31" s="445">
        <v>87</v>
      </c>
      <c r="M31" s="445">
        <v>51156</v>
      </c>
      <c r="N31" s="442">
        <v>1</v>
      </c>
      <c r="O31" s="442">
        <v>588</v>
      </c>
      <c r="P31" s="445">
        <v>52</v>
      </c>
      <c r="Q31" s="445">
        <v>30784</v>
      </c>
      <c r="R31" s="485">
        <v>0.60176714363906481</v>
      </c>
      <c r="S31" s="446">
        <v>592</v>
      </c>
    </row>
    <row r="32" spans="1:19" ht="14.45" customHeight="1" x14ac:dyDescent="0.2">
      <c r="A32" s="441" t="s">
        <v>6933</v>
      </c>
      <c r="B32" s="442" t="s">
        <v>6934</v>
      </c>
      <c r="C32" s="442" t="s">
        <v>366</v>
      </c>
      <c r="D32" s="442" t="s">
        <v>6922</v>
      </c>
      <c r="E32" s="442" t="s">
        <v>6935</v>
      </c>
      <c r="F32" s="442" t="s">
        <v>6936</v>
      </c>
      <c r="G32" s="442" t="s">
        <v>6937</v>
      </c>
      <c r="H32" s="445">
        <v>10</v>
      </c>
      <c r="I32" s="445">
        <v>740</v>
      </c>
      <c r="J32" s="442">
        <v>1.2333333333333334</v>
      </c>
      <c r="K32" s="442">
        <v>74</v>
      </c>
      <c r="L32" s="445">
        <v>8</v>
      </c>
      <c r="M32" s="445">
        <v>600</v>
      </c>
      <c r="N32" s="442">
        <v>1</v>
      </c>
      <c r="O32" s="442">
        <v>75</v>
      </c>
      <c r="P32" s="445">
        <v>16</v>
      </c>
      <c r="Q32" s="445">
        <v>1216</v>
      </c>
      <c r="R32" s="485">
        <v>2.0266666666666668</v>
      </c>
      <c r="S32" s="446">
        <v>76</v>
      </c>
    </row>
    <row r="33" spans="1:19" ht="14.45" customHeight="1" x14ac:dyDescent="0.2">
      <c r="A33" s="441" t="s">
        <v>6933</v>
      </c>
      <c r="B33" s="442" t="s">
        <v>6934</v>
      </c>
      <c r="C33" s="442" t="s">
        <v>366</v>
      </c>
      <c r="D33" s="442" t="s">
        <v>6922</v>
      </c>
      <c r="E33" s="442" t="s">
        <v>6935</v>
      </c>
      <c r="F33" s="442" t="s">
        <v>6938</v>
      </c>
      <c r="G33" s="442" t="s">
        <v>6939</v>
      </c>
      <c r="H33" s="445">
        <v>238</v>
      </c>
      <c r="I33" s="445">
        <v>82586</v>
      </c>
      <c r="J33" s="442">
        <v>1.0083760683760683</v>
      </c>
      <c r="K33" s="442">
        <v>347</v>
      </c>
      <c r="L33" s="445">
        <v>234</v>
      </c>
      <c r="M33" s="445">
        <v>81900</v>
      </c>
      <c r="N33" s="442">
        <v>1</v>
      </c>
      <c r="O33" s="442">
        <v>350</v>
      </c>
      <c r="P33" s="445">
        <v>300</v>
      </c>
      <c r="Q33" s="445">
        <v>105600</v>
      </c>
      <c r="R33" s="485">
        <v>1.2893772893772895</v>
      </c>
      <c r="S33" s="446">
        <v>352</v>
      </c>
    </row>
    <row r="34" spans="1:19" ht="14.45" customHeight="1" x14ac:dyDescent="0.2">
      <c r="A34" s="441" t="s">
        <v>6933</v>
      </c>
      <c r="B34" s="442" t="s">
        <v>6934</v>
      </c>
      <c r="C34" s="442" t="s">
        <v>366</v>
      </c>
      <c r="D34" s="442" t="s">
        <v>6922</v>
      </c>
      <c r="E34" s="442" t="s">
        <v>6935</v>
      </c>
      <c r="F34" s="442" t="s">
        <v>6942</v>
      </c>
      <c r="G34" s="442" t="s">
        <v>6943</v>
      </c>
      <c r="H34" s="445">
        <v>2</v>
      </c>
      <c r="I34" s="445">
        <v>694</v>
      </c>
      <c r="J34" s="442"/>
      <c r="K34" s="442">
        <v>347</v>
      </c>
      <c r="L34" s="445"/>
      <c r="M34" s="445"/>
      <c r="N34" s="442"/>
      <c r="O34" s="442"/>
      <c r="P34" s="445"/>
      <c r="Q34" s="445"/>
      <c r="R34" s="485"/>
      <c r="S34" s="446"/>
    </row>
    <row r="35" spans="1:19" ht="14.45" customHeight="1" x14ac:dyDescent="0.2">
      <c r="A35" s="441" t="s">
        <v>6933</v>
      </c>
      <c r="B35" s="442" t="s">
        <v>6934</v>
      </c>
      <c r="C35" s="442" t="s">
        <v>366</v>
      </c>
      <c r="D35" s="442" t="s">
        <v>6922</v>
      </c>
      <c r="E35" s="442" t="s">
        <v>6935</v>
      </c>
      <c r="F35" s="442" t="s">
        <v>6944</v>
      </c>
      <c r="G35" s="442" t="s">
        <v>6945</v>
      </c>
      <c r="H35" s="445"/>
      <c r="I35" s="445"/>
      <c r="J35" s="442"/>
      <c r="K35" s="442"/>
      <c r="L35" s="445"/>
      <c r="M35" s="445"/>
      <c r="N35" s="442"/>
      <c r="O35" s="442"/>
      <c r="P35" s="445">
        <v>18</v>
      </c>
      <c r="Q35" s="445">
        <v>6336</v>
      </c>
      <c r="R35" s="485"/>
      <c r="S35" s="446">
        <v>352</v>
      </c>
    </row>
    <row r="36" spans="1:19" ht="14.45" customHeight="1" x14ac:dyDescent="0.2">
      <c r="A36" s="441" t="s">
        <v>6933</v>
      </c>
      <c r="B36" s="442" t="s">
        <v>6934</v>
      </c>
      <c r="C36" s="442" t="s">
        <v>366</v>
      </c>
      <c r="D36" s="442" t="s">
        <v>6922</v>
      </c>
      <c r="E36" s="442" t="s">
        <v>6935</v>
      </c>
      <c r="F36" s="442" t="s">
        <v>6946</v>
      </c>
      <c r="G36" s="442" t="s">
        <v>6947</v>
      </c>
      <c r="H36" s="445">
        <v>4</v>
      </c>
      <c r="I36" s="445">
        <v>133.34</v>
      </c>
      <c r="J36" s="442">
        <v>1</v>
      </c>
      <c r="K36" s="442">
        <v>33.335000000000001</v>
      </c>
      <c r="L36" s="445">
        <v>4</v>
      </c>
      <c r="M36" s="445">
        <v>133.34</v>
      </c>
      <c r="N36" s="442">
        <v>1</v>
      </c>
      <c r="O36" s="442">
        <v>33.335000000000001</v>
      </c>
      <c r="P36" s="445">
        <v>2</v>
      </c>
      <c r="Q36" s="445">
        <v>66.67</v>
      </c>
      <c r="R36" s="485">
        <v>0.5</v>
      </c>
      <c r="S36" s="446">
        <v>33.335000000000001</v>
      </c>
    </row>
    <row r="37" spans="1:19" ht="14.45" customHeight="1" x14ac:dyDescent="0.2">
      <c r="A37" s="441" t="s">
        <v>6933</v>
      </c>
      <c r="B37" s="442" t="s">
        <v>6934</v>
      </c>
      <c r="C37" s="442" t="s">
        <v>366</v>
      </c>
      <c r="D37" s="442" t="s">
        <v>6922</v>
      </c>
      <c r="E37" s="442" t="s">
        <v>6935</v>
      </c>
      <c r="F37" s="442" t="s">
        <v>6948</v>
      </c>
      <c r="G37" s="442" t="s">
        <v>6949</v>
      </c>
      <c r="H37" s="445">
        <v>44</v>
      </c>
      <c r="I37" s="445">
        <v>25564</v>
      </c>
      <c r="J37" s="442">
        <v>1.2097293204618589</v>
      </c>
      <c r="K37" s="442">
        <v>581</v>
      </c>
      <c r="L37" s="445">
        <v>36</v>
      </c>
      <c r="M37" s="445">
        <v>21132</v>
      </c>
      <c r="N37" s="442">
        <v>1</v>
      </c>
      <c r="O37" s="442">
        <v>587</v>
      </c>
      <c r="P37" s="445">
        <v>30</v>
      </c>
      <c r="Q37" s="445">
        <v>17730</v>
      </c>
      <c r="R37" s="485">
        <v>0.83901192504258948</v>
      </c>
      <c r="S37" s="446">
        <v>591</v>
      </c>
    </row>
    <row r="38" spans="1:19" ht="14.45" customHeight="1" x14ac:dyDescent="0.2">
      <c r="A38" s="441" t="s">
        <v>6933</v>
      </c>
      <c r="B38" s="442" t="s">
        <v>6934</v>
      </c>
      <c r="C38" s="442" t="s">
        <v>366</v>
      </c>
      <c r="D38" s="442" t="s">
        <v>6923</v>
      </c>
      <c r="E38" s="442" t="s">
        <v>6935</v>
      </c>
      <c r="F38" s="442" t="s">
        <v>6938</v>
      </c>
      <c r="G38" s="442" t="s">
        <v>6939</v>
      </c>
      <c r="H38" s="445"/>
      <c r="I38" s="445"/>
      <c r="J38" s="442"/>
      <c r="K38" s="442"/>
      <c r="L38" s="445"/>
      <c r="M38" s="445"/>
      <c r="N38" s="442"/>
      <c r="O38" s="442"/>
      <c r="P38" s="445">
        <v>5</v>
      </c>
      <c r="Q38" s="445">
        <v>1760</v>
      </c>
      <c r="R38" s="485"/>
      <c r="S38" s="446">
        <v>352</v>
      </c>
    </row>
    <row r="39" spans="1:19" ht="14.45" customHeight="1" x14ac:dyDescent="0.2">
      <c r="A39" s="441" t="s">
        <v>6933</v>
      </c>
      <c r="B39" s="442" t="s">
        <v>6934</v>
      </c>
      <c r="C39" s="442" t="s">
        <v>366</v>
      </c>
      <c r="D39" s="442" t="s">
        <v>6924</v>
      </c>
      <c r="E39" s="442" t="s">
        <v>6935</v>
      </c>
      <c r="F39" s="442" t="s">
        <v>6936</v>
      </c>
      <c r="G39" s="442" t="s">
        <v>6937</v>
      </c>
      <c r="H39" s="445">
        <v>38</v>
      </c>
      <c r="I39" s="445">
        <v>2812</v>
      </c>
      <c r="J39" s="442">
        <v>0.72102564102564104</v>
      </c>
      <c r="K39" s="442">
        <v>74</v>
      </c>
      <c r="L39" s="445">
        <v>52</v>
      </c>
      <c r="M39" s="445">
        <v>3900</v>
      </c>
      <c r="N39" s="442">
        <v>1</v>
      </c>
      <c r="O39" s="442">
        <v>75</v>
      </c>
      <c r="P39" s="445">
        <v>38</v>
      </c>
      <c r="Q39" s="445">
        <v>2888</v>
      </c>
      <c r="R39" s="485">
        <v>0.74051282051282052</v>
      </c>
      <c r="S39" s="446">
        <v>76</v>
      </c>
    </row>
    <row r="40" spans="1:19" ht="14.45" customHeight="1" x14ac:dyDescent="0.2">
      <c r="A40" s="441" t="s">
        <v>6933</v>
      </c>
      <c r="B40" s="442" t="s">
        <v>6934</v>
      </c>
      <c r="C40" s="442" t="s">
        <v>366</v>
      </c>
      <c r="D40" s="442" t="s">
        <v>6924</v>
      </c>
      <c r="E40" s="442" t="s">
        <v>6935</v>
      </c>
      <c r="F40" s="442" t="s">
        <v>6938</v>
      </c>
      <c r="G40" s="442" t="s">
        <v>6939</v>
      </c>
      <c r="H40" s="445">
        <v>392</v>
      </c>
      <c r="I40" s="445">
        <v>136024</v>
      </c>
      <c r="J40" s="442">
        <v>0.53384615384615386</v>
      </c>
      <c r="K40" s="442">
        <v>347</v>
      </c>
      <c r="L40" s="445">
        <v>728</v>
      </c>
      <c r="M40" s="445">
        <v>254800</v>
      </c>
      <c r="N40" s="442">
        <v>1</v>
      </c>
      <c r="O40" s="442">
        <v>350</v>
      </c>
      <c r="P40" s="445">
        <v>460</v>
      </c>
      <c r="Q40" s="445">
        <v>161920</v>
      </c>
      <c r="R40" s="485">
        <v>0.63547880690737835</v>
      </c>
      <c r="S40" s="446">
        <v>352</v>
      </c>
    </row>
    <row r="41" spans="1:19" ht="14.45" customHeight="1" x14ac:dyDescent="0.2">
      <c r="A41" s="441" t="s">
        <v>6933</v>
      </c>
      <c r="B41" s="442" t="s">
        <v>6934</v>
      </c>
      <c r="C41" s="442" t="s">
        <v>366</v>
      </c>
      <c r="D41" s="442" t="s">
        <v>6924</v>
      </c>
      <c r="E41" s="442" t="s">
        <v>6935</v>
      </c>
      <c r="F41" s="442" t="s">
        <v>6942</v>
      </c>
      <c r="G41" s="442" t="s">
        <v>6943</v>
      </c>
      <c r="H41" s="445">
        <v>12</v>
      </c>
      <c r="I41" s="445">
        <v>4164</v>
      </c>
      <c r="J41" s="442">
        <v>2.9742857142857142</v>
      </c>
      <c r="K41" s="442">
        <v>347</v>
      </c>
      <c r="L41" s="445">
        <v>4</v>
      </c>
      <c r="M41" s="445">
        <v>1400</v>
      </c>
      <c r="N41" s="442">
        <v>1</v>
      </c>
      <c r="O41" s="442">
        <v>350</v>
      </c>
      <c r="P41" s="445">
        <v>8</v>
      </c>
      <c r="Q41" s="445">
        <v>2816</v>
      </c>
      <c r="R41" s="485">
        <v>2.0114285714285716</v>
      </c>
      <c r="S41" s="446">
        <v>352</v>
      </c>
    </row>
    <row r="42" spans="1:19" ht="14.45" customHeight="1" x14ac:dyDescent="0.2">
      <c r="A42" s="441" t="s">
        <v>6933</v>
      </c>
      <c r="B42" s="442" t="s">
        <v>6934</v>
      </c>
      <c r="C42" s="442" t="s">
        <v>366</v>
      </c>
      <c r="D42" s="442" t="s">
        <v>6924</v>
      </c>
      <c r="E42" s="442" t="s">
        <v>6935</v>
      </c>
      <c r="F42" s="442" t="s">
        <v>6944</v>
      </c>
      <c r="G42" s="442" t="s">
        <v>6945</v>
      </c>
      <c r="H42" s="445">
        <v>40</v>
      </c>
      <c r="I42" s="445">
        <v>13880</v>
      </c>
      <c r="J42" s="442"/>
      <c r="K42" s="442">
        <v>347</v>
      </c>
      <c r="L42" s="445"/>
      <c r="M42" s="445"/>
      <c r="N42" s="442"/>
      <c r="O42" s="442"/>
      <c r="P42" s="445">
        <v>134</v>
      </c>
      <c r="Q42" s="445">
        <v>47168</v>
      </c>
      <c r="R42" s="485"/>
      <c r="S42" s="446">
        <v>352</v>
      </c>
    </row>
    <row r="43" spans="1:19" ht="14.45" customHeight="1" x14ac:dyDescent="0.2">
      <c r="A43" s="441" t="s">
        <v>6933</v>
      </c>
      <c r="B43" s="442" t="s">
        <v>6934</v>
      </c>
      <c r="C43" s="442" t="s">
        <v>366</v>
      </c>
      <c r="D43" s="442" t="s">
        <v>6924</v>
      </c>
      <c r="E43" s="442" t="s">
        <v>6935</v>
      </c>
      <c r="F43" s="442" t="s">
        <v>6946</v>
      </c>
      <c r="G43" s="442" t="s">
        <v>6947</v>
      </c>
      <c r="H43" s="445">
        <v>24</v>
      </c>
      <c r="I43" s="445">
        <v>799.99000000000012</v>
      </c>
      <c r="J43" s="442">
        <v>7.9999000000000011</v>
      </c>
      <c r="K43" s="442">
        <v>33.332916666666669</v>
      </c>
      <c r="L43" s="445">
        <v>3</v>
      </c>
      <c r="M43" s="445">
        <v>100</v>
      </c>
      <c r="N43" s="442">
        <v>1</v>
      </c>
      <c r="O43" s="442">
        <v>33.333333333333336</v>
      </c>
      <c r="P43" s="445">
        <v>19</v>
      </c>
      <c r="Q43" s="445">
        <v>633.31999999999994</v>
      </c>
      <c r="R43" s="485">
        <v>6.3331999999999997</v>
      </c>
      <c r="S43" s="446">
        <v>33.332631578947364</v>
      </c>
    </row>
    <row r="44" spans="1:19" ht="14.45" customHeight="1" x14ac:dyDescent="0.2">
      <c r="A44" s="441" t="s">
        <v>6933</v>
      </c>
      <c r="B44" s="442" t="s">
        <v>6934</v>
      </c>
      <c r="C44" s="442" t="s">
        <v>366</v>
      </c>
      <c r="D44" s="442" t="s">
        <v>6924</v>
      </c>
      <c r="E44" s="442" t="s">
        <v>6935</v>
      </c>
      <c r="F44" s="442" t="s">
        <v>6948</v>
      </c>
      <c r="G44" s="442" t="s">
        <v>6949</v>
      </c>
      <c r="H44" s="445">
        <v>39</v>
      </c>
      <c r="I44" s="445">
        <v>22659</v>
      </c>
      <c r="J44" s="442">
        <v>6.4335604770017039</v>
      </c>
      <c r="K44" s="442">
        <v>581</v>
      </c>
      <c r="L44" s="445">
        <v>6</v>
      </c>
      <c r="M44" s="445">
        <v>3522</v>
      </c>
      <c r="N44" s="442">
        <v>1</v>
      </c>
      <c r="O44" s="442">
        <v>587</v>
      </c>
      <c r="P44" s="445">
        <v>18</v>
      </c>
      <c r="Q44" s="445">
        <v>10638</v>
      </c>
      <c r="R44" s="485">
        <v>3.020442930153322</v>
      </c>
      <c r="S44" s="446">
        <v>591</v>
      </c>
    </row>
    <row r="45" spans="1:19" ht="14.45" customHeight="1" x14ac:dyDescent="0.2">
      <c r="A45" s="441" t="s">
        <v>6933</v>
      </c>
      <c r="B45" s="442" t="s">
        <v>6934</v>
      </c>
      <c r="C45" s="442" t="s">
        <v>366</v>
      </c>
      <c r="D45" s="442" t="s">
        <v>6924</v>
      </c>
      <c r="E45" s="442" t="s">
        <v>6935</v>
      </c>
      <c r="F45" s="442" t="s">
        <v>6958</v>
      </c>
      <c r="G45" s="442" t="s">
        <v>6959</v>
      </c>
      <c r="H45" s="445">
        <v>64</v>
      </c>
      <c r="I45" s="445">
        <v>18624</v>
      </c>
      <c r="J45" s="442">
        <v>10.5578231292517</v>
      </c>
      <c r="K45" s="442">
        <v>291</v>
      </c>
      <c r="L45" s="445">
        <v>6</v>
      </c>
      <c r="M45" s="445">
        <v>1764</v>
      </c>
      <c r="N45" s="442">
        <v>1</v>
      </c>
      <c r="O45" s="442">
        <v>294</v>
      </c>
      <c r="P45" s="445">
        <v>30</v>
      </c>
      <c r="Q45" s="445">
        <v>8880</v>
      </c>
      <c r="R45" s="485">
        <v>5.0340136054421771</v>
      </c>
      <c r="S45" s="446">
        <v>296</v>
      </c>
    </row>
    <row r="46" spans="1:19" ht="14.45" customHeight="1" x14ac:dyDescent="0.2">
      <c r="A46" s="441" t="s">
        <v>6933</v>
      </c>
      <c r="B46" s="442" t="s">
        <v>6934</v>
      </c>
      <c r="C46" s="442" t="s">
        <v>366</v>
      </c>
      <c r="D46" s="442" t="s">
        <v>6927</v>
      </c>
      <c r="E46" s="442" t="s">
        <v>6935</v>
      </c>
      <c r="F46" s="442" t="s">
        <v>6936</v>
      </c>
      <c r="G46" s="442" t="s">
        <v>6937</v>
      </c>
      <c r="H46" s="445"/>
      <c r="I46" s="445"/>
      <c r="J46" s="442"/>
      <c r="K46" s="442"/>
      <c r="L46" s="445">
        <v>4</v>
      </c>
      <c r="M46" s="445">
        <v>300</v>
      </c>
      <c r="N46" s="442">
        <v>1</v>
      </c>
      <c r="O46" s="442">
        <v>75</v>
      </c>
      <c r="P46" s="445"/>
      <c r="Q46" s="445"/>
      <c r="R46" s="485"/>
      <c r="S46" s="446"/>
    </row>
    <row r="47" spans="1:19" ht="14.45" customHeight="1" x14ac:dyDescent="0.2">
      <c r="A47" s="441" t="s">
        <v>6933</v>
      </c>
      <c r="B47" s="442" t="s">
        <v>6934</v>
      </c>
      <c r="C47" s="442" t="s">
        <v>366</v>
      </c>
      <c r="D47" s="442" t="s">
        <v>6927</v>
      </c>
      <c r="E47" s="442" t="s">
        <v>6935</v>
      </c>
      <c r="F47" s="442" t="s">
        <v>6938</v>
      </c>
      <c r="G47" s="442" t="s">
        <v>6939</v>
      </c>
      <c r="H47" s="445">
        <v>160</v>
      </c>
      <c r="I47" s="445">
        <v>55520</v>
      </c>
      <c r="J47" s="442">
        <v>1.1015873015873017</v>
      </c>
      <c r="K47" s="442">
        <v>347</v>
      </c>
      <c r="L47" s="445">
        <v>144</v>
      </c>
      <c r="M47" s="445">
        <v>50400</v>
      </c>
      <c r="N47" s="442">
        <v>1</v>
      </c>
      <c r="O47" s="442">
        <v>350</v>
      </c>
      <c r="P47" s="445">
        <v>104</v>
      </c>
      <c r="Q47" s="445">
        <v>36608</v>
      </c>
      <c r="R47" s="485">
        <v>0.7263492063492063</v>
      </c>
      <c r="S47" s="446">
        <v>352</v>
      </c>
    </row>
    <row r="48" spans="1:19" ht="14.45" customHeight="1" x14ac:dyDescent="0.2">
      <c r="A48" s="441" t="s">
        <v>6933</v>
      </c>
      <c r="B48" s="442" t="s">
        <v>6934</v>
      </c>
      <c r="C48" s="442" t="s">
        <v>366</v>
      </c>
      <c r="D48" s="442" t="s">
        <v>6927</v>
      </c>
      <c r="E48" s="442" t="s">
        <v>6935</v>
      </c>
      <c r="F48" s="442" t="s">
        <v>6944</v>
      </c>
      <c r="G48" s="442" t="s">
        <v>6945</v>
      </c>
      <c r="H48" s="445">
        <v>7</v>
      </c>
      <c r="I48" s="445">
        <v>2429</v>
      </c>
      <c r="J48" s="442"/>
      <c r="K48" s="442">
        <v>347</v>
      </c>
      <c r="L48" s="445"/>
      <c r="M48" s="445"/>
      <c r="N48" s="442"/>
      <c r="O48" s="442"/>
      <c r="P48" s="445">
        <v>9</v>
      </c>
      <c r="Q48" s="445">
        <v>3168</v>
      </c>
      <c r="R48" s="485"/>
      <c r="S48" s="446">
        <v>352</v>
      </c>
    </row>
    <row r="49" spans="1:19" ht="14.45" customHeight="1" x14ac:dyDescent="0.2">
      <c r="A49" s="441" t="s">
        <v>6933</v>
      </c>
      <c r="B49" s="442" t="s">
        <v>6934</v>
      </c>
      <c r="C49" s="442" t="s">
        <v>366</v>
      </c>
      <c r="D49" s="442" t="s">
        <v>6927</v>
      </c>
      <c r="E49" s="442" t="s">
        <v>6935</v>
      </c>
      <c r="F49" s="442" t="s">
        <v>6946</v>
      </c>
      <c r="G49" s="442" t="s">
        <v>6947</v>
      </c>
      <c r="H49" s="445">
        <v>2</v>
      </c>
      <c r="I49" s="445">
        <v>66.67</v>
      </c>
      <c r="J49" s="442"/>
      <c r="K49" s="442">
        <v>33.335000000000001</v>
      </c>
      <c r="L49" s="445"/>
      <c r="M49" s="445"/>
      <c r="N49" s="442"/>
      <c r="O49" s="442"/>
      <c r="P49" s="445"/>
      <c r="Q49" s="445"/>
      <c r="R49" s="485"/>
      <c r="S49" s="446"/>
    </row>
    <row r="50" spans="1:19" ht="14.45" customHeight="1" x14ac:dyDescent="0.2">
      <c r="A50" s="441" t="s">
        <v>6933</v>
      </c>
      <c r="B50" s="442" t="s">
        <v>6934</v>
      </c>
      <c r="C50" s="442" t="s">
        <v>366</v>
      </c>
      <c r="D50" s="442" t="s">
        <v>6927</v>
      </c>
      <c r="E50" s="442" t="s">
        <v>6935</v>
      </c>
      <c r="F50" s="442" t="s">
        <v>6948</v>
      </c>
      <c r="G50" s="442" t="s">
        <v>6949</v>
      </c>
      <c r="H50" s="445">
        <v>6</v>
      </c>
      <c r="I50" s="445">
        <v>3486</v>
      </c>
      <c r="J50" s="442"/>
      <c r="K50" s="442">
        <v>581</v>
      </c>
      <c r="L50" s="445"/>
      <c r="M50" s="445"/>
      <c r="N50" s="442"/>
      <c r="O50" s="442"/>
      <c r="P50" s="445">
        <v>2</v>
      </c>
      <c r="Q50" s="445">
        <v>1182</v>
      </c>
      <c r="R50" s="485"/>
      <c r="S50" s="446">
        <v>591</v>
      </c>
    </row>
    <row r="51" spans="1:19" ht="14.45" customHeight="1" x14ac:dyDescent="0.2">
      <c r="A51" s="441" t="s">
        <v>6933</v>
      </c>
      <c r="B51" s="442" t="s">
        <v>6934</v>
      </c>
      <c r="C51" s="442" t="s">
        <v>366</v>
      </c>
      <c r="D51" s="442" t="s">
        <v>6928</v>
      </c>
      <c r="E51" s="442" t="s">
        <v>6935</v>
      </c>
      <c r="F51" s="442" t="s">
        <v>6938</v>
      </c>
      <c r="G51" s="442" t="s">
        <v>6939</v>
      </c>
      <c r="H51" s="445">
        <v>289</v>
      </c>
      <c r="I51" s="445">
        <v>100283</v>
      </c>
      <c r="J51" s="442">
        <v>5.305978835978836</v>
      </c>
      <c r="K51" s="442">
        <v>347</v>
      </c>
      <c r="L51" s="445">
        <v>54</v>
      </c>
      <c r="M51" s="445">
        <v>18900</v>
      </c>
      <c r="N51" s="442">
        <v>1</v>
      </c>
      <c r="O51" s="442">
        <v>350</v>
      </c>
      <c r="P51" s="445"/>
      <c r="Q51" s="445"/>
      <c r="R51" s="485"/>
      <c r="S51" s="446"/>
    </row>
    <row r="52" spans="1:19" ht="14.45" customHeight="1" x14ac:dyDescent="0.2">
      <c r="A52" s="441" t="s">
        <v>6933</v>
      </c>
      <c r="B52" s="442" t="s">
        <v>6934</v>
      </c>
      <c r="C52" s="442" t="s">
        <v>366</v>
      </c>
      <c r="D52" s="442" t="s">
        <v>6928</v>
      </c>
      <c r="E52" s="442" t="s">
        <v>6935</v>
      </c>
      <c r="F52" s="442" t="s">
        <v>6946</v>
      </c>
      <c r="G52" s="442" t="s">
        <v>6947</v>
      </c>
      <c r="H52" s="445">
        <v>38</v>
      </c>
      <c r="I52" s="445">
        <v>1266.6600000000001</v>
      </c>
      <c r="J52" s="442">
        <v>0.57574669436325865</v>
      </c>
      <c r="K52" s="442">
        <v>33.333157894736843</v>
      </c>
      <c r="L52" s="445">
        <v>66</v>
      </c>
      <c r="M52" s="445">
        <v>2200.0300000000002</v>
      </c>
      <c r="N52" s="442">
        <v>1</v>
      </c>
      <c r="O52" s="442">
        <v>33.333787878787881</v>
      </c>
      <c r="P52" s="445"/>
      <c r="Q52" s="445"/>
      <c r="R52" s="485"/>
      <c r="S52" s="446"/>
    </row>
    <row r="53" spans="1:19" ht="14.45" customHeight="1" x14ac:dyDescent="0.2">
      <c r="A53" s="441" t="s">
        <v>6933</v>
      </c>
      <c r="B53" s="442" t="s">
        <v>6934</v>
      </c>
      <c r="C53" s="442" t="s">
        <v>366</v>
      </c>
      <c r="D53" s="442" t="s">
        <v>6928</v>
      </c>
      <c r="E53" s="442" t="s">
        <v>6935</v>
      </c>
      <c r="F53" s="442" t="s">
        <v>6948</v>
      </c>
      <c r="G53" s="442" t="s">
        <v>6949</v>
      </c>
      <c r="H53" s="445">
        <v>80</v>
      </c>
      <c r="I53" s="445">
        <v>46480</v>
      </c>
      <c r="J53" s="442">
        <v>0.47132311186825665</v>
      </c>
      <c r="K53" s="442">
        <v>581</v>
      </c>
      <c r="L53" s="445">
        <v>168</v>
      </c>
      <c r="M53" s="445">
        <v>98616</v>
      </c>
      <c r="N53" s="442">
        <v>1</v>
      </c>
      <c r="O53" s="442">
        <v>587</v>
      </c>
      <c r="P53" s="445"/>
      <c r="Q53" s="445"/>
      <c r="R53" s="485"/>
      <c r="S53" s="446"/>
    </row>
    <row r="54" spans="1:19" ht="14.45" customHeight="1" x14ac:dyDescent="0.2">
      <c r="A54" s="441" t="s">
        <v>6933</v>
      </c>
      <c r="B54" s="442" t="s">
        <v>6934</v>
      </c>
      <c r="C54" s="442" t="s">
        <v>366</v>
      </c>
      <c r="D54" s="442" t="s">
        <v>6928</v>
      </c>
      <c r="E54" s="442" t="s">
        <v>6935</v>
      </c>
      <c r="F54" s="442" t="s">
        <v>6956</v>
      </c>
      <c r="G54" s="442" t="s">
        <v>6957</v>
      </c>
      <c r="H54" s="445">
        <v>48</v>
      </c>
      <c r="I54" s="445">
        <v>27888</v>
      </c>
      <c r="J54" s="442">
        <v>1.1877342419080068</v>
      </c>
      <c r="K54" s="442">
        <v>581</v>
      </c>
      <c r="L54" s="445">
        <v>40</v>
      </c>
      <c r="M54" s="445">
        <v>23480</v>
      </c>
      <c r="N54" s="442">
        <v>1</v>
      </c>
      <c r="O54" s="442">
        <v>587</v>
      </c>
      <c r="P54" s="445"/>
      <c r="Q54" s="445"/>
      <c r="R54" s="485"/>
      <c r="S54" s="446"/>
    </row>
    <row r="55" spans="1:19" ht="14.45" customHeight="1" x14ac:dyDescent="0.2">
      <c r="A55" s="441" t="s">
        <v>6933</v>
      </c>
      <c r="B55" s="442" t="s">
        <v>6934</v>
      </c>
      <c r="C55" s="442" t="s">
        <v>366</v>
      </c>
      <c r="D55" s="442" t="s">
        <v>6929</v>
      </c>
      <c r="E55" s="442" t="s">
        <v>6935</v>
      </c>
      <c r="F55" s="442" t="s">
        <v>6938</v>
      </c>
      <c r="G55" s="442" t="s">
        <v>6939</v>
      </c>
      <c r="H55" s="445">
        <v>460</v>
      </c>
      <c r="I55" s="445">
        <v>159620</v>
      </c>
      <c r="J55" s="442">
        <v>1.4207387627948376</v>
      </c>
      <c r="K55" s="442">
        <v>347</v>
      </c>
      <c r="L55" s="445">
        <v>321</v>
      </c>
      <c r="M55" s="445">
        <v>112350</v>
      </c>
      <c r="N55" s="442">
        <v>1</v>
      </c>
      <c r="O55" s="442">
        <v>350</v>
      </c>
      <c r="P55" s="445">
        <v>466</v>
      </c>
      <c r="Q55" s="445">
        <v>164032</v>
      </c>
      <c r="R55" s="485">
        <v>1.4600089007565642</v>
      </c>
      <c r="S55" s="446">
        <v>352</v>
      </c>
    </row>
    <row r="56" spans="1:19" ht="14.45" customHeight="1" x14ac:dyDescent="0.2">
      <c r="A56" s="441" t="s">
        <v>6933</v>
      </c>
      <c r="B56" s="442" t="s">
        <v>6934</v>
      </c>
      <c r="C56" s="442" t="s">
        <v>366</v>
      </c>
      <c r="D56" s="442" t="s">
        <v>6929</v>
      </c>
      <c r="E56" s="442" t="s">
        <v>6935</v>
      </c>
      <c r="F56" s="442" t="s">
        <v>6946</v>
      </c>
      <c r="G56" s="442" t="s">
        <v>6947</v>
      </c>
      <c r="H56" s="445">
        <v>66</v>
      </c>
      <c r="I56" s="445">
        <v>2200.0100000000002</v>
      </c>
      <c r="J56" s="442">
        <v>1.2222141976200263</v>
      </c>
      <c r="K56" s="442">
        <v>33.333484848484851</v>
      </c>
      <c r="L56" s="445">
        <v>54</v>
      </c>
      <c r="M56" s="445">
        <v>1800.0200000000004</v>
      </c>
      <c r="N56" s="442">
        <v>1</v>
      </c>
      <c r="O56" s="442">
        <v>33.333703703703712</v>
      </c>
      <c r="P56" s="445">
        <v>77</v>
      </c>
      <c r="Q56" s="445">
        <v>2566.6900000000005</v>
      </c>
      <c r="R56" s="485">
        <v>1.4259230452994966</v>
      </c>
      <c r="S56" s="446">
        <v>33.333636363636373</v>
      </c>
    </row>
    <row r="57" spans="1:19" ht="14.45" customHeight="1" x14ac:dyDescent="0.2">
      <c r="A57" s="441" t="s">
        <v>6933</v>
      </c>
      <c r="B57" s="442" t="s">
        <v>6934</v>
      </c>
      <c r="C57" s="442" t="s">
        <v>366</v>
      </c>
      <c r="D57" s="442" t="s">
        <v>6929</v>
      </c>
      <c r="E57" s="442" t="s">
        <v>6935</v>
      </c>
      <c r="F57" s="442" t="s">
        <v>6948</v>
      </c>
      <c r="G57" s="442" t="s">
        <v>6949</v>
      </c>
      <c r="H57" s="445">
        <v>212</v>
      </c>
      <c r="I57" s="445">
        <v>123172</v>
      </c>
      <c r="J57" s="442">
        <v>1.2490062464508802</v>
      </c>
      <c r="K57" s="442">
        <v>581</v>
      </c>
      <c r="L57" s="445">
        <v>168</v>
      </c>
      <c r="M57" s="445">
        <v>98616</v>
      </c>
      <c r="N57" s="442">
        <v>1</v>
      </c>
      <c r="O57" s="442">
        <v>587</v>
      </c>
      <c r="P57" s="445">
        <v>216</v>
      </c>
      <c r="Q57" s="445">
        <v>127656</v>
      </c>
      <c r="R57" s="485">
        <v>1.2944755414942808</v>
      </c>
      <c r="S57" s="446">
        <v>591</v>
      </c>
    </row>
    <row r="58" spans="1:19" ht="14.45" customHeight="1" x14ac:dyDescent="0.2">
      <c r="A58" s="441" t="s">
        <v>6933</v>
      </c>
      <c r="B58" s="442" t="s">
        <v>6934</v>
      </c>
      <c r="C58" s="442" t="s">
        <v>366</v>
      </c>
      <c r="D58" s="442" t="s">
        <v>6930</v>
      </c>
      <c r="E58" s="442" t="s">
        <v>6935</v>
      </c>
      <c r="F58" s="442" t="s">
        <v>6946</v>
      </c>
      <c r="G58" s="442" t="s">
        <v>6947</v>
      </c>
      <c r="H58" s="445">
        <v>30</v>
      </c>
      <c r="I58" s="445">
        <v>1000</v>
      </c>
      <c r="J58" s="442"/>
      <c r="K58" s="442">
        <v>33.333333333333336</v>
      </c>
      <c r="L58" s="445"/>
      <c r="M58" s="445"/>
      <c r="N58" s="442"/>
      <c r="O58" s="442"/>
      <c r="P58" s="445"/>
      <c r="Q58" s="445"/>
      <c r="R58" s="485"/>
      <c r="S58" s="446"/>
    </row>
    <row r="59" spans="1:19" ht="14.45" customHeight="1" x14ac:dyDescent="0.2">
      <c r="A59" s="441" t="s">
        <v>6933</v>
      </c>
      <c r="B59" s="442" t="s">
        <v>6934</v>
      </c>
      <c r="C59" s="442" t="s">
        <v>366</v>
      </c>
      <c r="D59" s="442" t="s">
        <v>6930</v>
      </c>
      <c r="E59" s="442" t="s">
        <v>6935</v>
      </c>
      <c r="F59" s="442" t="s">
        <v>6948</v>
      </c>
      <c r="G59" s="442" t="s">
        <v>6949</v>
      </c>
      <c r="H59" s="445">
        <v>100</v>
      </c>
      <c r="I59" s="445">
        <v>58100</v>
      </c>
      <c r="J59" s="442"/>
      <c r="K59" s="442">
        <v>581</v>
      </c>
      <c r="L59" s="445"/>
      <c r="M59" s="445"/>
      <c r="N59" s="442"/>
      <c r="O59" s="442"/>
      <c r="P59" s="445"/>
      <c r="Q59" s="445"/>
      <c r="R59" s="485"/>
      <c r="S59" s="446"/>
    </row>
    <row r="60" spans="1:19" ht="14.45" customHeight="1" x14ac:dyDescent="0.2">
      <c r="A60" s="441" t="s">
        <v>6933</v>
      </c>
      <c r="B60" s="442" t="s">
        <v>6934</v>
      </c>
      <c r="C60" s="442" t="s">
        <v>366</v>
      </c>
      <c r="D60" s="442" t="s">
        <v>6931</v>
      </c>
      <c r="E60" s="442" t="s">
        <v>6935</v>
      </c>
      <c r="F60" s="442" t="s">
        <v>6936</v>
      </c>
      <c r="G60" s="442" t="s">
        <v>6937</v>
      </c>
      <c r="H60" s="445">
        <v>4</v>
      </c>
      <c r="I60" s="445">
        <v>296</v>
      </c>
      <c r="J60" s="442"/>
      <c r="K60" s="442">
        <v>74</v>
      </c>
      <c r="L60" s="445"/>
      <c r="M60" s="445"/>
      <c r="N60" s="442"/>
      <c r="O60" s="442"/>
      <c r="P60" s="445"/>
      <c r="Q60" s="445"/>
      <c r="R60" s="485"/>
      <c r="S60" s="446"/>
    </row>
    <row r="61" spans="1:19" ht="14.45" customHeight="1" x14ac:dyDescent="0.2">
      <c r="A61" s="441" t="s">
        <v>6933</v>
      </c>
      <c r="B61" s="442" t="s">
        <v>6934</v>
      </c>
      <c r="C61" s="442" t="s">
        <v>366</v>
      </c>
      <c r="D61" s="442" t="s">
        <v>6931</v>
      </c>
      <c r="E61" s="442" t="s">
        <v>6935</v>
      </c>
      <c r="F61" s="442" t="s">
        <v>6938</v>
      </c>
      <c r="G61" s="442" t="s">
        <v>6939</v>
      </c>
      <c r="H61" s="445">
        <v>209</v>
      </c>
      <c r="I61" s="445">
        <v>72523</v>
      </c>
      <c r="J61" s="442">
        <v>0.60943697478991599</v>
      </c>
      <c r="K61" s="442">
        <v>347</v>
      </c>
      <c r="L61" s="445">
        <v>340</v>
      </c>
      <c r="M61" s="445">
        <v>119000</v>
      </c>
      <c r="N61" s="442">
        <v>1</v>
      </c>
      <c r="O61" s="442">
        <v>350</v>
      </c>
      <c r="P61" s="445">
        <v>284</v>
      </c>
      <c r="Q61" s="445">
        <v>99968</v>
      </c>
      <c r="R61" s="485">
        <v>0.8400672268907563</v>
      </c>
      <c r="S61" s="446">
        <v>352</v>
      </c>
    </row>
    <row r="62" spans="1:19" ht="14.45" customHeight="1" x14ac:dyDescent="0.2">
      <c r="A62" s="441" t="s">
        <v>6933</v>
      </c>
      <c r="B62" s="442" t="s">
        <v>6934</v>
      </c>
      <c r="C62" s="442" t="s">
        <v>366</v>
      </c>
      <c r="D62" s="442" t="s">
        <v>6931</v>
      </c>
      <c r="E62" s="442" t="s">
        <v>6935</v>
      </c>
      <c r="F62" s="442" t="s">
        <v>6940</v>
      </c>
      <c r="G62" s="442" t="s">
        <v>6941</v>
      </c>
      <c r="H62" s="445"/>
      <c r="I62" s="445"/>
      <c r="J62" s="442"/>
      <c r="K62" s="442"/>
      <c r="L62" s="445">
        <v>31</v>
      </c>
      <c r="M62" s="445">
        <v>7223</v>
      </c>
      <c r="N62" s="442">
        <v>1</v>
      </c>
      <c r="O62" s="442">
        <v>233</v>
      </c>
      <c r="P62" s="445">
        <v>11</v>
      </c>
      <c r="Q62" s="445">
        <v>2585</v>
      </c>
      <c r="R62" s="485">
        <v>0.3578845355115603</v>
      </c>
      <c r="S62" s="446">
        <v>235</v>
      </c>
    </row>
    <row r="63" spans="1:19" ht="14.45" customHeight="1" x14ac:dyDescent="0.2">
      <c r="A63" s="441" t="s">
        <v>6933</v>
      </c>
      <c r="B63" s="442" t="s">
        <v>6934</v>
      </c>
      <c r="C63" s="442" t="s">
        <v>366</v>
      </c>
      <c r="D63" s="442" t="s">
        <v>6931</v>
      </c>
      <c r="E63" s="442" t="s">
        <v>6935</v>
      </c>
      <c r="F63" s="442" t="s">
        <v>6942</v>
      </c>
      <c r="G63" s="442" t="s">
        <v>6943</v>
      </c>
      <c r="H63" s="445">
        <v>201</v>
      </c>
      <c r="I63" s="445">
        <v>69747</v>
      </c>
      <c r="J63" s="442">
        <v>1.186173469387755</v>
      </c>
      <c r="K63" s="442">
        <v>347</v>
      </c>
      <c r="L63" s="445">
        <v>168</v>
      </c>
      <c r="M63" s="445">
        <v>58800</v>
      </c>
      <c r="N63" s="442">
        <v>1</v>
      </c>
      <c r="O63" s="442">
        <v>350</v>
      </c>
      <c r="P63" s="445">
        <v>160</v>
      </c>
      <c r="Q63" s="445">
        <v>56320</v>
      </c>
      <c r="R63" s="485">
        <v>0.95782312925170066</v>
      </c>
      <c r="S63" s="446">
        <v>352</v>
      </c>
    </row>
    <row r="64" spans="1:19" ht="14.45" customHeight="1" x14ac:dyDescent="0.2">
      <c r="A64" s="441" t="s">
        <v>6933</v>
      </c>
      <c r="B64" s="442" t="s">
        <v>6934</v>
      </c>
      <c r="C64" s="442" t="s">
        <v>366</v>
      </c>
      <c r="D64" s="442" t="s">
        <v>6931</v>
      </c>
      <c r="E64" s="442" t="s">
        <v>6935</v>
      </c>
      <c r="F64" s="442" t="s">
        <v>6944</v>
      </c>
      <c r="G64" s="442" t="s">
        <v>6945</v>
      </c>
      <c r="H64" s="445">
        <v>6</v>
      </c>
      <c r="I64" s="445">
        <v>2082</v>
      </c>
      <c r="J64" s="442"/>
      <c r="K64" s="442">
        <v>347</v>
      </c>
      <c r="L64" s="445"/>
      <c r="M64" s="445"/>
      <c r="N64" s="442"/>
      <c r="O64" s="442"/>
      <c r="P64" s="445">
        <v>24</v>
      </c>
      <c r="Q64" s="445">
        <v>8448</v>
      </c>
      <c r="R64" s="485"/>
      <c r="S64" s="446">
        <v>352</v>
      </c>
    </row>
    <row r="65" spans="1:19" ht="14.45" customHeight="1" x14ac:dyDescent="0.2">
      <c r="A65" s="441" t="s">
        <v>6933</v>
      </c>
      <c r="B65" s="442" t="s">
        <v>6934</v>
      </c>
      <c r="C65" s="442" t="s">
        <v>366</v>
      </c>
      <c r="D65" s="442" t="s">
        <v>6931</v>
      </c>
      <c r="E65" s="442" t="s">
        <v>6935</v>
      </c>
      <c r="F65" s="442" t="s">
        <v>6950</v>
      </c>
      <c r="G65" s="442" t="s">
        <v>6951</v>
      </c>
      <c r="H65" s="445">
        <v>58</v>
      </c>
      <c r="I65" s="445">
        <v>33756</v>
      </c>
      <c r="J65" s="442">
        <v>0.84423769507803126</v>
      </c>
      <c r="K65" s="442">
        <v>582</v>
      </c>
      <c r="L65" s="445">
        <v>68</v>
      </c>
      <c r="M65" s="445">
        <v>39984</v>
      </c>
      <c r="N65" s="442">
        <v>1</v>
      </c>
      <c r="O65" s="442">
        <v>588</v>
      </c>
      <c r="P65" s="445">
        <v>37</v>
      </c>
      <c r="Q65" s="445">
        <v>21904</v>
      </c>
      <c r="R65" s="485">
        <v>0.54781912765106044</v>
      </c>
      <c r="S65" s="446">
        <v>592</v>
      </c>
    </row>
    <row r="66" spans="1:19" ht="14.45" customHeight="1" x14ac:dyDescent="0.2">
      <c r="A66" s="441" t="s">
        <v>6933</v>
      </c>
      <c r="B66" s="442" t="s">
        <v>6934</v>
      </c>
      <c r="C66" s="442" t="s">
        <v>366</v>
      </c>
      <c r="D66" s="442" t="s">
        <v>6931</v>
      </c>
      <c r="E66" s="442" t="s">
        <v>6935</v>
      </c>
      <c r="F66" s="442" t="s">
        <v>6954</v>
      </c>
      <c r="G66" s="442" t="s">
        <v>6955</v>
      </c>
      <c r="H66" s="445">
        <v>37</v>
      </c>
      <c r="I66" s="445">
        <v>21534</v>
      </c>
      <c r="J66" s="442">
        <v>1.3563869992441422</v>
      </c>
      <c r="K66" s="442">
        <v>582</v>
      </c>
      <c r="L66" s="445">
        <v>27</v>
      </c>
      <c r="M66" s="445">
        <v>15876</v>
      </c>
      <c r="N66" s="442">
        <v>1</v>
      </c>
      <c r="O66" s="442">
        <v>588</v>
      </c>
      <c r="P66" s="445">
        <v>7</v>
      </c>
      <c r="Q66" s="445">
        <v>4144</v>
      </c>
      <c r="R66" s="485">
        <v>0.26102292768959434</v>
      </c>
      <c r="S66" s="446">
        <v>592</v>
      </c>
    </row>
    <row r="67" spans="1:19" ht="14.45" customHeight="1" x14ac:dyDescent="0.2">
      <c r="A67" s="441" t="s">
        <v>6933</v>
      </c>
      <c r="B67" s="442" t="s">
        <v>6934</v>
      </c>
      <c r="C67" s="442" t="s">
        <v>366</v>
      </c>
      <c r="D67" s="442" t="s">
        <v>6918</v>
      </c>
      <c r="E67" s="442" t="s">
        <v>6935</v>
      </c>
      <c r="F67" s="442" t="s">
        <v>6936</v>
      </c>
      <c r="G67" s="442" t="s">
        <v>6937</v>
      </c>
      <c r="H67" s="445">
        <v>7</v>
      </c>
      <c r="I67" s="445">
        <v>518</v>
      </c>
      <c r="J67" s="442">
        <v>0.86333333333333329</v>
      </c>
      <c r="K67" s="442">
        <v>74</v>
      </c>
      <c r="L67" s="445">
        <v>8</v>
      </c>
      <c r="M67" s="445">
        <v>600</v>
      </c>
      <c r="N67" s="442">
        <v>1</v>
      </c>
      <c r="O67" s="442">
        <v>75</v>
      </c>
      <c r="P67" s="445">
        <v>11</v>
      </c>
      <c r="Q67" s="445">
        <v>836</v>
      </c>
      <c r="R67" s="485">
        <v>1.3933333333333333</v>
      </c>
      <c r="S67" s="446">
        <v>76</v>
      </c>
    </row>
    <row r="68" spans="1:19" ht="14.45" customHeight="1" x14ac:dyDescent="0.2">
      <c r="A68" s="441" t="s">
        <v>6933</v>
      </c>
      <c r="B68" s="442" t="s">
        <v>6934</v>
      </c>
      <c r="C68" s="442" t="s">
        <v>366</v>
      </c>
      <c r="D68" s="442" t="s">
        <v>6918</v>
      </c>
      <c r="E68" s="442" t="s">
        <v>6935</v>
      </c>
      <c r="F68" s="442" t="s">
        <v>6938</v>
      </c>
      <c r="G68" s="442" t="s">
        <v>6939</v>
      </c>
      <c r="H68" s="445">
        <v>527</v>
      </c>
      <c r="I68" s="445">
        <v>182869</v>
      </c>
      <c r="J68" s="442">
        <v>0.91986418511066403</v>
      </c>
      <c r="K68" s="442">
        <v>347</v>
      </c>
      <c r="L68" s="445">
        <v>568</v>
      </c>
      <c r="M68" s="445">
        <v>198800</v>
      </c>
      <c r="N68" s="442">
        <v>1</v>
      </c>
      <c r="O68" s="442">
        <v>350</v>
      </c>
      <c r="P68" s="445">
        <v>496</v>
      </c>
      <c r="Q68" s="445">
        <v>174592</v>
      </c>
      <c r="R68" s="485">
        <v>0.87822937625754527</v>
      </c>
      <c r="S68" s="446">
        <v>352</v>
      </c>
    </row>
    <row r="69" spans="1:19" ht="14.45" customHeight="1" x14ac:dyDescent="0.2">
      <c r="A69" s="441" t="s">
        <v>6933</v>
      </c>
      <c r="B69" s="442" t="s">
        <v>6934</v>
      </c>
      <c r="C69" s="442" t="s">
        <v>366</v>
      </c>
      <c r="D69" s="442" t="s">
        <v>6918</v>
      </c>
      <c r="E69" s="442" t="s">
        <v>6935</v>
      </c>
      <c r="F69" s="442" t="s">
        <v>6940</v>
      </c>
      <c r="G69" s="442" t="s">
        <v>6941</v>
      </c>
      <c r="H69" s="445"/>
      <c r="I69" s="445"/>
      <c r="J69" s="442"/>
      <c r="K69" s="442"/>
      <c r="L69" s="445">
        <v>17</v>
      </c>
      <c r="M69" s="445">
        <v>3961</v>
      </c>
      <c r="N69" s="442">
        <v>1</v>
      </c>
      <c r="O69" s="442">
        <v>233</v>
      </c>
      <c r="P69" s="445">
        <v>11</v>
      </c>
      <c r="Q69" s="445">
        <v>2585</v>
      </c>
      <c r="R69" s="485">
        <v>0.65261297652108052</v>
      </c>
      <c r="S69" s="446">
        <v>235</v>
      </c>
    </row>
    <row r="70" spans="1:19" ht="14.45" customHeight="1" x14ac:dyDescent="0.2">
      <c r="A70" s="441" t="s">
        <v>6933</v>
      </c>
      <c r="B70" s="442" t="s">
        <v>6934</v>
      </c>
      <c r="C70" s="442" t="s">
        <v>366</v>
      </c>
      <c r="D70" s="442" t="s">
        <v>6918</v>
      </c>
      <c r="E70" s="442" t="s">
        <v>6935</v>
      </c>
      <c r="F70" s="442" t="s">
        <v>6942</v>
      </c>
      <c r="G70" s="442" t="s">
        <v>6943</v>
      </c>
      <c r="H70" s="445">
        <v>242</v>
      </c>
      <c r="I70" s="445">
        <v>83974</v>
      </c>
      <c r="J70" s="442">
        <v>0.88207983193277306</v>
      </c>
      <c r="K70" s="442">
        <v>347</v>
      </c>
      <c r="L70" s="445">
        <v>272</v>
      </c>
      <c r="M70" s="445">
        <v>95200</v>
      </c>
      <c r="N70" s="442">
        <v>1</v>
      </c>
      <c r="O70" s="442">
        <v>350</v>
      </c>
      <c r="P70" s="445">
        <v>178</v>
      </c>
      <c r="Q70" s="445">
        <v>62656</v>
      </c>
      <c r="R70" s="485">
        <v>0.6581512605042017</v>
      </c>
      <c r="S70" s="446">
        <v>352</v>
      </c>
    </row>
    <row r="71" spans="1:19" ht="14.45" customHeight="1" x14ac:dyDescent="0.2">
      <c r="A71" s="441" t="s">
        <v>6933</v>
      </c>
      <c r="B71" s="442" t="s">
        <v>6934</v>
      </c>
      <c r="C71" s="442" t="s">
        <v>366</v>
      </c>
      <c r="D71" s="442" t="s">
        <v>6918</v>
      </c>
      <c r="E71" s="442" t="s">
        <v>6935</v>
      </c>
      <c r="F71" s="442" t="s">
        <v>6944</v>
      </c>
      <c r="G71" s="442" t="s">
        <v>6945</v>
      </c>
      <c r="H71" s="445"/>
      <c r="I71" s="445"/>
      <c r="J71" s="442"/>
      <c r="K71" s="442"/>
      <c r="L71" s="445">
        <v>4</v>
      </c>
      <c r="M71" s="445">
        <v>1400</v>
      </c>
      <c r="N71" s="442">
        <v>1</v>
      </c>
      <c r="O71" s="442">
        <v>350</v>
      </c>
      <c r="P71" s="445">
        <v>81</v>
      </c>
      <c r="Q71" s="445">
        <v>28512</v>
      </c>
      <c r="R71" s="485">
        <v>20.365714285714287</v>
      </c>
      <c r="S71" s="446">
        <v>352</v>
      </c>
    </row>
    <row r="72" spans="1:19" ht="14.45" customHeight="1" x14ac:dyDescent="0.2">
      <c r="A72" s="441" t="s">
        <v>6933</v>
      </c>
      <c r="B72" s="442" t="s">
        <v>6934</v>
      </c>
      <c r="C72" s="442" t="s">
        <v>366</v>
      </c>
      <c r="D72" s="442" t="s">
        <v>6918</v>
      </c>
      <c r="E72" s="442" t="s">
        <v>6935</v>
      </c>
      <c r="F72" s="442" t="s">
        <v>6950</v>
      </c>
      <c r="G72" s="442" t="s">
        <v>6951</v>
      </c>
      <c r="H72" s="445">
        <v>46</v>
      </c>
      <c r="I72" s="445">
        <v>26772</v>
      </c>
      <c r="J72" s="442">
        <v>1.6260932944606414</v>
      </c>
      <c r="K72" s="442">
        <v>582</v>
      </c>
      <c r="L72" s="445">
        <v>28</v>
      </c>
      <c r="M72" s="445">
        <v>16464</v>
      </c>
      <c r="N72" s="442">
        <v>1</v>
      </c>
      <c r="O72" s="442">
        <v>588</v>
      </c>
      <c r="P72" s="445">
        <v>88</v>
      </c>
      <c r="Q72" s="445">
        <v>52096</v>
      </c>
      <c r="R72" s="485">
        <v>3.1642371234207971</v>
      </c>
      <c r="S72" s="446">
        <v>592</v>
      </c>
    </row>
    <row r="73" spans="1:19" ht="14.45" customHeight="1" x14ac:dyDescent="0.2">
      <c r="A73" s="441" t="s">
        <v>6933</v>
      </c>
      <c r="B73" s="442" t="s">
        <v>6934</v>
      </c>
      <c r="C73" s="442" t="s">
        <v>366</v>
      </c>
      <c r="D73" s="442" t="s">
        <v>6918</v>
      </c>
      <c r="E73" s="442" t="s">
        <v>6935</v>
      </c>
      <c r="F73" s="442" t="s">
        <v>6954</v>
      </c>
      <c r="G73" s="442" t="s">
        <v>6955</v>
      </c>
      <c r="H73" s="445">
        <v>55</v>
      </c>
      <c r="I73" s="445">
        <v>32010</v>
      </c>
      <c r="J73" s="442">
        <v>1.7560895325872283</v>
      </c>
      <c r="K73" s="442">
        <v>582</v>
      </c>
      <c r="L73" s="445">
        <v>31</v>
      </c>
      <c r="M73" s="445">
        <v>18228</v>
      </c>
      <c r="N73" s="442">
        <v>1</v>
      </c>
      <c r="O73" s="442">
        <v>588</v>
      </c>
      <c r="P73" s="445">
        <v>47</v>
      </c>
      <c r="Q73" s="445">
        <v>27824</v>
      </c>
      <c r="R73" s="485">
        <v>1.5264428351985955</v>
      </c>
      <c r="S73" s="446">
        <v>592</v>
      </c>
    </row>
    <row r="74" spans="1:19" ht="14.45" customHeight="1" x14ac:dyDescent="0.2">
      <c r="A74" s="441" t="s">
        <v>6933</v>
      </c>
      <c r="B74" s="442" t="s">
        <v>6934</v>
      </c>
      <c r="C74" s="442" t="s">
        <v>366</v>
      </c>
      <c r="D74" s="442" t="s">
        <v>6925</v>
      </c>
      <c r="E74" s="442" t="s">
        <v>6935</v>
      </c>
      <c r="F74" s="442" t="s">
        <v>6938</v>
      </c>
      <c r="G74" s="442" t="s">
        <v>6939</v>
      </c>
      <c r="H74" s="445"/>
      <c r="I74" s="445"/>
      <c r="J74" s="442"/>
      <c r="K74" s="442"/>
      <c r="L74" s="445">
        <v>607</v>
      </c>
      <c r="M74" s="445">
        <v>212450</v>
      </c>
      <c r="N74" s="442">
        <v>1</v>
      </c>
      <c r="O74" s="442">
        <v>350</v>
      </c>
      <c r="P74" s="445"/>
      <c r="Q74" s="445"/>
      <c r="R74" s="485"/>
      <c r="S74" s="446"/>
    </row>
    <row r="75" spans="1:19" ht="14.45" customHeight="1" x14ac:dyDescent="0.2">
      <c r="A75" s="441" t="s">
        <v>6933</v>
      </c>
      <c r="B75" s="442" t="s">
        <v>6934</v>
      </c>
      <c r="C75" s="442" t="s">
        <v>366</v>
      </c>
      <c r="D75" s="442" t="s">
        <v>6925</v>
      </c>
      <c r="E75" s="442" t="s">
        <v>6935</v>
      </c>
      <c r="F75" s="442" t="s">
        <v>6944</v>
      </c>
      <c r="G75" s="442" t="s">
        <v>6945</v>
      </c>
      <c r="H75" s="445"/>
      <c r="I75" s="445"/>
      <c r="J75" s="442"/>
      <c r="K75" s="442"/>
      <c r="L75" s="445">
        <v>3</v>
      </c>
      <c r="M75" s="445">
        <v>1050</v>
      </c>
      <c r="N75" s="442">
        <v>1</v>
      </c>
      <c r="O75" s="442">
        <v>350</v>
      </c>
      <c r="P75" s="445"/>
      <c r="Q75" s="445"/>
      <c r="R75" s="485"/>
      <c r="S75" s="446"/>
    </row>
    <row r="76" spans="1:19" ht="14.45" customHeight="1" x14ac:dyDescent="0.2">
      <c r="A76" s="441" t="s">
        <v>6933</v>
      </c>
      <c r="B76" s="442" t="s">
        <v>6934</v>
      </c>
      <c r="C76" s="442" t="s">
        <v>366</v>
      </c>
      <c r="D76" s="442" t="s">
        <v>6925</v>
      </c>
      <c r="E76" s="442" t="s">
        <v>6935</v>
      </c>
      <c r="F76" s="442" t="s">
        <v>6946</v>
      </c>
      <c r="G76" s="442" t="s">
        <v>6947</v>
      </c>
      <c r="H76" s="445"/>
      <c r="I76" s="445"/>
      <c r="J76" s="442"/>
      <c r="K76" s="442"/>
      <c r="L76" s="445">
        <v>23</v>
      </c>
      <c r="M76" s="445">
        <v>766.63000000000011</v>
      </c>
      <c r="N76" s="442">
        <v>1</v>
      </c>
      <c r="O76" s="442">
        <v>33.331739130434791</v>
      </c>
      <c r="P76" s="445"/>
      <c r="Q76" s="445"/>
      <c r="R76" s="485"/>
      <c r="S76" s="446"/>
    </row>
    <row r="77" spans="1:19" ht="14.45" customHeight="1" x14ac:dyDescent="0.2">
      <c r="A77" s="441" t="s">
        <v>6933</v>
      </c>
      <c r="B77" s="442" t="s">
        <v>6934</v>
      </c>
      <c r="C77" s="442" t="s">
        <v>366</v>
      </c>
      <c r="D77" s="442" t="s">
        <v>6925</v>
      </c>
      <c r="E77" s="442" t="s">
        <v>6935</v>
      </c>
      <c r="F77" s="442" t="s">
        <v>6948</v>
      </c>
      <c r="G77" s="442" t="s">
        <v>6949</v>
      </c>
      <c r="H77" s="445"/>
      <c r="I77" s="445"/>
      <c r="J77" s="442"/>
      <c r="K77" s="442"/>
      <c r="L77" s="445">
        <v>37</v>
      </c>
      <c r="M77" s="445">
        <v>21719</v>
      </c>
      <c r="N77" s="442">
        <v>1</v>
      </c>
      <c r="O77" s="442">
        <v>587</v>
      </c>
      <c r="P77" s="445"/>
      <c r="Q77" s="445"/>
      <c r="R77" s="485"/>
      <c r="S77" s="446"/>
    </row>
    <row r="78" spans="1:19" ht="14.45" customHeight="1" x14ac:dyDescent="0.2">
      <c r="A78" s="441" t="s">
        <v>6933</v>
      </c>
      <c r="B78" s="442" t="s">
        <v>6934</v>
      </c>
      <c r="C78" s="442" t="s">
        <v>366</v>
      </c>
      <c r="D78" s="442" t="s">
        <v>6925</v>
      </c>
      <c r="E78" s="442" t="s">
        <v>6935</v>
      </c>
      <c r="F78" s="442" t="s">
        <v>6956</v>
      </c>
      <c r="G78" s="442" t="s">
        <v>6957</v>
      </c>
      <c r="H78" s="445"/>
      <c r="I78" s="445"/>
      <c r="J78" s="442"/>
      <c r="K78" s="442"/>
      <c r="L78" s="445">
        <v>42</v>
      </c>
      <c r="M78" s="445">
        <v>24654</v>
      </c>
      <c r="N78" s="442">
        <v>1</v>
      </c>
      <c r="O78" s="442">
        <v>587</v>
      </c>
      <c r="P78" s="445"/>
      <c r="Q78" s="445"/>
      <c r="R78" s="485"/>
      <c r="S78" s="446"/>
    </row>
    <row r="79" spans="1:19" ht="14.45" customHeight="1" x14ac:dyDescent="0.2">
      <c r="A79" s="441" t="s">
        <v>6933</v>
      </c>
      <c r="B79" s="442" t="s">
        <v>6934</v>
      </c>
      <c r="C79" s="442" t="s">
        <v>366</v>
      </c>
      <c r="D79" s="442" t="s">
        <v>6926</v>
      </c>
      <c r="E79" s="442" t="s">
        <v>6935</v>
      </c>
      <c r="F79" s="442" t="s">
        <v>6938</v>
      </c>
      <c r="G79" s="442" t="s">
        <v>6939</v>
      </c>
      <c r="H79" s="445"/>
      <c r="I79" s="445"/>
      <c r="J79" s="442"/>
      <c r="K79" s="442"/>
      <c r="L79" s="445"/>
      <c r="M79" s="445"/>
      <c r="N79" s="442"/>
      <c r="O79" s="442"/>
      <c r="P79" s="445">
        <v>92</v>
      </c>
      <c r="Q79" s="445">
        <v>32384</v>
      </c>
      <c r="R79" s="485"/>
      <c r="S79" s="446">
        <v>352</v>
      </c>
    </row>
    <row r="80" spans="1:19" ht="14.45" customHeight="1" x14ac:dyDescent="0.2">
      <c r="A80" s="441" t="s">
        <v>6933</v>
      </c>
      <c r="B80" s="442" t="s">
        <v>6934</v>
      </c>
      <c r="C80" s="442" t="s">
        <v>366</v>
      </c>
      <c r="D80" s="442" t="s">
        <v>6926</v>
      </c>
      <c r="E80" s="442" t="s">
        <v>6935</v>
      </c>
      <c r="F80" s="442" t="s">
        <v>6944</v>
      </c>
      <c r="G80" s="442" t="s">
        <v>6945</v>
      </c>
      <c r="H80" s="445"/>
      <c r="I80" s="445"/>
      <c r="J80" s="442"/>
      <c r="K80" s="442"/>
      <c r="L80" s="445"/>
      <c r="M80" s="445"/>
      <c r="N80" s="442"/>
      <c r="O80" s="442"/>
      <c r="P80" s="445">
        <v>12</v>
      </c>
      <c r="Q80" s="445">
        <v>4224</v>
      </c>
      <c r="R80" s="485"/>
      <c r="S80" s="446">
        <v>352</v>
      </c>
    </row>
    <row r="81" spans="1:19" ht="14.45" customHeight="1" x14ac:dyDescent="0.2">
      <c r="A81" s="441" t="s">
        <v>6933</v>
      </c>
      <c r="B81" s="442" t="s">
        <v>6934</v>
      </c>
      <c r="C81" s="442" t="s">
        <v>366</v>
      </c>
      <c r="D81" s="442" t="s">
        <v>6926</v>
      </c>
      <c r="E81" s="442" t="s">
        <v>6935</v>
      </c>
      <c r="F81" s="442" t="s">
        <v>6946</v>
      </c>
      <c r="G81" s="442" t="s">
        <v>6947</v>
      </c>
      <c r="H81" s="445"/>
      <c r="I81" s="445"/>
      <c r="J81" s="442"/>
      <c r="K81" s="442"/>
      <c r="L81" s="445"/>
      <c r="M81" s="445"/>
      <c r="N81" s="442"/>
      <c r="O81" s="442"/>
      <c r="P81" s="445">
        <v>21</v>
      </c>
      <c r="Q81" s="445">
        <v>700.01</v>
      </c>
      <c r="R81" s="485"/>
      <c r="S81" s="446">
        <v>33.333809523809521</v>
      </c>
    </row>
    <row r="82" spans="1:19" ht="14.45" customHeight="1" x14ac:dyDescent="0.2">
      <c r="A82" s="441" t="s">
        <v>6933</v>
      </c>
      <c r="B82" s="442" t="s">
        <v>6934</v>
      </c>
      <c r="C82" s="442" t="s">
        <v>366</v>
      </c>
      <c r="D82" s="442" t="s">
        <v>6926</v>
      </c>
      <c r="E82" s="442" t="s">
        <v>6935</v>
      </c>
      <c r="F82" s="442" t="s">
        <v>6948</v>
      </c>
      <c r="G82" s="442" t="s">
        <v>6949</v>
      </c>
      <c r="H82" s="445"/>
      <c r="I82" s="445"/>
      <c r="J82" s="442"/>
      <c r="K82" s="442"/>
      <c r="L82" s="445"/>
      <c r="M82" s="445"/>
      <c r="N82" s="442"/>
      <c r="O82" s="442"/>
      <c r="P82" s="445">
        <v>72</v>
      </c>
      <c r="Q82" s="445">
        <v>42552</v>
      </c>
      <c r="R82" s="485"/>
      <c r="S82" s="446">
        <v>591</v>
      </c>
    </row>
    <row r="83" spans="1:19" ht="14.45" customHeight="1" x14ac:dyDescent="0.2">
      <c r="A83" s="441" t="s">
        <v>6933</v>
      </c>
      <c r="B83" s="442" t="s">
        <v>6934</v>
      </c>
      <c r="C83" s="442" t="s">
        <v>366</v>
      </c>
      <c r="D83" s="442" t="s">
        <v>6926</v>
      </c>
      <c r="E83" s="442" t="s">
        <v>6935</v>
      </c>
      <c r="F83" s="442" t="s">
        <v>6956</v>
      </c>
      <c r="G83" s="442" t="s">
        <v>6957</v>
      </c>
      <c r="H83" s="445"/>
      <c r="I83" s="445"/>
      <c r="J83" s="442"/>
      <c r="K83" s="442"/>
      <c r="L83" s="445"/>
      <c r="M83" s="445"/>
      <c r="N83" s="442"/>
      <c r="O83" s="442"/>
      <c r="P83" s="445">
        <v>8</v>
      </c>
      <c r="Q83" s="445">
        <v>4728</v>
      </c>
      <c r="R83" s="485"/>
      <c r="S83" s="446">
        <v>591</v>
      </c>
    </row>
    <row r="84" spans="1:19" ht="14.45" customHeight="1" x14ac:dyDescent="0.2">
      <c r="A84" s="441" t="s">
        <v>6933</v>
      </c>
      <c r="B84" s="442" t="s">
        <v>6934</v>
      </c>
      <c r="C84" s="442" t="s">
        <v>366</v>
      </c>
      <c r="D84" s="442" t="s">
        <v>6919</v>
      </c>
      <c r="E84" s="442" t="s">
        <v>6935</v>
      </c>
      <c r="F84" s="442" t="s">
        <v>6938</v>
      </c>
      <c r="G84" s="442" t="s">
        <v>6939</v>
      </c>
      <c r="H84" s="445"/>
      <c r="I84" s="445"/>
      <c r="J84" s="442"/>
      <c r="K84" s="442"/>
      <c r="L84" s="445"/>
      <c r="M84" s="445"/>
      <c r="N84" s="442"/>
      <c r="O84" s="442"/>
      <c r="P84" s="445">
        <v>208</v>
      </c>
      <c r="Q84" s="445">
        <v>73216</v>
      </c>
      <c r="R84" s="485"/>
      <c r="S84" s="446">
        <v>352</v>
      </c>
    </row>
    <row r="85" spans="1:19" ht="14.45" customHeight="1" x14ac:dyDescent="0.2">
      <c r="A85" s="441" t="s">
        <v>6933</v>
      </c>
      <c r="B85" s="442" t="s">
        <v>6934</v>
      </c>
      <c r="C85" s="442" t="s">
        <v>366</v>
      </c>
      <c r="D85" s="442" t="s">
        <v>6919</v>
      </c>
      <c r="E85" s="442" t="s">
        <v>6935</v>
      </c>
      <c r="F85" s="442" t="s">
        <v>6944</v>
      </c>
      <c r="G85" s="442" t="s">
        <v>6945</v>
      </c>
      <c r="H85" s="445"/>
      <c r="I85" s="445"/>
      <c r="J85" s="442"/>
      <c r="K85" s="442"/>
      <c r="L85" s="445"/>
      <c r="M85" s="445"/>
      <c r="N85" s="442"/>
      <c r="O85" s="442"/>
      <c r="P85" s="445">
        <v>48</v>
      </c>
      <c r="Q85" s="445">
        <v>16896</v>
      </c>
      <c r="R85" s="485"/>
      <c r="S85" s="446">
        <v>352</v>
      </c>
    </row>
    <row r="86" spans="1:19" ht="14.45" customHeight="1" x14ac:dyDescent="0.2">
      <c r="A86" s="441" t="s">
        <v>6933</v>
      </c>
      <c r="B86" s="442" t="s">
        <v>6934</v>
      </c>
      <c r="C86" s="442" t="s">
        <v>366</v>
      </c>
      <c r="D86" s="442" t="s">
        <v>6919</v>
      </c>
      <c r="E86" s="442" t="s">
        <v>6935</v>
      </c>
      <c r="F86" s="442" t="s">
        <v>6946</v>
      </c>
      <c r="G86" s="442" t="s">
        <v>6947</v>
      </c>
      <c r="H86" s="445"/>
      <c r="I86" s="445"/>
      <c r="J86" s="442"/>
      <c r="K86" s="442"/>
      <c r="L86" s="445"/>
      <c r="M86" s="445"/>
      <c r="N86" s="442"/>
      <c r="O86" s="442"/>
      <c r="P86" s="445">
        <v>55</v>
      </c>
      <c r="Q86" s="445">
        <v>1833.3199999999997</v>
      </c>
      <c r="R86" s="485"/>
      <c r="S86" s="446">
        <v>33.333090909090906</v>
      </c>
    </row>
    <row r="87" spans="1:19" ht="14.45" customHeight="1" x14ac:dyDescent="0.2">
      <c r="A87" s="441" t="s">
        <v>6933</v>
      </c>
      <c r="B87" s="442" t="s">
        <v>6934</v>
      </c>
      <c r="C87" s="442" t="s">
        <v>366</v>
      </c>
      <c r="D87" s="442" t="s">
        <v>6919</v>
      </c>
      <c r="E87" s="442" t="s">
        <v>6935</v>
      </c>
      <c r="F87" s="442" t="s">
        <v>6948</v>
      </c>
      <c r="G87" s="442" t="s">
        <v>6949</v>
      </c>
      <c r="H87" s="445"/>
      <c r="I87" s="445"/>
      <c r="J87" s="442"/>
      <c r="K87" s="442"/>
      <c r="L87" s="445"/>
      <c r="M87" s="445"/>
      <c r="N87" s="442"/>
      <c r="O87" s="442"/>
      <c r="P87" s="445">
        <v>176</v>
      </c>
      <c r="Q87" s="445">
        <v>104016</v>
      </c>
      <c r="R87" s="485"/>
      <c r="S87" s="446">
        <v>591</v>
      </c>
    </row>
    <row r="88" spans="1:19" ht="14.45" customHeight="1" x14ac:dyDescent="0.2">
      <c r="A88" s="441" t="s">
        <v>6933</v>
      </c>
      <c r="B88" s="442" t="s">
        <v>6934</v>
      </c>
      <c r="C88" s="442" t="s">
        <v>366</v>
      </c>
      <c r="D88" s="442" t="s">
        <v>6919</v>
      </c>
      <c r="E88" s="442" t="s">
        <v>6935</v>
      </c>
      <c r="F88" s="442" t="s">
        <v>6956</v>
      </c>
      <c r="G88" s="442" t="s">
        <v>6957</v>
      </c>
      <c r="H88" s="445"/>
      <c r="I88" s="445"/>
      <c r="J88" s="442"/>
      <c r="K88" s="442"/>
      <c r="L88" s="445"/>
      <c r="M88" s="445"/>
      <c r="N88" s="442"/>
      <c r="O88" s="442"/>
      <c r="P88" s="445">
        <v>4</v>
      </c>
      <c r="Q88" s="445">
        <v>2364</v>
      </c>
      <c r="R88" s="485"/>
      <c r="S88" s="446">
        <v>591</v>
      </c>
    </row>
    <row r="89" spans="1:19" ht="14.45" customHeight="1" x14ac:dyDescent="0.2">
      <c r="A89" s="441" t="s">
        <v>6933</v>
      </c>
      <c r="B89" s="442" t="s">
        <v>6934</v>
      </c>
      <c r="C89" s="442" t="s">
        <v>366</v>
      </c>
      <c r="D89" s="442" t="s">
        <v>6917</v>
      </c>
      <c r="E89" s="442" t="s">
        <v>6935</v>
      </c>
      <c r="F89" s="442" t="s">
        <v>6936</v>
      </c>
      <c r="G89" s="442" t="s">
        <v>6937</v>
      </c>
      <c r="H89" s="445"/>
      <c r="I89" s="445"/>
      <c r="J89" s="442"/>
      <c r="K89" s="442"/>
      <c r="L89" s="445"/>
      <c r="M89" s="445"/>
      <c r="N89" s="442"/>
      <c r="O89" s="442"/>
      <c r="P89" s="445">
        <v>4</v>
      </c>
      <c r="Q89" s="445">
        <v>304</v>
      </c>
      <c r="R89" s="485"/>
      <c r="S89" s="446">
        <v>76</v>
      </c>
    </row>
    <row r="90" spans="1:19" ht="14.45" customHeight="1" x14ac:dyDescent="0.2">
      <c r="A90" s="441" t="s">
        <v>6933</v>
      </c>
      <c r="B90" s="442" t="s">
        <v>6934</v>
      </c>
      <c r="C90" s="442" t="s">
        <v>366</v>
      </c>
      <c r="D90" s="442" t="s">
        <v>6917</v>
      </c>
      <c r="E90" s="442" t="s">
        <v>6935</v>
      </c>
      <c r="F90" s="442" t="s">
        <v>6938</v>
      </c>
      <c r="G90" s="442" t="s">
        <v>6939</v>
      </c>
      <c r="H90" s="445"/>
      <c r="I90" s="445"/>
      <c r="J90" s="442"/>
      <c r="K90" s="442"/>
      <c r="L90" s="445"/>
      <c r="M90" s="445"/>
      <c r="N90" s="442"/>
      <c r="O90" s="442"/>
      <c r="P90" s="445">
        <v>131</v>
      </c>
      <c r="Q90" s="445">
        <v>46112</v>
      </c>
      <c r="R90" s="485"/>
      <c r="S90" s="446">
        <v>352</v>
      </c>
    </row>
    <row r="91" spans="1:19" ht="14.45" customHeight="1" x14ac:dyDescent="0.2">
      <c r="A91" s="441" t="s">
        <v>6933</v>
      </c>
      <c r="B91" s="442" t="s">
        <v>6934</v>
      </c>
      <c r="C91" s="442" t="s">
        <v>366</v>
      </c>
      <c r="D91" s="442" t="s">
        <v>6917</v>
      </c>
      <c r="E91" s="442" t="s">
        <v>6935</v>
      </c>
      <c r="F91" s="442" t="s">
        <v>6946</v>
      </c>
      <c r="G91" s="442" t="s">
        <v>6947</v>
      </c>
      <c r="H91" s="445"/>
      <c r="I91" s="445"/>
      <c r="J91" s="442"/>
      <c r="K91" s="442"/>
      <c r="L91" s="445"/>
      <c r="M91" s="445"/>
      <c r="N91" s="442"/>
      <c r="O91" s="442"/>
      <c r="P91" s="445">
        <v>16</v>
      </c>
      <c r="Q91" s="445">
        <v>533.34</v>
      </c>
      <c r="R91" s="485"/>
      <c r="S91" s="446">
        <v>33.333750000000002</v>
      </c>
    </row>
    <row r="92" spans="1:19" ht="14.45" customHeight="1" x14ac:dyDescent="0.2">
      <c r="A92" s="441" t="s">
        <v>6933</v>
      </c>
      <c r="B92" s="442" t="s">
        <v>6934</v>
      </c>
      <c r="C92" s="442" t="s">
        <v>366</v>
      </c>
      <c r="D92" s="442" t="s">
        <v>6917</v>
      </c>
      <c r="E92" s="442" t="s">
        <v>6935</v>
      </c>
      <c r="F92" s="442" t="s">
        <v>6948</v>
      </c>
      <c r="G92" s="442" t="s">
        <v>6949</v>
      </c>
      <c r="H92" s="445"/>
      <c r="I92" s="445"/>
      <c r="J92" s="442"/>
      <c r="K92" s="442"/>
      <c r="L92" s="445"/>
      <c r="M92" s="445"/>
      <c r="N92" s="442"/>
      <c r="O92" s="442"/>
      <c r="P92" s="445">
        <v>1</v>
      </c>
      <c r="Q92" s="445">
        <v>591</v>
      </c>
      <c r="R92" s="485"/>
      <c r="S92" s="446">
        <v>591</v>
      </c>
    </row>
    <row r="93" spans="1:19" ht="14.45" customHeight="1" thickBot="1" x14ac:dyDescent="0.25">
      <c r="A93" s="447" t="s">
        <v>6933</v>
      </c>
      <c r="B93" s="448" t="s">
        <v>6934</v>
      </c>
      <c r="C93" s="448" t="s">
        <v>366</v>
      </c>
      <c r="D93" s="448" t="s">
        <v>6917</v>
      </c>
      <c r="E93" s="448" t="s">
        <v>6935</v>
      </c>
      <c r="F93" s="448" t="s">
        <v>6956</v>
      </c>
      <c r="G93" s="448" t="s">
        <v>6957</v>
      </c>
      <c r="H93" s="419"/>
      <c r="I93" s="419"/>
      <c r="J93" s="448"/>
      <c r="K93" s="448"/>
      <c r="L93" s="419"/>
      <c r="M93" s="419"/>
      <c r="N93" s="448"/>
      <c r="O93" s="448"/>
      <c r="P93" s="419">
        <v>48</v>
      </c>
      <c r="Q93" s="419">
        <v>28368</v>
      </c>
      <c r="R93" s="420"/>
      <c r="S93" s="429">
        <v>591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3B1A1E3-F545-489C-9A77-12356A1E5E5C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306" t="s">
        <v>104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</row>
    <row r="2" spans="1:19" ht="14.45" customHeight="1" thickBot="1" x14ac:dyDescent="0.25">
      <c r="A2" s="397" t="s">
        <v>226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5" customHeight="1" thickBot="1" x14ac:dyDescent="0.25">
      <c r="A3" s="188" t="s">
        <v>105</v>
      </c>
      <c r="B3" s="189">
        <f>SUBTOTAL(9,B6:B1048576)</f>
        <v>1924753</v>
      </c>
      <c r="C3" s="190">
        <f t="shared" ref="C3:R3" si="0">SUBTOTAL(9,C6:C1048576)</f>
        <v>20.004692878571994</v>
      </c>
      <c r="D3" s="190">
        <f t="shared" si="0"/>
        <v>1899608</v>
      </c>
      <c r="E3" s="190">
        <f t="shared" si="0"/>
        <v>18</v>
      </c>
      <c r="F3" s="190">
        <f t="shared" si="0"/>
        <v>1806333</v>
      </c>
      <c r="G3" s="193">
        <f>IF(D3&lt;&gt;0,F3/D3,"")</f>
        <v>0.95089776417029193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5" customHeight="1" x14ac:dyDescent="0.2">
      <c r="A4" s="377" t="s">
        <v>86</v>
      </c>
      <c r="B4" s="378" t="s">
        <v>80</v>
      </c>
      <c r="C4" s="379"/>
      <c r="D4" s="379"/>
      <c r="E4" s="379"/>
      <c r="F4" s="379"/>
      <c r="G4" s="381"/>
      <c r="H4" s="378" t="s">
        <v>81</v>
      </c>
      <c r="I4" s="379"/>
      <c r="J4" s="379"/>
      <c r="K4" s="379"/>
      <c r="L4" s="379"/>
      <c r="M4" s="381"/>
      <c r="N4" s="378" t="s">
        <v>82</v>
      </c>
      <c r="O4" s="379"/>
      <c r="P4" s="379"/>
      <c r="Q4" s="379"/>
      <c r="R4" s="379"/>
      <c r="S4" s="381"/>
    </row>
    <row r="5" spans="1:19" ht="14.45" customHeight="1" thickBot="1" x14ac:dyDescent="0.25">
      <c r="A5" s="451"/>
      <c r="B5" s="452">
        <v>2018</v>
      </c>
      <c r="C5" s="453"/>
      <c r="D5" s="453">
        <v>2019</v>
      </c>
      <c r="E5" s="453"/>
      <c r="F5" s="453">
        <v>2020</v>
      </c>
      <c r="G5" s="487" t="s">
        <v>2</v>
      </c>
      <c r="H5" s="452">
        <v>2018</v>
      </c>
      <c r="I5" s="453"/>
      <c r="J5" s="453">
        <v>2019</v>
      </c>
      <c r="K5" s="453"/>
      <c r="L5" s="453">
        <v>2020</v>
      </c>
      <c r="M5" s="487" t="s">
        <v>2</v>
      </c>
      <c r="N5" s="452">
        <v>2018</v>
      </c>
      <c r="O5" s="453"/>
      <c r="P5" s="453">
        <v>2019</v>
      </c>
      <c r="Q5" s="453"/>
      <c r="R5" s="453">
        <v>2020</v>
      </c>
      <c r="S5" s="487" t="s">
        <v>2</v>
      </c>
    </row>
    <row r="6" spans="1:19" ht="14.45" customHeight="1" x14ac:dyDescent="0.2">
      <c r="A6" s="415" t="s">
        <v>6962</v>
      </c>
      <c r="B6" s="467">
        <v>12040</v>
      </c>
      <c r="C6" s="438">
        <v>0.59246137191221337</v>
      </c>
      <c r="D6" s="467">
        <v>20322</v>
      </c>
      <c r="E6" s="438">
        <v>1</v>
      </c>
      <c r="F6" s="467">
        <v>13793</v>
      </c>
      <c r="G6" s="417">
        <v>0.67872256667650821</v>
      </c>
      <c r="H6" s="467"/>
      <c r="I6" s="438"/>
      <c r="J6" s="467"/>
      <c r="K6" s="438"/>
      <c r="L6" s="467"/>
      <c r="M6" s="417"/>
      <c r="N6" s="467"/>
      <c r="O6" s="438"/>
      <c r="P6" s="467"/>
      <c r="Q6" s="438"/>
      <c r="R6" s="467"/>
      <c r="S6" s="418"/>
    </row>
    <row r="7" spans="1:19" ht="14.45" customHeight="1" x14ac:dyDescent="0.2">
      <c r="A7" s="473" t="s">
        <v>6963</v>
      </c>
      <c r="B7" s="469">
        <v>4858</v>
      </c>
      <c r="C7" s="442">
        <v>8.504901960784314E-2</v>
      </c>
      <c r="D7" s="469">
        <v>57120</v>
      </c>
      <c r="E7" s="442">
        <v>1</v>
      </c>
      <c r="F7" s="469">
        <v>39776</v>
      </c>
      <c r="G7" s="485">
        <v>0.69635854341736692</v>
      </c>
      <c r="H7" s="469"/>
      <c r="I7" s="442"/>
      <c r="J7" s="469"/>
      <c r="K7" s="442"/>
      <c r="L7" s="469"/>
      <c r="M7" s="485"/>
      <c r="N7" s="469"/>
      <c r="O7" s="442"/>
      <c r="P7" s="469"/>
      <c r="Q7" s="442"/>
      <c r="R7" s="469"/>
      <c r="S7" s="488"/>
    </row>
    <row r="8" spans="1:19" ht="14.45" customHeight="1" x14ac:dyDescent="0.2">
      <c r="A8" s="473" t="s">
        <v>6964</v>
      </c>
      <c r="B8" s="469">
        <v>44682</v>
      </c>
      <c r="C8" s="442">
        <v>0.85907098361916479</v>
      </c>
      <c r="D8" s="469">
        <v>52012</v>
      </c>
      <c r="E8" s="442">
        <v>1</v>
      </c>
      <c r="F8" s="469">
        <v>17400</v>
      </c>
      <c r="G8" s="485">
        <v>0.3345381834961163</v>
      </c>
      <c r="H8" s="469"/>
      <c r="I8" s="442"/>
      <c r="J8" s="469"/>
      <c r="K8" s="442"/>
      <c r="L8" s="469"/>
      <c r="M8" s="485"/>
      <c r="N8" s="469"/>
      <c r="O8" s="442"/>
      <c r="P8" s="469"/>
      <c r="Q8" s="442"/>
      <c r="R8" s="469"/>
      <c r="S8" s="488"/>
    </row>
    <row r="9" spans="1:19" ht="14.45" customHeight="1" x14ac:dyDescent="0.2">
      <c r="A9" s="473" t="s">
        <v>6965</v>
      </c>
      <c r="B9" s="469">
        <v>45110</v>
      </c>
      <c r="C9" s="442">
        <v>0.76263736263736259</v>
      </c>
      <c r="D9" s="469">
        <v>59150</v>
      </c>
      <c r="E9" s="442">
        <v>1</v>
      </c>
      <c r="F9" s="469">
        <v>20416</v>
      </c>
      <c r="G9" s="485">
        <v>0.34515638207945898</v>
      </c>
      <c r="H9" s="469"/>
      <c r="I9" s="442"/>
      <c r="J9" s="469"/>
      <c r="K9" s="442"/>
      <c r="L9" s="469"/>
      <c r="M9" s="485"/>
      <c r="N9" s="469"/>
      <c r="O9" s="442"/>
      <c r="P9" s="469"/>
      <c r="Q9" s="442"/>
      <c r="R9" s="469"/>
      <c r="S9" s="488"/>
    </row>
    <row r="10" spans="1:19" ht="14.45" customHeight="1" x14ac:dyDescent="0.2">
      <c r="A10" s="473" t="s">
        <v>6966</v>
      </c>
      <c r="B10" s="469">
        <v>16430</v>
      </c>
      <c r="C10" s="442">
        <v>3.9119047619047618</v>
      </c>
      <c r="D10" s="469">
        <v>4200</v>
      </c>
      <c r="E10" s="442">
        <v>1</v>
      </c>
      <c r="F10" s="469">
        <v>7040</v>
      </c>
      <c r="G10" s="485">
        <v>1.6761904761904762</v>
      </c>
      <c r="H10" s="469"/>
      <c r="I10" s="442"/>
      <c r="J10" s="469"/>
      <c r="K10" s="442"/>
      <c r="L10" s="469"/>
      <c r="M10" s="485"/>
      <c r="N10" s="469"/>
      <c r="O10" s="442"/>
      <c r="P10" s="469"/>
      <c r="Q10" s="442"/>
      <c r="R10" s="469"/>
      <c r="S10" s="488"/>
    </row>
    <row r="11" spans="1:19" ht="14.45" customHeight="1" x14ac:dyDescent="0.2">
      <c r="A11" s="473" t="s">
        <v>6967</v>
      </c>
      <c r="B11" s="469">
        <v>4874</v>
      </c>
      <c r="C11" s="442"/>
      <c r="D11" s="469"/>
      <c r="E11" s="442"/>
      <c r="F11" s="469"/>
      <c r="G11" s="485"/>
      <c r="H11" s="469"/>
      <c r="I11" s="442"/>
      <c r="J11" s="469"/>
      <c r="K11" s="442"/>
      <c r="L11" s="469"/>
      <c r="M11" s="485"/>
      <c r="N11" s="469"/>
      <c r="O11" s="442"/>
      <c r="P11" s="469"/>
      <c r="Q11" s="442"/>
      <c r="R11" s="469"/>
      <c r="S11" s="488"/>
    </row>
    <row r="12" spans="1:19" ht="14.45" customHeight="1" x14ac:dyDescent="0.2">
      <c r="A12" s="473" t="s">
        <v>6968</v>
      </c>
      <c r="B12" s="469">
        <v>5552</v>
      </c>
      <c r="C12" s="442">
        <v>0.12792626728110598</v>
      </c>
      <c r="D12" s="469">
        <v>43400</v>
      </c>
      <c r="E12" s="442">
        <v>1</v>
      </c>
      <c r="F12" s="469">
        <v>5632</v>
      </c>
      <c r="G12" s="485">
        <v>0.12976958525345622</v>
      </c>
      <c r="H12" s="469"/>
      <c r="I12" s="442"/>
      <c r="J12" s="469"/>
      <c r="K12" s="442"/>
      <c r="L12" s="469"/>
      <c r="M12" s="485"/>
      <c r="N12" s="469"/>
      <c r="O12" s="442"/>
      <c r="P12" s="469"/>
      <c r="Q12" s="442"/>
      <c r="R12" s="469"/>
      <c r="S12" s="488"/>
    </row>
    <row r="13" spans="1:19" ht="14.45" customHeight="1" x14ac:dyDescent="0.2">
      <c r="A13" s="473" t="s">
        <v>6969</v>
      </c>
      <c r="B13" s="469">
        <v>162891</v>
      </c>
      <c r="C13" s="442">
        <v>1.1859555879140882</v>
      </c>
      <c r="D13" s="469">
        <v>137350</v>
      </c>
      <c r="E13" s="442">
        <v>1</v>
      </c>
      <c r="F13" s="469">
        <v>60444</v>
      </c>
      <c r="G13" s="485">
        <v>0.44007280669821625</v>
      </c>
      <c r="H13" s="469"/>
      <c r="I13" s="442"/>
      <c r="J13" s="469"/>
      <c r="K13" s="442"/>
      <c r="L13" s="469"/>
      <c r="M13" s="485"/>
      <c r="N13" s="469"/>
      <c r="O13" s="442"/>
      <c r="P13" s="469"/>
      <c r="Q13" s="442"/>
      <c r="R13" s="469"/>
      <c r="S13" s="488"/>
    </row>
    <row r="14" spans="1:19" ht="14.45" customHeight="1" x14ac:dyDescent="0.2">
      <c r="A14" s="473" t="s">
        <v>6970</v>
      </c>
      <c r="B14" s="469">
        <v>1388</v>
      </c>
      <c r="C14" s="442"/>
      <c r="D14" s="469"/>
      <c r="E14" s="442"/>
      <c r="F14" s="469"/>
      <c r="G14" s="485"/>
      <c r="H14" s="469"/>
      <c r="I14" s="442"/>
      <c r="J14" s="469"/>
      <c r="K14" s="442"/>
      <c r="L14" s="469"/>
      <c r="M14" s="485"/>
      <c r="N14" s="469"/>
      <c r="O14" s="442"/>
      <c r="P14" s="469"/>
      <c r="Q14" s="442"/>
      <c r="R14" s="469"/>
      <c r="S14" s="488"/>
    </row>
    <row r="15" spans="1:19" ht="14.45" customHeight="1" x14ac:dyDescent="0.2">
      <c r="A15" s="473" t="s">
        <v>6971</v>
      </c>
      <c r="B15" s="469">
        <v>398670</v>
      </c>
      <c r="C15" s="442">
        <v>1.1374646922879397</v>
      </c>
      <c r="D15" s="469">
        <v>350490</v>
      </c>
      <c r="E15" s="442">
        <v>1</v>
      </c>
      <c r="F15" s="469">
        <v>452504</v>
      </c>
      <c r="G15" s="485">
        <v>1.2910610859082998</v>
      </c>
      <c r="H15" s="469"/>
      <c r="I15" s="442"/>
      <c r="J15" s="469"/>
      <c r="K15" s="442"/>
      <c r="L15" s="469"/>
      <c r="M15" s="485"/>
      <c r="N15" s="469"/>
      <c r="O15" s="442"/>
      <c r="P15" s="469"/>
      <c r="Q15" s="442"/>
      <c r="R15" s="469"/>
      <c r="S15" s="488"/>
    </row>
    <row r="16" spans="1:19" ht="14.45" customHeight="1" x14ac:dyDescent="0.2">
      <c r="A16" s="473" t="s">
        <v>6972</v>
      </c>
      <c r="B16" s="469">
        <v>5552</v>
      </c>
      <c r="C16" s="442"/>
      <c r="D16" s="469"/>
      <c r="E16" s="442"/>
      <c r="F16" s="469"/>
      <c r="G16" s="485"/>
      <c r="H16" s="469"/>
      <c r="I16" s="442"/>
      <c r="J16" s="469"/>
      <c r="K16" s="442"/>
      <c r="L16" s="469"/>
      <c r="M16" s="485"/>
      <c r="N16" s="469"/>
      <c r="O16" s="442"/>
      <c r="P16" s="469"/>
      <c r="Q16" s="442"/>
      <c r="R16" s="469"/>
      <c r="S16" s="488"/>
    </row>
    <row r="17" spans="1:19" ht="14.45" customHeight="1" x14ac:dyDescent="0.2">
      <c r="A17" s="473" t="s">
        <v>6973</v>
      </c>
      <c r="B17" s="469"/>
      <c r="C17" s="442"/>
      <c r="D17" s="469"/>
      <c r="E17" s="442"/>
      <c r="F17" s="469">
        <v>9856</v>
      </c>
      <c r="G17" s="485"/>
      <c r="H17" s="469"/>
      <c r="I17" s="442"/>
      <c r="J17" s="469"/>
      <c r="K17" s="442"/>
      <c r="L17" s="469"/>
      <c r="M17" s="485"/>
      <c r="N17" s="469"/>
      <c r="O17" s="442"/>
      <c r="P17" s="469"/>
      <c r="Q17" s="442"/>
      <c r="R17" s="469"/>
      <c r="S17" s="488"/>
    </row>
    <row r="18" spans="1:19" ht="14.45" customHeight="1" x14ac:dyDescent="0.2">
      <c r="A18" s="473" t="s">
        <v>6974</v>
      </c>
      <c r="B18" s="469">
        <v>11104</v>
      </c>
      <c r="C18" s="442">
        <v>0.72103896103896103</v>
      </c>
      <c r="D18" s="469">
        <v>15400</v>
      </c>
      <c r="E18" s="442">
        <v>1</v>
      </c>
      <c r="F18" s="469">
        <v>34144</v>
      </c>
      <c r="G18" s="485">
        <v>2.2171428571428571</v>
      </c>
      <c r="H18" s="469"/>
      <c r="I18" s="442"/>
      <c r="J18" s="469"/>
      <c r="K18" s="442"/>
      <c r="L18" s="469"/>
      <c r="M18" s="485"/>
      <c r="N18" s="469"/>
      <c r="O18" s="442"/>
      <c r="P18" s="469"/>
      <c r="Q18" s="442"/>
      <c r="R18" s="469"/>
      <c r="S18" s="488"/>
    </row>
    <row r="19" spans="1:19" ht="14.45" customHeight="1" x14ac:dyDescent="0.2">
      <c r="A19" s="473" t="s">
        <v>6975</v>
      </c>
      <c r="B19" s="469">
        <v>2776</v>
      </c>
      <c r="C19" s="442"/>
      <c r="D19" s="469"/>
      <c r="E19" s="442"/>
      <c r="F19" s="469"/>
      <c r="G19" s="485"/>
      <c r="H19" s="469"/>
      <c r="I19" s="442"/>
      <c r="J19" s="469"/>
      <c r="K19" s="442"/>
      <c r="L19" s="469"/>
      <c r="M19" s="485"/>
      <c r="N19" s="469"/>
      <c r="O19" s="442"/>
      <c r="P19" s="469"/>
      <c r="Q19" s="442"/>
      <c r="R19" s="469"/>
      <c r="S19" s="488"/>
    </row>
    <row r="20" spans="1:19" ht="14.45" customHeight="1" x14ac:dyDescent="0.2">
      <c r="A20" s="473" t="s">
        <v>6976</v>
      </c>
      <c r="B20" s="469">
        <v>96191</v>
      </c>
      <c r="C20" s="442">
        <v>0.58220301539169228</v>
      </c>
      <c r="D20" s="469">
        <v>165219</v>
      </c>
      <c r="E20" s="442">
        <v>1</v>
      </c>
      <c r="F20" s="469">
        <v>169038</v>
      </c>
      <c r="G20" s="485">
        <v>1.0231147749350862</v>
      </c>
      <c r="H20" s="469"/>
      <c r="I20" s="442"/>
      <c r="J20" s="469"/>
      <c r="K20" s="442"/>
      <c r="L20" s="469"/>
      <c r="M20" s="485"/>
      <c r="N20" s="469"/>
      <c r="O20" s="442"/>
      <c r="P20" s="469"/>
      <c r="Q20" s="442"/>
      <c r="R20" s="469"/>
      <c r="S20" s="488"/>
    </row>
    <row r="21" spans="1:19" ht="14.45" customHeight="1" x14ac:dyDescent="0.2">
      <c r="A21" s="473" t="s">
        <v>6977</v>
      </c>
      <c r="B21" s="469">
        <v>334753</v>
      </c>
      <c r="C21" s="442">
        <v>1.3678797339043167</v>
      </c>
      <c r="D21" s="469">
        <v>244724</v>
      </c>
      <c r="E21" s="442">
        <v>1</v>
      </c>
      <c r="F21" s="469">
        <v>325333</v>
      </c>
      <c r="G21" s="485">
        <v>1.3293873915104362</v>
      </c>
      <c r="H21" s="469"/>
      <c r="I21" s="442"/>
      <c r="J21" s="469"/>
      <c r="K21" s="442"/>
      <c r="L21" s="469"/>
      <c r="M21" s="485"/>
      <c r="N21" s="469"/>
      <c r="O21" s="442"/>
      <c r="P21" s="469"/>
      <c r="Q21" s="442"/>
      <c r="R21" s="469"/>
      <c r="S21" s="488"/>
    </row>
    <row r="22" spans="1:19" ht="14.45" customHeight="1" x14ac:dyDescent="0.2">
      <c r="A22" s="473" t="s">
        <v>6978</v>
      </c>
      <c r="B22" s="469">
        <v>4086</v>
      </c>
      <c r="C22" s="442"/>
      <c r="D22" s="469"/>
      <c r="E22" s="442"/>
      <c r="F22" s="469">
        <v>1056</v>
      </c>
      <c r="G22" s="485"/>
      <c r="H22" s="469"/>
      <c r="I22" s="442"/>
      <c r="J22" s="469"/>
      <c r="K22" s="442"/>
      <c r="L22" s="469"/>
      <c r="M22" s="485"/>
      <c r="N22" s="469"/>
      <c r="O22" s="442"/>
      <c r="P22" s="469"/>
      <c r="Q22" s="442"/>
      <c r="R22" s="469"/>
      <c r="S22" s="488"/>
    </row>
    <row r="23" spans="1:19" ht="14.45" customHeight="1" x14ac:dyDescent="0.2">
      <c r="A23" s="473" t="s">
        <v>6979</v>
      </c>
      <c r="B23" s="469">
        <v>1388</v>
      </c>
      <c r="C23" s="442">
        <v>0.99142857142857144</v>
      </c>
      <c r="D23" s="469">
        <v>1400</v>
      </c>
      <c r="E23" s="442">
        <v>1</v>
      </c>
      <c r="F23" s="469">
        <v>12448</v>
      </c>
      <c r="G23" s="485">
        <v>8.8914285714285715</v>
      </c>
      <c r="H23" s="469"/>
      <c r="I23" s="442"/>
      <c r="J23" s="469"/>
      <c r="K23" s="442"/>
      <c r="L23" s="469"/>
      <c r="M23" s="485"/>
      <c r="N23" s="469"/>
      <c r="O23" s="442"/>
      <c r="P23" s="469"/>
      <c r="Q23" s="442"/>
      <c r="R23" s="469"/>
      <c r="S23" s="488"/>
    </row>
    <row r="24" spans="1:19" ht="14.45" customHeight="1" x14ac:dyDescent="0.2">
      <c r="A24" s="473" t="s">
        <v>6980</v>
      </c>
      <c r="B24" s="469">
        <v>177182</v>
      </c>
      <c r="C24" s="442">
        <v>1.1907872629272687</v>
      </c>
      <c r="D24" s="469">
        <v>148794</v>
      </c>
      <c r="E24" s="442">
        <v>1</v>
      </c>
      <c r="F24" s="469">
        <v>96035</v>
      </c>
      <c r="G24" s="485">
        <v>0.6454225304783795</v>
      </c>
      <c r="H24" s="469"/>
      <c r="I24" s="442"/>
      <c r="J24" s="469"/>
      <c r="K24" s="442"/>
      <c r="L24" s="469"/>
      <c r="M24" s="485"/>
      <c r="N24" s="469"/>
      <c r="O24" s="442"/>
      <c r="P24" s="469"/>
      <c r="Q24" s="442"/>
      <c r="R24" s="469"/>
      <c r="S24" s="488"/>
    </row>
    <row r="25" spans="1:19" ht="14.45" customHeight="1" x14ac:dyDescent="0.2">
      <c r="A25" s="473" t="s">
        <v>6981</v>
      </c>
      <c r="B25" s="469">
        <v>192272</v>
      </c>
      <c r="C25" s="442">
        <v>1.7817811138912056</v>
      </c>
      <c r="D25" s="469">
        <v>107910</v>
      </c>
      <c r="E25" s="442">
        <v>1</v>
      </c>
      <c r="F25" s="469">
        <v>44656</v>
      </c>
      <c r="G25" s="485">
        <v>0.41382633676211655</v>
      </c>
      <c r="H25" s="469"/>
      <c r="I25" s="442"/>
      <c r="J25" s="469"/>
      <c r="K25" s="442"/>
      <c r="L25" s="469"/>
      <c r="M25" s="485"/>
      <c r="N25" s="469"/>
      <c r="O25" s="442"/>
      <c r="P25" s="469"/>
      <c r="Q25" s="442"/>
      <c r="R25" s="469"/>
      <c r="S25" s="488"/>
    </row>
    <row r="26" spans="1:19" ht="14.45" customHeight="1" x14ac:dyDescent="0.2">
      <c r="A26" s="473" t="s">
        <v>6982</v>
      </c>
      <c r="B26" s="469">
        <v>54324</v>
      </c>
      <c r="C26" s="442">
        <v>0.45757700827991676</v>
      </c>
      <c r="D26" s="469">
        <v>118721</v>
      </c>
      <c r="E26" s="442">
        <v>1</v>
      </c>
      <c r="F26" s="469">
        <v>130982</v>
      </c>
      <c r="G26" s="485">
        <v>1.1032757473404031</v>
      </c>
      <c r="H26" s="469"/>
      <c r="I26" s="442"/>
      <c r="J26" s="469"/>
      <c r="K26" s="442"/>
      <c r="L26" s="469"/>
      <c r="M26" s="485"/>
      <c r="N26" s="469"/>
      <c r="O26" s="442"/>
      <c r="P26" s="469"/>
      <c r="Q26" s="442"/>
      <c r="R26" s="469"/>
      <c r="S26" s="488"/>
    </row>
    <row r="27" spans="1:19" ht="14.45" customHeight="1" x14ac:dyDescent="0.2">
      <c r="A27" s="473" t="s">
        <v>6983</v>
      </c>
      <c r="B27" s="469">
        <v>34700</v>
      </c>
      <c r="C27" s="442">
        <v>1.416326530612245</v>
      </c>
      <c r="D27" s="469">
        <v>24500</v>
      </c>
      <c r="E27" s="442">
        <v>1</v>
      </c>
      <c r="F27" s="469">
        <v>32536</v>
      </c>
      <c r="G27" s="485">
        <v>1.3280000000000001</v>
      </c>
      <c r="H27" s="469"/>
      <c r="I27" s="442"/>
      <c r="J27" s="469"/>
      <c r="K27" s="442"/>
      <c r="L27" s="469"/>
      <c r="M27" s="485"/>
      <c r="N27" s="469"/>
      <c r="O27" s="442"/>
      <c r="P27" s="469"/>
      <c r="Q27" s="442"/>
      <c r="R27" s="469"/>
      <c r="S27" s="488"/>
    </row>
    <row r="28" spans="1:19" ht="14.45" customHeight="1" x14ac:dyDescent="0.2">
      <c r="A28" s="473" t="s">
        <v>6984</v>
      </c>
      <c r="B28" s="469">
        <v>293110</v>
      </c>
      <c r="C28" s="442">
        <v>0.85034349107619467</v>
      </c>
      <c r="D28" s="469">
        <v>344696</v>
      </c>
      <c r="E28" s="442">
        <v>1</v>
      </c>
      <c r="F28" s="469">
        <v>313532</v>
      </c>
      <c r="G28" s="485">
        <v>0.90958989950565139</v>
      </c>
      <c r="H28" s="469"/>
      <c r="I28" s="442"/>
      <c r="J28" s="469"/>
      <c r="K28" s="442"/>
      <c r="L28" s="469"/>
      <c r="M28" s="485"/>
      <c r="N28" s="469"/>
      <c r="O28" s="442"/>
      <c r="P28" s="469"/>
      <c r="Q28" s="442"/>
      <c r="R28" s="469"/>
      <c r="S28" s="488"/>
    </row>
    <row r="29" spans="1:19" ht="14.45" customHeight="1" x14ac:dyDescent="0.2">
      <c r="A29" s="473" t="s">
        <v>6985</v>
      </c>
      <c r="B29" s="469">
        <v>12492</v>
      </c>
      <c r="C29" s="442"/>
      <c r="D29" s="469"/>
      <c r="E29" s="442"/>
      <c r="F29" s="469">
        <v>15488</v>
      </c>
      <c r="G29" s="485"/>
      <c r="H29" s="469"/>
      <c r="I29" s="442"/>
      <c r="J29" s="469"/>
      <c r="K29" s="442"/>
      <c r="L29" s="469"/>
      <c r="M29" s="485"/>
      <c r="N29" s="469"/>
      <c r="O29" s="442"/>
      <c r="P29" s="469"/>
      <c r="Q29" s="442"/>
      <c r="R29" s="469"/>
      <c r="S29" s="488"/>
    </row>
    <row r="30" spans="1:19" ht="14.45" customHeight="1" thickBot="1" x14ac:dyDescent="0.25">
      <c r="A30" s="474" t="s">
        <v>6986</v>
      </c>
      <c r="B30" s="471">
        <v>8328</v>
      </c>
      <c r="C30" s="448">
        <v>1.9828571428571429</v>
      </c>
      <c r="D30" s="471">
        <v>4200</v>
      </c>
      <c r="E30" s="448">
        <v>1</v>
      </c>
      <c r="F30" s="471">
        <v>4224</v>
      </c>
      <c r="G30" s="420">
        <v>1.0057142857142858</v>
      </c>
      <c r="H30" s="471"/>
      <c r="I30" s="448"/>
      <c r="J30" s="471"/>
      <c r="K30" s="448"/>
      <c r="L30" s="471"/>
      <c r="M30" s="420"/>
      <c r="N30" s="471"/>
      <c r="O30" s="448"/>
      <c r="P30" s="471"/>
      <c r="Q30" s="448"/>
      <c r="R30" s="471"/>
      <c r="S30" s="4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C5421E5-DDEF-4D19-8968-F8876ED7BE9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94" t="s">
        <v>7010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17" ht="14.45" customHeight="1" thickBot="1" x14ac:dyDescent="0.25">
      <c r="A2" s="397" t="s">
        <v>226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5" customHeight="1" thickBot="1" x14ac:dyDescent="0.25">
      <c r="E3" s="63" t="s">
        <v>105</v>
      </c>
      <c r="F3" s="77">
        <f t="shared" ref="F3:O3" si="0">SUBTOTAL(9,F6:F1048576)</f>
        <v>4983</v>
      </c>
      <c r="G3" s="78">
        <f t="shared" si="0"/>
        <v>1924753</v>
      </c>
      <c r="H3" s="78"/>
      <c r="I3" s="78"/>
      <c r="J3" s="78">
        <f t="shared" si="0"/>
        <v>4962</v>
      </c>
      <c r="K3" s="78">
        <f t="shared" si="0"/>
        <v>1899608</v>
      </c>
      <c r="L3" s="78"/>
      <c r="M3" s="78"/>
      <c r="N3" s="78">
        <f t="shared" si="0"/>
        <v>4626</v>
      </c>
      <c r="O3" s="78">
        <f t="shared" si="0"/>
        <v>1806333</v>
      </c>
      <c r="P3" s="59">
        <f>IF(K3=0,0,O3/K3)</f>
        <v>0.95089776417029193</v>
      </c>
      <c r="Q3" s="79">
        <f>IF(N3=0,0,O3/N3)</f>
        <v>390.47405966277563</v>
      </c>
    </row>
    <row r="4" spans="1:17" ht="14.45" customHeight="1" x14ac:dyDescent="0.2">
      <c r="A4" s="386" t="s">
        <v>50</v>
      </c>
      <c r="B4" s="384" t="s">
        <v>76</v>
      </c>
      <c r="C4" s="386" t="s">
        <v>77</v>
      </c>
      <c r="D4" s="395" t="s">
        <v>78</v>
      </c>
      <c r="E4" s="387" t="s">
        <v>51</v>
      </c>
      <c r="F4" s="393">
        <v>2018</v>
      </c>
      <c r="G4" s="394"/>
      <c r="H4" s="80"/>
      <c r="I4" s="80"/>
      <c r="J4" s="393">
        <v>2019</v>
      </c>
      <c r="K4" s="394"/>
      <c r="L4" s="80"/>
      <c r="M4" s="80"/>
      <c r="N4" s="393">
        <v>2020</v>
      </c>
      <c r="O4" s="394"/>
      <c r="P4" s="396" t="s">
        <v>2</v>
      </c>
      <c r="Q4" s="385" t="s">
        <v>79</v>
      </c>
    </row>
    <row r="5" spans="1:17" ht="14.45" customHeight="1" thickBot="1" x14ac:dyDescent="0.25">
      <c r="A5" s="477"/>
      <c r="B5" s="475"/>
      <c r="C5" s="477"/>
      <c r="D5" s="489"/>
      <c r="E5" s="479"/>
      <c r="F5" s="490" t="s">
        <v>53</v>
      </c>
      <c r="G5" s="491" t="s">
        <v>10</v>
      </c>
      <c r="H5" s="492"/>
      <c r="I5" s="492"/>
      <c r="J5" s="490" t="s">
        <v>53</v>
      </c>
      <c r="K5" s="491" t="s">
        <v>10</v>
      </c>
      <c r="L5" s="492"/>
      <c r="M5" s="492"/>
      <c r="N5" s="490" t="s">
        <v>53</v>
      </c>
      <c r="O5" s="491" t="s">
        <v>10</v>
      </c>
      <c r="P5" s="493"/>
      <c r="Q5" s="484"/>
    </row>
    <row r="6" spans="1:17" ht="14.45" customHeight="1" x14ac:dyDescent="0.2">
      <c r="A6" s="437" t="s">
        <v>6987</v>
      </c>
      <c r="B6" s="438" t="s">
        <v>6934</v>
      </c>
      <c r="C6" s="438" t="s">
        <v>6935</v>
      </c>
      <c r="D6" s="438" t="s">
        <v>6938</v>
      </c>
      <c r="E6" s="438" t="s">
        <v>6939</v>
      </c>
      <c r="F6" s="416">
        <v>28</v>
      </c>
      <c r="G6" s="416">
        <v>9716</v>
      </c>
      <c r="H6" s="416">
        <v>0.57833333333333337</v>
      </c>
      <c r="I6" s="416">
        <v>347</v>
      </c>
      <c r="J6" s="416">
        <v>48</v>
      </c>
      <c r="K6" s="416">
        <v>16800</v>
      </c>
      <c r="L6" s="416">
        <v>1</v>
      </c>
      <c r="M6" s="416">
        <v>350</v>
      </c>
      <c r="N6" s="416">
        <v>8</v>
      </c>
      <c r="O6" s="416">
        <v>2816</v>
      </c>
      <c r="P6" s="417">
        <v>0.16761904761904761</v>
      </c>
      <c r="Q6" s="428">
        <v>352</v>
      </c>
    </row>
    <row r="7" spans="1:17" ht="14.45" customHeight="1" x14ac:dyDescent="0.2">
      <c r="A7" s="441" t="s">
        <v>6987</v>
      </c>
      <c r="B7" s="442" t="s">
        <v>6934</v>
      </c>
      <c r="C7" s="442" t="s">
        <v>6935</v>
      </c>
      <c r="D7" s="442" t="s">
        <v>6944</v>
      </c>
      <c r="E7" s="442" t="s">
        <v>6945</v>
      </c>
      <c r="F7" s="445"/>
      <c r="G7" s="445"/>
      <c r="H7" s="445"/>
      <c r="I7" s="445"/>
      <c r="J7" s="445"/>
      <c r="K7" s="445"/>
      <c r="L7" s="445"/>
      <c r="M7" s="445"/>
      <c r="N7" s="445">
        <v>6</v>
      </c>
      <c r="O7" s="445">
        <v>2112</v>
      </c>
      <c r="P7" s="485"/>
      <c r="Q7" s="446">
        <v>352</v>
      </c>
    </row>
    <row r="8" spans="1:17" ht="14.45" customHeight="1" x14ac:dyDescent="0.2">
      <c r="A8" s="441" t="s">
        <v>6987</v>
      </c>
      <c r="B8" s="442" t="s">
        <v>6934</v>
      </c>
      <c r="C8" s="442" t="s">
        <v>6935</v>
      </c>
      <c r="D8" s="442" t="s">
        <v>6948</v>
      </c>
      <c r="E8" s="442" t="s">
        <v>6949</v>
      </c>
      <c r="F8" s="445">
        <v>4</v>
      </c>
      <c r="G8" s="445">
        <v>2324</v>
      </c>
      <c r="H8" s="445">
        <v>1.979557069846678</v>
      </c>
      <c r="I8" s="445">
        <v>581</v>
      </c>
      <c r="J8" s="445">
        <v>2</v>
      </c>
      <c r="K8" s="445">
        <v>1174</v>
      </c>
      <c r="L8" s="445">
        <v>1</v>
      </c>
      <c r="M8" s="445">
        <v>587</v>
      </c>
      <c r="N8" s="445">
        <v>12</v>
      </c>
      <c r="O8" s="445">
        <v>7092</v>
      </c>
      <c r="P8" s="485">
        <v>6.040885860306644</v>
      </c>
      <c r="Q8" s="446">
        <v>591</v>
      </c>
    </row>
    <row r="9" spans="1:17" ht="14.45" customHeight="1" x14ac:dyDescent="0.2">
      <c r="A9" s="441" t="s">
        <v>6987</v>
      </c>
      <c r="B9" s="442" t="s">
        <v>6934</v>
      </c>
      <c r="C9" s="442" t="s">
        <v>6935</v>
      </c>
      <c r="D9" s="442" t="s">
        <v>6956</v>
      </c>
      <c r="E9" s="442" t="s">
        <v>6957</v>
      </c>
      <c r="F9" s="445"/>
      <c r="G9" s="445"/>
      <c r="H9" s="445"/>
      <c r="I9" s="445"/>
      <c r="J9" s="445">
        <v>4</v>
      </c>
      <c r="K9" s="445">
        <v>2348</v>
      </c>
      <c r="L9" s="445">
        <v>1</v>
      </c>
      <c r="M9" s="445">
        <v>587</v>
      </c>
      <c r="N9" s="445">
        <v>3</v>
      </c>
      <c r="O9" s="445">
        <v>1773</v>
      </c>
      <c r="P9" s="485">
        <v>0.7551107325383305</v>
      </c>
      <c r="Q9" s="446">
        <v>591</v>
      </c>
    </row>
    <row r="10" spans="1:17" ht="14.45" customHeight="1" x14ac:dyDescent="0.2">
      <c r="A10" s="441" t="s">
        <v>6988</v>
      </c>
      <c r="B10" s="442" t="s">
        <v>6934</v>
      </c>
      <c r="C10" s="442" t="s">
        <v>6935</v>
      </c>
      <c r="D10" s="442" t="s">
        <v>6936</v>
      </c>
      <c r="E10" s="442" t="s">
        <v>6937</v>
      </c>
      <c r="F10" s="445"/>
      <c r="G10" s="445"/>
      <c r="H10" s="445"/>
      <c r="I10" s="445"/>
      <c r="J10" s="445">
        <v>2</v>
      </c>
      <c r="K10" s="445">
        <v>150</v>
      </c>
      <c r="L10" s="445">
        <v>1</v>
      </c>
      <c r="M10" s="445">
        <v>75</v>
      </c>
      <c r="N10" s="445"/>
      <c r="O10" s="445"/>
      <c r="P10" s="485"/>
      <c r="Q10" s="446"/>
    </row>
    <row r="11" spans="1:17" ht="14.45" customHeight="1" x14ac:dyDescent="0.2">
      <c r="A11" s="441" t="s">
        <v>6988</v>
      </c>
      <c r="B11" s="442" t="s">
        <v>6934</v>
      </c>
      <c r="C11" s="442" t="s">
        <v>6935</v>
      </c>
      <c r="D11" s="442" t="s">
        <v>6938</v>
      </c>
      <c r="E11" s="442" t="s">
        <v>6939</v>
      </c>
      <c r="F11" s="445">
        <v>14</v>
      </c>
      <c r="G11" s="445">
        <v>4858</v>
      </c>
      <c r="H11" s="445">
        <v>9.7746478873239437E-2</v>
      </c>
      <c r="I11" s="445">
        <v>347</v>
      </c>
      <c r="J11" s="445">
        <v>142</v>
      </c>
      <c r="K11" s="445">
        <v>49700</v>
      </c>
      <c r="L11" s="445">
        <v>1</v>
      </c>
      <c r="M11" s="445">
        <v>350</v>
      </c>
      <c r="N11" s="445">
        <v>113</v>
      </c>
      <c r="O11" s="445">
        <v>39776</v>
      </c>
      <c r="P11" s="485">
        <v>0.80032193158953724</v>
      </c>
      <c r="Q11" s="446">
        <v>352</v>
      </c>
    </row>
    <row r="12" spans="1:17" ht="14.45" customHeight="1" x14ac:dyDescent="0.2">
      <c r="A12" s="441" t="s">
        <v>6988</v>
      </c>
      <c r="B12" s="442" t="s">
        <v>6934</v>
      </c>
      <c r="C12" s="442" t="s">
        <v>6935</v>
      </c>
      <c r="D12" s="442" t="s">
        <v>6944</v>
      </c>
      <c r="E12" s="442" t="s">
        <v>6945</v>
      </c>
      <c r="F12" s="445"/>
      <c r="G12" s="445"/>
      <c r="H12" s="445"/>
      <c r="I12" s="445"/>
      <c r="J12" s="445">
        <v>4</v>
      </c>
      <c r="K12" s="445">
        <v>1400</v>
      </c>
      <c r="L12" s="445">
        <v>1</v>
      </c>
      <c r="M12" s="445">
        <v>350</v>
      </c>
      <c r="N12" s="445"/>
      <c r="O12" s="445"/>
      <c r="P12" s="485"/>
      <c r="Q12" s="446"/>
    </row>
    <row r="13" spans="1:17" ht="14.45" customHeight="1" x14ac:dyDescent="0.2">
      <c r="A13" s="441" t="s">
        <v>6988</v>
      </c>
      <c r="B13" s="442" t="s">
        <v>6934</v>
      </c>
      <c r="C13" s="442" t="s">
        <v>6935</v>
      </c>
      <c r="D13" s="442" t="s">
        <v>6948</v>
      </c>
      <c r="E13" s="442" t="s">
        <v>6949</v>
      </c>
      <c r="F13" s="445"/>
      <c r="G13" s="445"/>
      <c r="H13" s="445"/>
      <c r="I13" s="445"/>
      <c r="J13" s="445">
        <v>10</v>
      </c>
      <c r="K13" s="445">
        <v>5870</v>
      </c>
      <c r="L13" s="445">
        <v>1</v>
      </c>
      <c r="M13" s="445">
        <v>587</v>
      </c>
      <c r="N13" s="445"/>
      <c r="O13" s="445"/>
      <c r="P13" s="485"/>
      <c r="Q13" s="446"/>
    </row>
    <row r="14" spans="1:17" ht="14.45" customHeight="1" x14ac:dyDescent="0.2">
      <c r="A14" s="441" t="s">
        <v>6989</v>
      </c>
      <c r="B14" s="442" t="s">
        <v>6934</v>
      </c>
      <c r="C14" s="442" t="s">
        <v>6935</v>
      </c>
      <c r="D14" s="442" t="s">
        <v>6938</v>
      </c>
      <c r="E14" s="442" t="s">
        <v>6939</v>
      </c>
      <c r="F14" s="445">
        <v>107</v>
      </c>
      <c r="G14" s="445">
        <v>37129</v>
      </c>
      <c r="H14" s="445">
        <v>1.010312925170068</v>
      </c>
      <c r="I14" s="445">
        <v>347</v>
      </c>
      <c r="J14" s="445">
        <v>105</v>
      </c>
      <c r="K14" s="445">
        <v>36750</v>
      </c>
      <c r="L14" s="445">
        <v>1</v>
      </c>
      <c r="M14" s="445">
        <v>350</v>
      </c>
      <c r="N14" s="445">
        <v>36</v>
      </c>
      <c r="O14" s="445">
        <v>12672</v>
      </c>
      <c r="P14" s="485">
        <v>0.34481632653061223</v>
      </c>
      <c r="Q14" s="446">
        <v>352</v>
      </c>
    </row>
    <row r="15" spans="1:17" ht="14.45" customHeight="1" x14ac:dyDescent="0.2">
      <c r="A15" s="441" t="s">
        <v>6989</v>
      </c>
      <c r="B15" s="442" t="s">
        <v>6934</v>
      </c>
      <c r="C15" s="442" t="s">
        <v>6935</v>
      </c>
      <c r="D15" s="442" t="s">
        <v>6948</v>
      </c>
      <c r="E15" s="442" t="s">
        <v>6949</v>
      </c>
      <c r="F15" s="445">
        <v>9</v>
      </c>
      <c r="G15" s="445">
        <v>5229</v>
      </c>
      <c r="H15" s="445">
        <v>0.34261564670423272</v>
      </c>
      <c r="I15" s="445">
        <v>581</v>
      </c>
      <c r="J15" s="445">
        <v>26</v>
      </c>
      <c r="K15" s="445">
        <v>15262</v>
      </c>
      <c r="L15" s="445">
        <v>1</v>
      </c>
      <c r="M15" s="445">
        <v>587</v>
      </c>
      <c r="N15" s="445">
        <v>8</v>
      </c>
      <c r="O15" s="445">
        <v>4728</v>
      </c>
      <c r="P15" s="485">
        <v>0.30978901847726381</v>
      </c>
      <c r="Q15" s="446">
        <v>591</v>
      </c>
    </row>
    <row r="16" spans="1:17" ht="14.45" customHeight="1" x14ac:dyDescent="0.2">
      <c r="A16" s="441" t="s">
        <v>6989</v>
      </c>
      <c r="B16" s="442" t="s">
        <v>6934</v>
      </c>
      <c r="C16" s="442" t="s">
        <v>6935</v>
      </c>
      <c r="D16" s="442" t="s">
        <v>6956</v>
      </c>
      <c r="E16" s="442" t="s">
        <v>6957</v>
      </c>
      <c r="F16" s="445">
        <v>4</v>
      </c>
      <c r="G16" s="445">
        <v>2324</v>
      </c>
      <c r="H16" s="445"/>
      <c r="I16" s="445">
        <v>581</v>
      </c>
      <c r="J16" s="445"/>
      <c r="K16" s="445"/>
      <c r="L16" s="445"/>
      <c r="M16" s="445"/>
      <c r="N16" s="445"/>
      <c r="O16" s="445"/>
      <c r="P16" s="485"/>
      <c r="Q16" s="446"/>
    </row>
    <row r="17" spans="1:17" ht="14.45" customHeight="1" x14ac:dyDescent="0.2">
      <c r="A17" s="441" t="s">
        <v>6990</v>
      </c>
      <c r="B17" s="442" t="s">
        <v>6934</v>
      </c>
      <c r="C17" s="442" t="s">
        <v>6935</v>
      </c>
      <c r="D17" s="442" t="s">
        <v>6938</v>
      </c>
      <c r="E17" s="442" t="s">
        <v>6939</v>
      </c>
      <c r="F17" s="445">
        <v>130</v>
      </c>
      <c r="G17" s="445">
        <v>45110</v>
      </c>
      <c r="H17" s="445">
        <v>0.76263736263736259</v>
      </c>
      <c r="I17" s="445">
        <v>347</v>
      </c>
      <c r="J17" s="445">
        <v>169</v>
      </c>
      <c r="K17" s="445">
        <v>59150</v>
      </c>
      <c r="L17" s="445">
        <v>1</v>
      </c>
      <c r="M17" s="445">
        <v>350</v>
      </c>
      <c r="N17" s="445">
        <v>58</v>
      </c>
      <c r="O17" s="445">
        <v>20416</v>
      </c>
      <c r="P17" s="485">
        <v>0.34515638207945898</v>
      </c>
      <c r="Q17" s="446">
        <v>352</v>
      </c>
    </row>
    <row r="18" spans="1:17" ht="14.45" customHeight="1" x14ac:dyDescent="0.2">
      <c r="A18" s="441" t="s">
        <v>6991</v>
      </c>
      <c r="B18" s="442" t="s">
        <v>6934</v>
      </c>
      <c r="C18" s="442" t="s">
        <v>6935</v>
      </c>
      <c r="D18" s="442" t="s">
        <v>6938</v>
      </c>
      <c r="E18" s="442" t="s">
        <v>6939</v>
      </c>
      <c r="F18" s="445">
        <v>44</v>
      </c>
      <c r="G18" s="445">
        <v>15268</v>
      </c>
      <c r="H18" s="445">
        <v>3.6352380952380954</v>
      </c>
      <c r="I18" s="445">
        <v>347</v>
      </c>
      <c r="J18" s="445">
        <v>12</v>
      </c>
      <c r="K18" s="445">
        <v>4200</v>
      </c>
      <c r="L18" s="445">
        <v>1</v>
      </c>
      <c r="M18" s="445">
        <v>350</v>
      </c>
      <c r="N18" s="445">
        <v>20</v>
      </c>
      <c r="O18" s="445">
        <v>7040</v>
      </c>
      <c r="P18" s="485">
        <v>1.6761904761904762</v>
      </c>
      <c r="Q18" s="446">
        <v>352</v>
      </c>
    </row>
    <row r="19" spans="1:17" ht="14.45" customHeight="1" x14ac:dyDescent="0.2">
      <c r="A19" s="441" t="s">
        <v>6991</v>
      </c>
      <c r="B19" s="442" t="s">
        <v>6934</v>
      </c>
      <c r="C19" s="442" t="s">
        <v>6935</v>
      </c>
      <c r="D19" s="442" t="s">
        <v>6948</v>
      </c>
      <c r="E19" s="442" t="s">
        <v>6949</v>
      </c>
      <c r="F19" s="445">
        <v>2</v>
      </c>
      <c r="G19" s="445">
        <v>1162</v>
      </c>
      <c r="H19" s="445"/>
      <c r="I19" s="445">
        <v>581</v>
      </c>
      <c r="J19" s="445"/>
      <c r="K19" s="445"/>
      <c r="L19" s="445"/>
      <c r="M19" s="445"/>
      <c r="N19" s="445"/>
      <c r="O19" s="445"/>
      <c r="P19" s="485"/>
      <c r="Q19" s="446"/>
    </row>
    <row r="20" spans="1:17" ht="14.45" customHeight="1" x14ac:dyDescent="0.2">
      <c r="A20" s="441" t="s">
        <v>6933</v>
      </c>
      <c r="B20" s="442" t="s">
        <v>6934</v>
      </c>
      <c r="C20" s="442" t="s">
        <v>6935</v>
      </c>
      <c r="D20" s="442" t="s">
        <v>6938</v>
      </c>
      <c r="E20" s="442" t="s">
        <v>6939</v>
      </c>
      <c r="F20" s="445">
        <v>4</v>
      </c>
      <c r="G20" s="445">
        <v>1388</v>
      </c>
      <c r="H20" s="445"/>
      <c r="I20" s="445">
        <v>347</v>
      </c>
      <c r="J20" s="445"/>
      <c r="K20" s="445"/>
      <c r="L20" s="445"/>
      <c r="M20" s="445"/>
      <c r="N20" s="445"/>
      <c r="O20" s="445"/>
      <c r="P20" s="485"/>
      <c r="Q20" s="446"/>
    </row>
    <row r="21" spans="1:17" ht="14.45" customHeight="1" x14ac:dyDescent="0.2">
      <c r="A21" s="441" t="s">
        <v>6933</v>
      </c>
      <c r="B21" s="442" t="s">
        <v>6934</v>
      </c>
      <c r="C21" s="442" t="s">
        <v>6935</v>
      </c>
      <c r="D21" s="442" t="s">
        <v>6948</v>
      </c>
      <c r="E21" s="442" t="s">
        <v>6949</v>
      </c>
      <c r="F21" s="445">
        <v>6</v>
      </c>
      <c r="G21" s="445">
        <v>3486</v>
      </c>
      <c r="H21" s="445"/>
      <c r="I21" s="445">
        <v>581</v>
      </c>
      <c r="J21" s="445"/>
      <c r="K21" s="445"/>
      <c r="L21" s="445"/>
      <c r="M21" s="445"/>
      <c r="N21" s="445"/>
      <c r="O21" s="445"/>
      <c r="P21" s="485"/>
      <c r="Q21" s="446"/>
    </row>
    <row r="22" spans="1:17" ht="14.45" customHeight="1" x14ac:dyDescent="0.2">
      <c r="A22" s="441" t="s">
        <v>6992</v>
      </c>
      <c r="B22" s="442" t="s">
        <v>6934</v>
      </c>
      <c r="C22" s="442" t="s">
        <v>6935</v>
      </c>
      <c r="D22" s="442" t="s">
        <v>6938</v>
      </c>
      <c r="E22" s="442" t="s">
        <v>6939</v>
      </c>
      <c r="F22" s="445">
        <v>16</v>
      </c>
      <c r="G22" s="445">
        <v>5552</v>
      </c>
      <c r="H22" s="445">
        <v>0.13219047619047619</v>
      </c>
      <c r="I22" s="445">
        <v>347</v>
      </c>
      <c r="J22" s="445">
        <v>120</v>
      </c>
      <c r="K22" s="445">
        <v>42000</v>
      </c>
      <c r="L22" s="445">
        <v>1</v>
      </c>
      <c r="M22" s="445">
        <v>350</v>
      </c>
      <c r="N22" s="445">
        <v>16</v>
      </c>
      <c r="O22" s="445">
        <v>5632</v>
      </c>
      <c r="P22" s="485">
        <v>0.1340952380952381</v>
      </c>
      <c r="Q22" s="446">
        <v>352</v>
      </c>
    </row>
    <row r="23" spans="1:17" ht="14.45" customHeight="1" x14ac:dyDescent="0.2">
      <c r="A23" s="441" t="s">
        <v>6992</v>
      </c>
      <c r="B23" s="442" t="s">
        <v>6934</v>
      </c>
      <c r="C23" s="442" t="s">
        <v>6935</v>
      </c>
      <c r="D23" s="442" t="s">
        <v>6944</v>
      </c>
      <c r="E23" s="442" t="s">
        <v>6945</v>
      </c>
      <c r="F23" s="445"/>
      <c r="G23" s="445"/>
      <c r="H23" s="445"/>
      <c r="I23" s="445"/>
      <c r="J23" s="445">
        <v>4</v>
      </c>
      <c r="K23" s="445">
        <v>1400</v>
      </c>
      <c r="L23" s="445">
        <v>1</v>
      </c>
      <c r="M23" s="445">
        <v>350</v>
      </c>
      <c r="N23" s="445"/>
      <c r="O23" s="445"/>
      <c r="P23" s="485"/>
      <c r="Q23" s="446"/>
    </row>
    <row r="24" spans="1:17" ht="14.45" customHeight="1" x14ac:dyDescent="0.2">
      <c r="A24" s="441" t="s">
        <v>6993</v>
      </c>
      <c r="B24" s="442" t="s">
        <v>6934</v>
      </c>
      <c r="C24" s="442" t="s">
        <v>6935</v>
      </c>
      <c r="D24" s="442" t="s">
        <v>6936</v>
      </c>
      <c r="E24" s="442" t="s">
        <v>6937</v>
      </c>
      <c r="F24" s="445">
        <v>2</v>
      </c>
      <c r="G24" s="445">
        <v>148</v>
      </c>
      <c r="H24" s="445">
        <v>0.98666666666666669</v>
      </c>
      <c r="I24" s="445">
        <v>74</v>
      </c>
      <c r="J24" s="445">
        <v>2</v>
      </c>
      <c r="K24" s="445">
        <v>150</v>
      </c>
      <c r="L24" s="445">
        <v>1</v>
      </c>
      <c r="M24" s="445">
        <v>75</v>
      </c>
      <c r="N24" s="445"/>
      <c r="O24" s="445"/>
      <c r="P24" s="485"/>
      <c r="Q24" s="446"/>
    </row>
    <row r="25" spans="1:17" ht="14.45" customHeight="1" x14ac:dyDescent="0.2">
      <c r="A25" s="441" t="s">
        <v>6993</v>
      </c>
      <c r="B25" s="442" t="s">
        <v>6934</v>
      </c>
      <c r="C25" s="442" t="s">
        <v>6935</v>
      </c>
      <c r="D25" s="442" t="s">
        <v>6938</v>
      </c>
      <c r="E25" s="442" t="s">
        <v>6939</v>
      </c>
      <c r="F25" s="445">
        <v>354</v>
      </c>
      <c r="G25" s="445">
        <v>122838</v>
      </c>
      <c r="H25" s="445">
        <v>1.1937609329446064</v>
      </c>
      <c r="I25" s="445">
        <v>347</v>
      </c>
      <c r="J25" s="445">
        <v>294</v>
      </c>
      <c r="K25" s="445">
        <v>102900</v>
      </c>
      <c r="L25" s="445">
        <v>1</v>
      </c>
      <c r="M25" s="445">
        <v>350</v>
      </c>
      <c r="N25" s="445">
        <v>141</v>
      </c>
      <c r="O25" s="445">
        <v>49632</v>
      </c>
      <c r="P25" s="485">
        <v>0.48233236151603498</v>
      </c>
      <c r="Q25" s="446">
        <v>352</v>
      </c>
    </row>
    <row r="26" spans="1:17" ht="14.45" customHeight="1" x14ac:dyDescent="0.2">
      <c r="A26" s="441" t="s">
        <v>6993</v>
      </c>
      <c r="B26" s="442" t="s">
        <v>6934</v>
      </c>
      <c r="C26" s="442" t="s">
        <v>6935</v>
      </c>
      <c r="D26" s="442" t="s">
        <v>6944</v>
      </c>
      <c r="E26" s="442" t="s">
        <v>6945</v>
      </c>
      <c r="F26" s="445">
        <v>115</v>
      </c>
      <c r="G26" s="445">
        <v>39905</v>
      </c>
      <c r="H26" s="445">
        <v>1.1634110787172012</v>
      </c>
      <c r="I26" s="445">
        <v>347</v>
      </c>
      <c r="J26" s="445">
        <v>98</v>
      </c>
      <c r="K26" s="445">
        <v>34300</v>
      </c>
      <c r="L26" s="445">
        <v>1</v>
      </c>
      <c r="M26" s="445">
        <v>350</v>
      </c>
      <c r="N26" s="445">
        <v>24</v>
      </c>
      <c r="O26" s="445">
        <v>8448</v>
      </c>
      <c r="P26" s="485">
        <v>0.24629737609329447</v>
      </c>
      <c r="Q26" s="446">
        <v>352</v>
      </c>
    </row>
    <row r="27" spans="1:17" ht="14.45" customHeight="1" x14ac:dyDescent="0.2">
      <c r="A27" s="441" t="s">
        <v>6993</v>
      </c>
      <c r="B27" s="442" t="s">
        <v>6934</v>
      </c>
      <c r="C27" s="442" t="s">
        <v>6935</v>
      </c>
      <c r="D27" s="442" t="s">
        <v>6948</v>
      </c>
      <c r="E27" s="442" t="s">
        <v>6949</v>
      </c>
      <c r="F27" s="445"/>
      <c r="G27" s="445"/>
      <c r="H27" s="445"/>
      <c r="I27" s="445"/>
      <c r="J27" s="445"/>
      <c r="K27" s="445"/>
      <c r="L27" s="445"/>
      <c r="M27" s="445"/>
      <c r="N27" s="445">
        <v>4</v>
      </c>
      <c r="O27" s="445">
        <v>2364</v>
      </c>
      <c r="P27" s="485"/>
      <c r="Q27" s="446">
        <v>591</v>
      </c>
    </row>
    <row r="28" spans="1:17" ht="14.45" customHeight="1" x14ac:dyDescent="0.2">
      <c r="A28" s="441" t="s">
        <v>6994</v>
      </c>
      <c r="B28" s="442" t="s">
        <v>6934</v>
      </c>
      <c r="C28" s="442" t="s">
        <v>6935</v>
      </c>
      <c r="D28" s="442" t="s">
        <v>6938</v>
      </c>
      <c r="E28" s="442" t="s">
        <v>6939</v>
      </c>
      <c r="F28" s="445">
        <v>4</v>
      </c>
      <c r="G28" s="445">
        <v>1388</v>
      </c>
      <c r="H28" s="445"/>
      <c r="I28" s="445">
        <v>347</v>
      </c>
      <c r="J28" s="445"/>
      <c r="K28" s="445"/>
      <c r="L28" s="445"/>
      <c r="M28" s="445"/>
      <c r="N28" s="445"/>
      <c r="O28" s="445"/>
      <c r="P28" s="485"/>
      <c r="Q28" s="446"/>
    </row>
    <row r="29" spans="1:17" ht="14.45" customHeight="1" x14ac:dyDescent="0.2">
      <c r="A29" s="441" t="s">
        <v>6995</v>
      </c>
      <c r="B29" s="442" t="s">
        <v>6934</v>
      </c>
      <c r="C29" s="442" t="s">
        <v>6935</v>
      </c>
      <c r="D29" s="442" t="s">
        <v>6936</v>
      </c>
      <c r="E29" s="442" t="s">
        <v>6937</v>
      </c>
      <c r="F29" s="445">
        <v>4</v>
      </c>
      <c r="G29" s="445">
        <v>296</v>
      </c>
      <c r="H29" s="445"/>
      <c r="I29" s="445">
        <v>74</v>
      </c>
      <c r="J29" s="445"/>
      <c r="K29" s="445"/>
      <c r="L29" s="445"/>
      <c r="M29" s="445"/>
      <c r="N29" s="445">
        <v>2</v>
      </c>
      <c r="O29" s="445">
        <v>152</v>
      </c>
      <c r="P29" s="485"/>
      <c r="Q29" s="446">
        <v>76</v>
      </c>
    </row>
    <row r="30" spans="1:17" ht="14.45" customHeight="1" x14ac:dyDescent="0.2">
      <c r="A30" s="441" t="s">
        <v>6995</v>
      </c>
      <c r="B30" s="442" t="s">
        <v>6934</v>
      </c>
      <c r="C30" s="442" t="s">
        <v>6935</v>
      </c>
      <c r="D30" s="442" t="s">
        <v>6938</v>
      </c>
      <c r="E30" s="442" t="s">
        <v>6939</v>
      </c>
      <c r="F30" s="445">
        <v>687</v>
      </c>
      <c r="G30" s="445">
        <v>238389</v>
      </c>
      <c r="H30" s="445">
        <v>1.3251195108393552</v>
      </c>
      <c r="I30" s="445">
        <v>347</v>
      </c>
      <c r="J30" s="445">
        <v>514</v>
      </c>
      <c r="K30" s="445">
        <v>179900</v>
      </c>
      <c r="L30" s="445">
        <v>1</v>
      </c>
      <c r="M30" s="445">
        <v>350</v>
      </c>
      <c r="N30" s="445">
        <v>701</v>
      </c>
      <c r="O30" s="445">
        <v>246752</v>
      </c>
      <c r="P30" s="485">
        <v>1.3716064480266814</v>
      </c>
      <c r="Q30" s="446">
        <v>352</v>
      </c>
    </row>
    <row r="31" spans="1:17" ht="14.45" customHeight="1" x14ac:dyDescent="0.2">
      <c r="A31" s="441" t="s">
        <v>6995</v>
      </c>
      <c r="B31" s="442" t="s">
        <v>6934</v>
      </c>
      <c r="C31" s="442" t="s">
        <v>6935</v>
      </c>
      <c r="D31" s="442" t="s">
        <v>6942</v>
      </c>
      <c r="E31" s="442" t="s">
        <v>6943</v>
      </c>
      <c r="F31" s="445">
        <v>323</v>
      </c>
      <c r="G31" s="445">
        <v>112081</v>
      </c>
      <c r="H31" s="445">
        <v>0.99450754214729375</v>
      </c>
      <c r="I31" s="445">
        <v>347</v>
      </c>
      <c r="J31" s="445">
        <v>322</v>
      </c>
      <c r="K31" s="445">
        <v>112700</v>
      </c>
      <c r="L31" s="445">
        <v>1</v>
      </c>
      <c r="M31" s="445">
        <v>350</v>
      </c>
      <c r="N31" s="445">
        <v>434</v>
      </c>
      <c r="O31" s="445">
        <v>152768</v>
      </c>
      <c r="P31" s="485">
        <v>1.3555279503105591</v>
      </c>
      <c r="Q31" s="446">
        <v>352</v>
      </c>
    </row>
    <row r="32" spans="1:17" ht="14.45" customHeight="1" x14ac:dyDescent="0.2">
      <c r="A32" s="441" t="s">
        <v>6995</v>
      </c>
      <c r="B32" s="442" t="s">
        <v>6934</v>
      </c>
      <c r="C32" s="442" t="s">
        <v>6935</v>
      </c>
      <c r="D32" s="442" t="s">
        <v>6944</v>
      </c>
      <c r="E32" s="442" t="s">
        <v>6945</v>
      </c>
      <c r="F32" s="445">
        <v>24</v>
      </c>
      <c r="G32" s="445">
        <v>8328</v>
      </c>
      <c r="H32" s="445">
        <v>0.76755760368663595</v>
      </c>
      <c r="I32" s="445">
        <v>347</v>
      </c>
      <c r="J32" s="445">
        <v>31</v>
      </c>
      <c r="K32" s="445">
        <v>10850</v>
      </c>
      <c r="L32" s="445">
        <v>1</v>
      </c>
      <c r="M32" s="445">
        <v>350</v>
      </c>
      <c r="N32" s="445">
        <v>29</v>
      </c>
      <c r="O32" s="445">
        <v>10208</v>
      </c>
      <c r="P32" s="485">
        <v>0.94082949308755759</v>
      </c>
      <c r="Q32" s="446">
        <v>352</v>
      </c>
    </row>
    <row r="33" spans="1:17" ht="14.45" customHeight="1" x14ac:dyDescent="0.2">
      <c r="A33" s="441" t="s">
        <v>6995</v>
      </c>
      <c r="B33" s="442" t="s">
        <v>6934</v>
      </c>
      <c r="C33" s="442" t="s">
        <v>6935</v>
      </c>
      <c r="D33" s="442" t="s">
        <v>6950</v>
      </c>
      <c r="E33" s="442" t="s">
        <v>6951</v>
      </c>
      <c r="F33" s="445">
        <v>62</v>
      </c>
      <c r="G33" s="445">
        <v>36084</v>
      </c>
      <c r="H33" s="445">
        <v>0.8523242630385488</v>
      </c>
      <c r="I33" s="445">
        <v>582</v>
      </c>
      <c r="J33" s="445">
        <v>72</v>
      </c>
      <c r="K33" s="445">
        <v>42336</v>
      </c>
      <c r="L33" s="445">
        <v>1</v>
      </c>
      <c r="M33" s="445">
        <v>588</v>
      </c>
      <c r="N33" s="445">
        <v>72</v>
      </c>
      <c r="O33" s="445">
        <v>42624</v>
      </c>
      <c r="P33" s="485">
        <v>1.0068027210884354</v>
      </c>
      <c r="Q33" s="446">
        <v>592</v>
      </c>
    </row>
    <row r="34" spans="1:17" ht="14.45" customHeight="1" x14ac:dyDescent="0.2">
      <c r="A34" s="441" t="s">
        <v>6995</v>
      </c>
      <c r="B34" s="442" t="s">
        <v>6934</v>
      </c>
      <c r="C34" s="442" t="s">
        <v>6935</v>
      </c>
      <c r="D34" s="442" t="s">
        <v>6952</v>
      </c>
      <c r="E34" s="442" t="s">
        <v>6953</v>
      </c>
      <c r="F34" s="445">
        <v>4</v>
      </c>
      <c r="G34" s="445">
        <v>1164</v>
      </c>
      <c r="H34" s="445"/>
      <c r="I34" s="445">
        <v>291</v>
      </c>
      <c r="J34" s="445"/>
      <c r="K34" s="445"/>
      <c r="L34" s="445"/>
      <c r="M34" s="445"/>
      <c r="N34" s="445"/>
      <c r="O34" s="445"/>
      <c r="P34" s="485"/>
      <c r="Q34" s="446"/>
    </row>
    <row r="35" spans="1:17" ht="14.45" customHeight="1" x14ac:dyDescent="0.2">
      <c r="A35" s="441" t="s">
        <v>6995</v>
      </c>
      <c r="B35" s="442" t="s">
        <v>6934</v>
      </c>
      <c r="C35" s="442" t="s">
        <v>6935</v>
      </c>
      <c r="D35" s="442" t="s">
        <v>6954</v>
      </c>
      <c r="E35" s="442" t="s">
        <v>6955</v>
      </c>
      <c r="F35" s="445">
        <v>4</v>
      </c>
      <c r="G35" s="445">
        <v>2328</v>
      </c>
      <c r="H35" s="445">
        <v>0.49489795918367346</v>
      </c>
      <c r="I35" s="445">
        <v>582</v>
      </c>
      <c r="J35" s="445">
        <v>8</v>
      </c>
      <c r="K35" s="445">
        <v>4704</v>
      </c>
      <c r="L35" s="445">
        <v>1</v>
      </c>
      <c r="M35" s="445">
        <v>588</v>
      </c>
      <c r="N35" s="445"/>
      <c r="O35" s="445"/>
      <c r="P35" s="485"/>
      <c r="Q35" s="446"/>
    </row>
    <row r="36" spans="1:17" ht="14.45" customHeight="1" x14ac:dyDescent="0.2">
      <c r="A36" s="441" t="s">
        <v>6996</v>
      </c>
      <c r="B36" s="442" t="s">
        <v>6934</v>
      </c>
      <c r="C36" s="442" t="s">
        <v>6935</v>
      </c>
      <c r="D36" s="442" t="s">
        <v>6938</v>
      </c>
      <c r="E36" s="442" t="s">
        <v>6939</v>
      </c>
      <c r="F36" s="445">
        <v>16</v>
      </c>
      <c r="G36" s="445">
        <v>5552</v>
      </c>
      <c r="H36" s="445"/>
      <c r="I36" s="445">
        <v>347</v>
      </c>
      <c r="J36" s="445"/>
      <c r="K36" s="445"/>
      <c r="L36" s="445"/>
      <c r="M36" s="445"/>
      <c r="N36" s="445"/>
      <c r="O36" s="445"/>
      <c r="P36" s="485"/>
      <c r="Q36" s="446"/>
    </row>
    <row r="37" spans="1:17" ht="14.45" customHeight="1" x14ac:dyDescent="0.2">
      <c r="A37" s="441" t="s">
        <v>6997</v>
      </c>
      <c r="B37" s="442" t="s">
        <v>6934</v>
      </c>
      <c r="C37" s="442" t="s">
        <v>6935</v>
      </c>
      <c r="D37" s="442" t="s">
        <v>6938</v>
      </c>
      <c r="E37" s="442" t="s">
        <v>6939</v>
      </c>
      <c r="F37" s="445"/>
      <c r="G37" s="445"/>
      <c r="H37" s="445"/>
      <c r="I37" s="445"/>
      <c r="J37" s="445"/>
      <c r="K37" s="445"/>
      <c r="L37" s="445"/>
      <c r="M37" s="445"/>
      <c r="N37" s="445">
        <v>28</v>
      </c>
      <c r="O37" s="445">
        <v>9856</v>
      </c>
      <c r="P37" s="485"/>
      <c r="Q37" s="446">
        <v>352</v>
      </c>
    </row>
    <row r="38" spans="1:17" ht="14.45" customHeight="1" x14ac:dyDescent="0.2">
      <c r="A38" s="441" t="s">
        <v>6998</v>
      </c>
      <c r="B38" s="442" t="s">
        <v>6934</v>
      </c>
      <c r="C38" s="442" t="s">
        <v>6935</v>
      </c>
      <c r="D38" s="442" t="s">
        <v>6938</v>
      </c>
      <c r="E38" s="442" t="s">
        <v>6939</v>
      </c>
      <c r="F38" s="445">
        <v>32</v>
      </c>
      <c r="G38" s="445">
        <v>11104</v>
      </c>
      <c r="H38" s="445">
        <v>0.72103896103896103</v>
      </c>
      <c r="I38" s="445">
        <v>347</v>
      </c>
      <c r="J38" s="445">
        <v>44</v>
      </c>
      <c r="K38" s="445">
        <v>15400</v>
      </c>
      <c r="L38" s="445">
        <v>1</v>
      </c>
      <c r="M38" s="445">
        <v>350</v>
      </c>
      <c r="N38" s="445">
        <v>97</v>
      </c>
      <c r="O38" s="445">
        <v>34144</v>
      </c>
      <c r="P38" s="485">
        <v>2.2171428571428571</v>
      </c>
      <c r="Q38" s="446">
        <v>352</v>
      </c>
    </row>
    <row r="39" spans="1:17" ht="14.45" customHeight="1" x14ac:dyDescent="0.2">
      <c r="A39" s="441" t="s">
        <v>6999</v>
      </c>
      <c r="B39" s="442" t="s">
        <v>6934</v>
      </c>
      <c r="C39" s="442" t="s">
        <v>6935</v>
      </c>
      <c r="D39" s="442" t="s">
        <v>6938</v>
      </c>
      <c r="E39" s="442" t="s">
        <v>6939</v>
      </c>
      <c r="F39" s="445">
        <v>8</v>
      </c>
      <c r="G39" s="445">
        <v>2776</v>
      </c>
      <c r="H39" s="445"/>
      <c r="I39" s="445">
        <v>347</v>
      </c>
      <c r="J39" s="445"/>
      <c r="K39" s="445"/>
      <c r="L39" s="445"/>
      <c r="M39" s="445"/>
      <c r="N39" s="445"/>
      <c r="O39" s="445"/>
      <c r="P39" s="485"/>
      <c r="Q39" s="446"/>
    </row>
    <row r="40" spans="1:17" ht="14.45" customHeight="1" x14ac:dyDescent="0.2">
      <c r="A40" s="441" t="s">
        <v>7000</v>
      </c>
      <c r="B40" s="442" t="s">
        <v>6934</v>
      </c>
      <c r="C40" s="442" t="s">
        <v>6935</v>
      </c>
      <c r="D40" s="442" t="s">
        <v>6938</v>
      </c>
      <c r="E40" s="442" t="s">
        <v>6939</v>
      </c>
      <c r="F40" s="445">
        <v>224</v>
      </c>
      <c r="G40" s="445">
        <v>77728</v>
      </c>
      <c r="H40" s="445">
        <v>0.5538154613466334</v>
      </c>
      <c r="I40" s="445">
        <v>347</v>
      </c>
      <c r="J40" s="445">
        <v>401</v>
      </c>
      <c r="K40" s="445">
        <v>140350</v>
      </c>
      <c r="L40" s="445">
        <v>1</v>
      </c>
      <c r="M40" s="445">
        <v>350</v>
      </c>
      <c r="N40" s="445">
        <v>450</v>
      </c>
      <c r="O40" s="445">
        <v>158400</v>
      </c>
      <c r="P40" s="485">
        <v>1.1286070537940862</v>
      </c>
      <c r="Q40" s="446">
        <v>352</v>
      </c>
    </row>
    <row r="41" spans="1:17" ht="14.45" customHeight="1" x14ac:dyDescent="0.2">
      <c r="A41" s="441" t="s">
        <v>7000</v>
      </c>
      <c r="B41" s="442" t="s">
        <v>6934</v>
      </c>
      <c r="C41" s="442" t="s">
        <v>6935</v>
      </c>
      <c r="D41" s="442" t="s">
        <v>6942</v>
      </c>
      <c r="E41" s="442" t="s">
        <v>6943</v>
      </c>
      <c r="F41" s="445">
        <v>4</v>
      </c>
      <c r="G41" s="445">
        <v>1388</v>
      </c>
      <c r="H41" s="445">
        <v>0.79314285714285715</v>
      </c>
      <c r="I41" s="445">
        <v>347</v>
      </c>
      <c r="J41" s="445">
        <v>5</v>
      </c>
      <c r="K41" s="445">
        <v>1750</v>
      </c>
      <c r="L41" s="445">
        <v>1</v>
      </c>
      <c r="M41" s="445">
        <v>350</v>
      </c>
      <c r="N41" s="445"/>
      <c r="O41" s="445"/>
      <c r="P41" s="485"/>
      <c r="Q41" s="446"/>
    </row>
    <row r="42" spans="1:17" ht="14.45" customHeight="1" x14ac:dyDescent="0.2">
      <c r="A42" s="441" t="s">
        <v>7000</v>
      </c>
      <c r="B42" s="442" t="s">
        <v>6934</v>
      </c>
      <c r="C42" s="442" t="s">
        <v>6935</v>
      </c>
      <c r="D42" s="442" t="s">
        <v>6944</v>
      </c>
      <c r="E42" s="442" t="s">
        <v>6945</v>
      </c>
      <c r="F42" s="445">
        <v>4</v>
      </c>
      <c r="G42" s="445">
        <v>1388</v>
      </c>
      <c r="H42" s="445">
        <v>0.99142857142857144</v>
      </c>
      <c r="I42" s="445">
        <v>347</v>
      </c>
      <c r="J42" s="445">
        <v>4</v>
      </c>
      <c r="K42" s="445">
        <v>1400</v>
      </c>
      <c r="L42" s="445">
        <v>1</v>
      </c>
      <c r="M42" s="445">
        <v>350</v>
      </c>
      <c r="N42" s="445"/>
      <c r="O42" s="445"/>
      <c r="P42" s="485"/>
      <c r="Q42" s="446"/>
    </row>
    <row r="43" spans="1:17" ht="14.45" customHeight="1" x14ac:dyDescent="0.2">
      <c r="A43" s="441" t="s">
        <v>7000</v>
      </c>
      <c r="B43" s="442" t="s">
        <v>6934</v>
      </c>
      <c r="C43" s="442" t="s">
        <v>6935</v>
      </c>
      <c r="D43" s="442" t="s">
        <v>6948</v>
      </c>
      <c r="E43" s="442" t="s">
        <v>6949</v>
      </c>
      <c r="F43" s="445">
        <v>4</v>
      </c>
      <c r="G43" s="445">
        <v>2324</v>
      </c>
      <c r="H43" s="445">
        <v>0.24744463373083475</v>
      </c>
      <c r="I43" s="445">
        <v>581</v>
      </c>
      <c r="J43" s="445">
        <v>16</v>
      </c>
      <c r="K43" s="445">
        <v>9392</v>
      </c>
      <c r="L43" s="445">
        <v>1</v>
      </c>
      <c r="M43" s="445">
        <v>587</v>
      </c>
      <c r="N43" s="445">
        <v>12</v>
      </c>
      <c r="O43" s="445">
        <v>7092</v>
      </c>
      <c r="P43" s="485">
        <v>0.7551107325383305</v>
      </c>
      <c r="Q43" s="446">
        <v>591</v>
      </c>
    </row>
    <row r="44" spans="1:17" ht="14.45" customHeight="1" x14ac:dyDescent="0.2">
      <c r="A44" s="441" t="s">
        <v>7000</v>
      </c>
      <c r="B44" s="442" t="s">
        <v>6934</v>
      </c>
      <c r="C44" s="442" t="s">
        <v>6935</v>
      </c>
      <c r="D44" s="442" t="s">
        <v>6956</v>
      </c>
      <c r="E44" s="442" t="s">
        <v>6957</v>
      </c>
      <c r="F44" s="445">
        <v>23</v>
      </c>
      <c r="G44" s="445">
        <v>13363</v>
      </c>
      <c r="H44" s="445">
        <v>1.0840431572969904</v>
      </c>
      <c r="I44" s="445">
        <v>581</v>
      </c>
      <c r="J44" s="445">
        <v>21</v>
      </c>
      <c r="K44" s="445">
        <v>12327</v>
      </c>
      <c r="L44" s="445">
        <v>1</v>
      </c>
      <c r="M44" s="445">
        <v>587</v>
      </c>
      <c r="N44" s="445">
        <v>6</v>
      </c>
      <c r="O44" s="445">
        <v>3546</v>
      </c>
      <c r="P44" s="485">
        <v>0.28766123144317352</v>
      </c>
      <c r="Q44" s="446">
        <v>591</v>
      </c>
    </row>
    <row r="45" spans="1:17" ht="14.45" customHeight="1" x14ac:dyDescent="0.2">
      <c r="A45" s="441" t="s">
        <v>7001</v>
      </c>
      <c r="B45" s="442" t="s">
        <v>6934</v>
      </c>
      <c r="C45" s="442" t="s">
        <v>6935</v>
      </c>
      <c r="D45" s="442" t="s">
        <v>6938</v>
      </c>
      <c r="E45" s="442" t="s">
        <v>6939</v>
      </c>
      <c r="F45" s="445">
        <v>12</v>
      </c>
      <c r="G45" s="445">
        <v>4164</v>
      </c>
      <c r="H45" s="445">
        <v>0.4758857142857143</v>
      </c>
      <c r="I45" s="445">
        <v>347</v>
      </c>
      <c r="J45" s="445">
        <v>25</v>
      </c>
      <c r="K45" s="445">
        <v>8750</v>
      </c>
      <c r="L45" s="445">
        <v>1</v>
      </c>
      <c r="M45" s="445">
        <v>350</v>
      </c>
      <c r="N45" s="445">
        <v>73</v>
      </c>
      <c r="O45" s="445">
        <v>25696</v>
      </c>
      <c r="P45" s="485">
        <v>2.9366857142857143</v>
      </c>
      <c r="Q45" s="446">
        <v>352</v>
      </c>
    </row>
    <row r="46" spans="1:17" ht="14.45" customHeight="1" x14ac:dyDescent="0.2">
      <c r="A46" s="441" t="s">
        <v>7001</v>
      </c>
      <c r="B46" s="442" t="s">
        <v>6934</v>
      </c>
      <c r="C46" s="442" t="s">
        <v>6935</v>
      </c>
      <c r="D46" s="442" t="s">
        <v>6948</v>
      </c>
      <c r="E46" s="442" t="s">
        <v>6949</v>
      </c>
      <c r="F46" s="445">
        <v>519</v>
      </c>
      <c r="G46" s="445">
        <v>301539</v>
      </c>
      <c r="H46" s="445">
        <v>1.3589816392201401</v>
      </c>
      <c r="I46" s="445">
        <v>581</v>
      </c>
      <c r="J46" s="445">
        <v>378</v>
      </c>
      <c r="K46" s="445">
        <v>221886</v>
      </c>
      <c r="L46" s="445">
        <v>1</v>
      </c>
      <c r="M46" s="445">
        <v>587</v>
      </c>
      <c r="N46" s="445">
        <v>425</v>
      </c>
      <c r="O46" s="445">
        <v>251175</v>
      </c>
      <c r="P46" s="485">
        <v>1.1320002163273033</v>
      </c>
      <c r="Q46" s="446">
        <v>591</v>
      </c>
    </row>
    <row r="47" spans="1:17" ht="14.45" customHeight="1" x14ac:dyDescent="0.2">
      <c r="A47" s="441" t="s">
        <v>7001</v>
      </c>
      <c r="B47" s="442" t="s">
        <v>6934</v>
      </c>
      <c r="C47" s="442" t="s">
        <v>6935</v>
      </c>
      <c r="D47" s="442" t="s">
        <v>6956</v>
      </c>
      <c r="E47" s="442" t="s">
        <v>6957</v>
      </c>
      <c r="F47" s="445">
        <v>50</v>
      </c>
      <c r="G47" s="445">
        <v>29050</v>
      </c>
      <c r="H47" s="445">
        <v>2.0620386144236229</v>
      </c>
      <c r="I47" s="445">
        <v>581</v>
      </c>
      <c r="J47" s="445">
        <v>24</v>
      </c>
      <c r="K47" s="445">
        <v>14088</v>
      </c>
      <c r="L47" s="445">
        <v>1</v>
      </c>
      <c r="M47" s="445">
        <v>587</v>
      </c>
      <c r="N47" s="445">
        <v>82</v>
      </c>
      <c r="O47" s="445">
        <v>48462</v>
      </c>
      <c r="P47" s="485">
        <v>3.4399488926746167</v>
      </c>
      <c r="Q47" s="446">
        <v>591</v>
      </c>
    </row>
    <row r="48" spans="1:17" ht="14.45" customHeight="1" x14ac:dyDescent="0.2">
      <c r="A48" s="441" t="s">
        <v>7002</v>
      </c>
      <c r="B48" s="442" t="s">
        <v>6934</v>
      </c>
      <c r="C48" s="442" t="s">
        <v>6935</v>
      </c>
      <c r="D48" s="442" t="s">
        <v>6936</v>
      </c>
      <c r="E48" s="442" t="s">
        <v>6937</v>
      </c>
      <c r="F48" s="445">
        <v>2</v>
      </c>
      <c r="G48" s="445">
        <v>148</v>
      </c>
      <c r="H48" s="445"/>
      <c r="I48" s="445">
        <v>74</v>
      </c>
      <c r="J48" s="445"/>
      <c r="K48" s="445"/>
      <c r="L48" s="445"/>
      <c r="M48" s="445"/>
      <c r="N48" s="445"/>
      <c r="O48" s="445"/>
      <c r="P48" s="485"/>
      <c r="Q48" s="446"/>
    </row>
    <row r="49" spans="1:17" ht="14.45" customHeight="1" x14ac:dyDescent="0.2">
      <c r="A49" s="441" t="s">
        <v>7002</v>
      </c>
      <c r="B49" s="442" t="s">
        <v>6934</v>
      </c>
      <c r="C49" s="442" t="s">
        <v>6935</v>
      </c>
      <c r="D49" s="442" t="s">
        <v>6938</v>
      </c>
      <c r="E49" s="442" t="s">
        <v>6939</v>
      </c>
      <c r="F49" s="445">
        <v>4</v>
      </c>
      <c r="G49" s="445">
        <v>1388</v>
      </c>
      <c r="H49" s="445"/>
      <c r="I49" s="445">
        <v>347</v>
      </c>
      <c r="J49" s="445"/>
      <c r="K49" s="445"/>
      <c r="L49" s="445"/>
      <c r="M49" s="445"/>
      <c r="N49" s="445">
        <v>3</v>
      </c>
      <c r="O49" s="445">
        <v>1056</v>
      </c>
      <c r="P49" s="485"/>
      <c r="Q49" s="446">
        <v>352</v>
      </c>
    </row>
    <row r="50" spans="1:17" ht="14.45" customHeight="1" x14ac:dyDescent="0.2">
      <c r="A50" s="441" t="s">
        <v>7002</v>
      </c>
      <c r="B50" s="442" t="s">
        <v>6934</v>
      </c>
      <c r="C50" s="442" t="s">
        <v>6935</v>
      </c>
      <c r="D50" s="442" t="s">
        <v>6944</v>
      </c>
      <c r="E50" s="442" t="s">
        <v>6945</v>
      </c>
      <c r="F50" s="445">
        <v>4</v>
      </c>
      <c r="G50" s="445">
        <v>1388</v>
      </c>
      <c r="H50" s="445"/>
      <c r="I50" s="445">
        <v>347</v>
      </c>
      <c r="J50" s="445"/>
      <c r="K50" s="445"/>
      <c r="L50" s="445"/>
      <c r="M50" s="445"/>
      <c r="N50" s="445"/>
      <c r="O50" s="445"/>
      <c r="P50" s="485"/>
      <c r="Q50" s="446"/>
    </row>
    <row r="51" spans="1:17" ht="14.45" customHeight="1" x14ac:dyDescent="0.2">
      <c r="A51" s="441" t="s">
        <v>7002</v>
      </c>
      <c r="B51" s="442" t="s">
        <v>6934</v>
      </c>
      <c r="C51" s="442" t="s">
        <v>6935</v>
      </c>
      <c r="D51" s="442" t="s">
        <v>6948</v>
      </c>
      <c r="E51" s="442" t="s">
        <v>6949</v>
      </c>
      <c r="F51" s="445">
        <v>2</v>
      </c>
      <c r="G51" s="445">
        <v>1162</v>
      </c>
      <c r="H51" s="445"/>
      <c r="I51" s="445">
        <v>581</v>
      </c>
      <c r="J51" s="445"/>
      <c r="K51" s="445"/>
      <c r="L51" s="445"/>
      <c r="M51" s="445"/>
      <c r="N51" s="445"/>
      <c r="O51" s="445"/>
      <c r="P51" s="485"/>
      <c r="Q51" s="446"/>
    </row>
    <row r="52" spans="1:17" ht="14.45" customHeight="1" x14ac:dyDescent="0.2">
      <c r="A52" s="441" t="s">
        <v>7003</v>
      </c>
      <c r="B52" s="442" t="s">
        <v>6934</v>
      </c>
      <c r="C52" s="442" t="s">
        <v>6935</v>
      </c>
      <c r="D52" s="442" t="s">
        <v>6938</v>
      </c>
      <c r="E52" s="442" t="s">
        <v>6939</v>
      </c>
      <c r="F52" s="445">
        <v>4</v>
      </c>
      <c r="G52" s="445">
        <v>1388</v>
      </c>
      <c r="H52" s="445">
        <v>0.99142857142857144</v>
      </c>
      <c r="I52" s="445">
        <v>347</v>
      </c>
      <c r="J52" s="445">
        <v>4</v>
      </c>
      <c r="K52" s="445">
        <v>1400</v>
      </c>
      <c r="L52" s="445">
        <v>1</v>
      </c>
      <c r="M52" s="445">
        <v>350</v>
      </c>
      <c r="N52" s="445">
        <v>32</v>
      </c>
      <c r="O52" s="445">
        <v>11264</v>
      </c>
      <c r="P52" s="485">
        <v>8.0457142857142863</v>
      </c>
      <c r="Q52" s="446">
        <v>352</v>
      </c>
    </row>
    <row r="53" spans="1:17" ht="14.45" customHeight="1" x14ac:dyDescent="0.2">
      <c r="A53" s="441" t="s">
        <v>7003</v>
      </c>
      <c r="B53" s="442" t="s">
        <v>6934</v>
      </c>
      <c r="C53" s="442" t="s">
        <v>6935</v>
      </c>
      <c r="D53" s="442" t="s">
        <v>6950</v>
      </c>
      <c r="E53" s="442" t="s">
        <v>6951</v>
      </c>
      <c r="F53" s="445"/>
      <c r="G53" s="445"/>
      <c r="H53" s="445"/>
      <c r="I53" s="445"/>
      <c r="J53" s="445"/>
      <c r="K53" s="445"/>
      <c r="L53" s="445"/>
      <c r="M53" s="445"/>
      <c r="N53" s="445">
        <v>2</v>
      </c>
      <c r="O53" s="445">
        <v>1184</v>
      </c>
      <c r="P53" s="485"/>
      <c r="Q53" s="446">
        <v>592</v>
      </c>
    </row>
    <row r="54" spans="1:17" ht="14.45" customHeight="1" x14ac:dyDescent="0.2">
      <c r="A54" s="441" t="s">
        <v>7004</v>
      </c>
      <c r="B54" s="442" t="s">
        <v>6934</v>
      </c>
      <c r="C54" s="442" t="s">
        <v>6935</v>
      </c>
      <c r="D54" s="442" t="s">
        <v>6936</v>
      </c>
      <c r="E54" s="442" t="s">
        <v>6937</v>
      </c>
      <c r="F54" s="445">
        <v>4</v>
      </c>
      <c r="G54" s="445">
        <v>296</v>
      </c>
      <c r="H54" s="445"/>
      <c r="I54" s="445">
        <v>74</v>
      </c>
      <c r="J54" s="445"/>
      <c r="K54" s="445"/>
      <c r="L54" s="445"/>
      <c r="M54" s="445"/>
      <c r="N54" s="445"/>
      <c r="O54" s="445"/>
      <c r="P54" s="485"/>
      <c r="Q54" s="446"/>
    </row>
    <row r="55" spans="1:17" ht="14.45" customHeight="1" x14ac:dyDescent="0.2">
      <c r="A55" s="441" t="s">
        <v>7004</v>
      </c>
      <c r="B55" s="442" t="s">
        <v>6934</v>
      </c>
      <c r="C55" s="442" t="s">
        <v>6935</v>
      </c>
      <c r="D55" s="442" t="s">
        <v>6938</v>
      </c>
      <c r="E55" s="442" t="s">
        <v>6939</v>
      </c>
      <c r="F55" s="445">
        <v>371</v>
      </c>
      <c r="G55" s="445">
        <v>128737</v>
      </c>
      <c r="H55" s="445">
        <v>0.9359287531806616</v>
      </c>
      <c r="I55" s="445">
        <v>347</v>
      </c>
      <c r="J55" s="445">
        <v>393</v>
      </c>
      <c r="K55" s="445">
        <v>137550</v>
      </c>
      <c r="L55" s="445">
        <v>1</v>
      </c>
      <c r="M55" s="445">
        <v>350</v>
      </c>
      <c r="N55" s="445">
        <v>207</v>
      </c>
      <c r="O55" s="445">
        <v>72864</v>
      </c>
      <c r="P55" s="485">
        <v>0.52972737186477648</v>
      </c>
      <c r="Q55" s="446">
        <v>352</v>
      </c>
    </row>
    <row r="56" spans="1:17" ht="14.45" customHeight="1" x14ac:dyDescent="0.2">
      <c r="A56" s="441" t="s">
        <v>7004</v>
      </c>
      <c r="B56" s="442" t="s">
        <v>6934</v>
      </c>
      <c r="C56" s="442" t="s">
        <v>6935</v>
      </c>
      <c r="D56" s="442" t="s">
        <v>6942</v>
      </c>
      <c r="E56" s="442" t="s">
        <v>6943</v>
      </c>
      <c r="F56" s="445">
        <v>18</v>
      </c>
      <c r="G56" s="445">
        <v>6246</v>
      </c>
      <c r="H56" s="445">
        <v>2.2307142857142859</v>
      </c>
      <c r="I56" s="445">
        <v>347</v>
      </c>
      <c r="J56" s="445">
        <v>8</v>
      </c>
      <c r="K56" s="445">
        <v>2800</v>
      </c>
      <c r="L56" s="445">
        <v>1</v>
      </c>
      <c r="M56" s="445">
        <v>350</v>
      </c>
      <c r="N56" s="445">
        <v>4</v>
      </c>
      <c r="O56" s="445">
        <v>1408</v>
      </c>
      <c r="P56" s="485">
        <v>0.50285714285714289</v>
      </c>
      <c r="Q56" s="446">
        <v>352</v>
      </c>
    </row>
    <row r="57" spans="1:17" ht="14.45" customHeight="1" x14ac:dyDescent="0.2">
      <c r="A57" s="441" t="s">
        <v>7004</v>
      </c>
      <c r="B57" s="442" t="s">
        <v>6934</v>
      </c>
      <c r="C57" s="442" t="s">
        <v>6935</v>
      </c>
      <c r="D57" s="442" t="s">
        <v>6944</v>
      </c>
      <c r="E57" s="442" t="s">
        <v>6945</v>
      </c>
      <c r="F57" s="445">
        <v>32</v>
      </c>
      <c r="G57" s="445">
        <v>11104</v>
      </c>
      <c r="H57" s="445">
        <v>7.9314285714285715</v>
      </c>
      <c r="I57" s="445">
        <v>347</v>
      </c>
      <c r="J57" s="445">
        <v>4</v>
      </c>
      <c r="K57" s="445">
        <v>1400</v>
      </c>
      <c r="L57" s="445">
        <v>1</v>
      </c>
      <c r="M57" s="445">
        <v>350</v>
      </c>
      <c r="N57" s="445">
        <v>40</v>
      </c>
      <c r="O57" s="445">
        <v>14080</v>
      </c>
      <c r="P57" s="485">
        <v>10.057142857142857</v>
      </c>
      <c r="Q57" s="446">
        <v>352</v>
      </c>
    </row>
    <row r="58" spans="1:17" ht="14.45" customHeight="1" x14ac:dyDescent="0.2">
      <c r="A58" s="441" t="s">
        <v>7004</v>
      </c>
      <c r="B58" s="442" t="s">
        <v>6934</v>
      </c>
      <c r="C58" s="442" t="s">
        <v>6935</v>
      </c>
      <c r="D58" s="442" t="s">
        <v>6948</v>
      </c>
      <c r="E58" s="442" t="s">
        <v>6949</v>
      </c>
      <c r="F58" s="445">
        <v>47</v>
      </c>
      <c r="G58" s="445">
        <v>27307</v>
      </c>
      <c r="H58" s="445">
        <v>3.8766325951164111</v>
      </c>
      <c r="I58" s="445">
        <v>581</v>
      </c>
      <c r="J58" s="445">
        <v>12</v>
      </c>
      <c r="K58" s="445">
        <v>7044</v>
      </c>
      <c r="L58" s="445">
        <v>1</v>
      </c>
      <c r="M58" s="445">
        <v>587</v>
      </c>
      <c r="N58" s="445">
        <v>13</v>
      </c>
      <c r="O58" s="445">
        <v>7683</v>
      </c>
      <c r="P58" s="485">
        <v>1.0907155025553663</v>
      </c>
      <c r="Q58" s="446">
        <v>591</v>
      </c>
    </row>
    <row r="59" spans="1:17" ht="14.45" customHeight="1" x14ac:dyDescent="0.2">
      <c r="A59" s="441" t="s">
        <v>7004</v>
      </c>
      <c r="B59" s="442" t="s">
        <v>6934</v>
      </c>
      <c r="C59" s="442" t="s">
        <v>6935</v>
      </c>
      <c r="D59" s="442" t="s">
        <v>6958</v>
      </c>
      <c r="E59" s="442" t="s">
        <v>6959</v>
      </c>
      <c r="F59" s="445">
        <v>12</v>
      </c>
      <c r="G59" s="445">
        <v>3492</v>
      </c>
      <c r="H59" s="445"/>
      <c r="I59" s="445">
        <v>291</v>
      </c>
      <c r="J59" s="445"/>
      <c r="K59" s="445"/>
      <c r="L59" s="445"/>
      <c r="M59" s="445"/>
      <c r="N59" s="445"/>
      <c r="O59" s="445"/>
      <c r="P59" s="485"/>
      <c r="Q59" s="446"/>
    </row>
    <row r="60" spans="1:17" ht="14.45" customHeight="1" x14ac:dyDescent="0.2">
      <c r="A60" s="441" t="s">
        <v>7005</v>
      </c>
      <c r="B60" s="442" t="s">
        <v>6934</v>
      </c>
      <c r="C60" s="442" t="s">
        <v>6935</v>
      </c>
      <c r="D60" s="442" t="s">
        <v>6936</v>
      </c>
      <c r="E60" s="442" t="s">
        <v>6937</v>
      </c>
      <c r="F60" s="445">
        <v>2</v>
      </c>
      <c r="G60" s="445">
        <v>148</v>
      </c>
      <c r="H60" s="445"/>
      <c r="I60" s="445">
        <v>74</v>
      </c>
      <c r="J60" s="445"/>
      <c r="K60" s="445"/>
      <c r="L60" s="445"/>
      <c r="M60" s="445"/>
      <c r="N60" s="445"/>
      <c r="O60" s="445"/>
      <c r="P60" s="485"/>
      <c r="Q60" s="446"/>
    </row>
    <row r="61" spans="1:17" ht="14.45" customHeight="1" x14ac:dyDescent="0.2">
      <c r="A61" s="441" t="s">
        <v>7005</v>
      </c>
      <c r="B61" s="442" t="s">
        <v>6934</v>
      </c>
      <c r="C61" s="442" t="s">
        <v>6935</v>
      </c>
      <c r="D61" s="442" t="s">
        <v>6938</v>
      </c>
      <c r="E61" s="442" t="s">
        <v>6939</v>
      </c>
      <c r="F61" s="445">
        <v>480</v>
      </c>
      <c r="G61" s="445">
        <v>166560</v>
      </c>
      <c r="H61" s="445">
        <v>1.8735658042744656</v>
      </c>
      <c r="I61" s="445">
        <v>347</v>
      </c>
      <c r="J61" s="445">
        <v>254</v>
      </c>
      <c r="K61" s="445">
        <v>88900</v>
      </c>
      <c r="L61" s="445">
        <v>1</v>
      </c>
      <c r="M61" s="445">
        <v>350</v>
      </c>
      <c r="N61" s="445">
        <v>100</v>
      </c>
      <c r="O61" s="445">
        <v>35200</v>
      </c>
      <c r="P61" s="485">
        <v>0.39595050618672667</v>
      </c>
      <c r="Q61" s="446">
        <v>352</v>
      </c>
    </row>
    <row r="62" spans="1:17" ht="14.45" customHeight="1" x14ac:dyDescent="0.2">
      <c r="A62" s="441" t="s">
        <v>7005</v>
      </c>
      <c r="B62" s="442" t="s">
        <v>6934</v>
      </c>
      <c r="C62" s="442" t="s">
        <v>6935</v>
      </c>
      <c r="D62" s="442" t="s">
        <v>6944</v>
      </c>
      <c r="E62" s="442" t="s">
        <v>6945</v>
      </c>
      <c r="F62" s="445"/>
      <c r="G62" s="445"/>
      <c r="H62" s="445"/>
      <c r="I62" s="445"/>
      <c r="J62" s="445">
        <v>4</v>
      </c>
      <c r="K62" s="445">
        <v>1400</v>
      </c>
      <c r="L62" s="445">
        <v>1</v>
      </c>
      <c r="M62" s="445">
        <v>350</v>
      </c>
      <c r="N62" s="445"/>
      <c r="O62" s="445"/>
      <c r="P62" s="485"/>
      <c r="Q62" s="446"/>
    </row>
    <row r="63" spans="1:17" ht="14.45" customHeight="1" x14ac:dyDescent="0.2">
      <c r="A63" s="441" t="s">
        <v>7005</v>
      </c>
      <c r="B63" s="442" t="s">
        <v>6934</v>
      </c>
      <c r="C63" s="442" t="s">
        <v>6935</v>
      </c>
      <c r="D63" s="442" t="s">
        <v>6948</v>
      </c>
      <c r="E63" s="442" t="s">
        <v>6949</v>
      </c>
      <c r="F63" s="445">
        <v>40</v>
      </c>
      <c r="G63" s="445">
        <v>23240</v>
      </c>
      <c r="H63" s="445">
        <v>1.3197047132311186</v>
      </c>
      <c r="I63" s="445">
        <v>581</v>
      </c>
      <c r="J63" s="445">
        <v>30</v>
      </c>
      <c r="K63" s="445">
        <v>17610</v>
      </c>
      <c r="L63" s="445">
        <v>1</v>
      </c>
      <c r="M63" s="445">
        <v>587</v>
      </c>
      <c r="N63" s="445">
        <v>16</v>
      </c>
      <c r="O63" s="445">
        <v>9456</v>
      </c>
      <c r="P63" s="485">
        <v>0.53696763202725728</v>
      </c>
      <c r="Q63" s="446">
        <v>591</v>
      </c>
    </row>
    <row r="64" spans="1:17" ht="14.45" customHeight="1" x14ac:dyDescent="0.2">
      <c r="A64" s="441" t="s">
        <v>7005</v>
      </c>
      <c r="B64" s="442" t="s">
        <v>6934</v>
      </c>
      <c r="C64" s="442" t="s">
        <v>6935</v>
      </c>
      <c r="D64" s="442" t="s">
        <v>6956</v>
      </c>
      <c r="E64" s="442" t="s">
        <v>6957</v>
      </c>
      <c r="F64" s="445">
        <v>4</v>
      </c>
      <c r="G64" s="445">
        <v>2324</v>
      </c>
      <c r="H64" s="445"/>
      <c r="I64" s="445">
        <v>581</v>
      </c>
      <c r="J64" s="445"/>
      <c r="K64" s="445"/>
      <c r="L64" s="445"/>
      <c r="M64" s="445"/>
      <c r="N64" s="445"/>
      <c r="O64" s="445"/>
      <c r="P64" s="485"/>
      <c r="Q64" s="446"/>
    </row>
    <row r="65" spans="1:17" ht="14.45" customHeight="1" x14ac:dyDescent="0.2">
      <c r="A65" s="441" t="s">
        <v>7006</v>
      </c>
      <c r="B65" s="442" t="s">
        <v>6934</v>
      </c>
      <c r="C65" s="442" t="s">
        <v>6935</v>
      </c>
      <c r="D65" s="442" t="s">
        <v>6938</v>
      </c>
      <c r="E65" s="442" t="s">
        <v>6939</v>
      </c>
      <c r="F65" s="445">
        <v>36</v>
      </c>
      <c r="G65" s="445">
        <v>12492</v>
      </c>
      <c r="H65" s="445">
        <v>0.17845714285714287</v>
      </c>
      <c r="I65" s="445">
        <v>347</v>
      </c>
      <c r="J65" s="445">
        <v>200</v>
      </c>
      <c r="K65" s="445">
        <v>70000</v>
      </c>
      <c r="L65" s="445">
        <v>1</v>
      </c>
      <c r="M65" s="445">
        <v>350</v>
      </c>
      <c r="N65" s="445">
        <v>221</v>
      </c>
      <c r="O65" s="445">
        <v>77792</v>
      </c>
      <c r="P65" s="485">
        <v>1.1113142857142857</v>
      </c>
      <c r="Q65" s="446">
        <v>352</v>
      </c>
    </row>
    <row r="66" spans="1:17" ht="14.45" customHeight="1" x14ac:dyDescent="0.2">
      <c r="A66" s="441" t="s">
        <v>7006</v>
      </c>
      <c r="B66" s="442" t="s">
        <v>6934</v>
      </c>
      <c r="C66" s="442" t="s">
        <v>6935</v>
      </c>
      <c r="D66" s="442" t="s">
        <v>6948</v>
      </c>
      <c r="E66" s="442" t="s">
        <v>6949</v>
      </c>
      <c r="F66" s="445">
        <v>72</v>
      </c>
      <c r="G66" s="445">
        <v>41832</v>
      </c>
      <c r="H66" s="445">
        <v>0.858603066439523</v>
      </c>
      <c r="I66" s="445">
        <v>581</v>
      </c>
      <c r="J66" s="445">
        <v>83</v>
      </c>
      <c r="K66" s="445">
        <v>48721</v>
      </c>
      <c r="L66" s="445">
        <v>1</v>
      </c>
      <c r="M66" s="445">
        <v>587</v>
      </c>
      <c r="N66" s="445">
        <v>90</v>
      </c>
      <c r="O66" s="445">
        <v>53190</v>
      </c>
      <c r="P66" s="485">
        <v>1.0917263602963814</v>
      </c>
      <c r="Q66" s="446">
        <v>591</v>
      </c>
    </row>
    <row r="67" spans="1:17" ht="14.45" customHeight="1" x14ac:dyDescent="0.2">
      <c r="A67" s="441" t="s">
        <v>7007</v>
      </c>
      <c r="B67" s="442" t="s">
        <v>6934</v>
      </c>
      <c r="C67" s="442" t="s">
        <v>6935</v>
      </c>
      <c r="D67" s="442" t="s">
        <v>6936</v>
      </c>
      <c r="E67" s="442" t="s">
        <v>6937</v>
      </c>
      <c r="F67" s="445"/>
      <c r="G67" s="445"/>
      <c r="H67" s="445"/>
      <c r="I67" s="445"/>
      <c r="J67" s="445"/>
      <c r="K67" s="445"/>
      <c r="L67" s="445"/>
      <c r="M67" s="445"/>
      <c r="N67" s="445">
        <v>2</v>
      </c>
      <c r="O67" s="445">
        <v>152</v>
      </c>
      <c r="P67" s="485"/>
      <c r="Q67" s="446">
        <v>76</v>
      </c>
    </row>
    <row r="68" spans="1:17" ht="14.45" customHeight="1" x14ac:dyDescent="0.2">
      <c r="A68" s="441" t="s">
        <v>7007</v>
      </c>
      <c r="B68" s="442" t="s">
        <v>6934</v>
      </c>
      <c r="C68" s="442" t="s">
        <v>6935</v>
      </c>
      <c r="D68" s="442" t="s">
        <v>6938</v>
      </c>
      <c r="E68" s="442" t="s">
        <v>6939</v>
      </c>
      <c r="F68" s="445">
        <v>100</v>
      </c>
      <c r="G68" s="445">
        <v>34700</v>
      </c>
      <c r="H68" s="445">
        <v>1.5491071428571428</v>
      </c>
      <c r="I68" s="445">
        <v>347</v>
      </c>
      <c r="J68" s="445">
        <v>64</v>
      </c>
      <c r="K68" s="445">
        <v>22400</v>
      </c>
      <c r="L68" s="445">
        <v>1</v>
      </c>
      <c r="M68" s="445">
        <v>350</v>
      </c>
      <c r="N68" s="445">
        <v>92</v>
      </c>
      <c r="O68" s="445">
        <v>32384</v>
      </c>
      <c r="P68" s="485">
        <v>1.4457142857142857</v>
      </c>
      <c r="Q68" s="446">
        <v>352</v>
      </c>
    </row>
    <row r="69" spans="1:17" ht="14.45" customHeight="1" x14ac:dyDescent="0.2">
      <c r="A69" s="441" t="s">
        <v>7007</v>
      </c>
      <c r="B69" s="442" t="s">
        <v>6934</v>
      </c>
      <c r="C69" s="442" t="s">
        <v>6935</v>
      </c>
      <c r="D69" s="442" t="s">
        <v>6944</v>
      </c>
      <c r="E69" s="442" t="s">
        <v>6945</v>
      </c>
      <c r="F69" s="445"/>
      <c r="G69" s="445"/>
      <c r="H69" s="445"/>
      <c r="I69" s="445"/>
      <c r="J69" s="445">
        <v>6</v>
      </c>
      <c r="K69" s="445">
        <v>2100</v>
      </c>
      <c r="L69" s="445">
        <v>1</v>
      </c>
      <c r="M69" s="445">
        <v>350</v>
      </c>
      <c r="N69" s="445"/>
      <c r="O69" s="445"/>
      <c r="P69" s="485"/>
      <c r="Q69" s="446"/>
    </row>
    <row r="70" spans="1:17" ht="14.45" customHeight="1" x14ac:dyDescent="0.2">
      <c r="A70" s="441" t="s">
        <v>7008</v>
      </c>
      <c r="B70" s="442" t="s">
        <v>6934</v>
      </c>
      <c r="C70" s="442" t="s">
        <v>6935</v>
      </c>
      <c r="D70" s="442" t="s">
        <v>6936</v>
      </c>
      <c r="E70" s="442" t="s">
        <v>6937</v>
      </c>
      <c r="F70" s="445"/>
      <c r="G70" s="445"/>
      <c r="H70" s="445"/>
      <c r="I70" s="445"/>
      <c r="J70" s="445">
        <v>2</v>
      </c>
      <c r="K70" s="445">
        <v>150</v>
      </c>
      <c r="L70" s="445">
        <v>1</v>
      </c>
      <c r="M70" s="445">
        <v>75</v>
      </c>
      <c r="N70" s="445"/>
      <c r="O70" s="445"/>
      <c r="P70" s="485"/>
      <c r="Q70" s="446"/>
    </row>
    <row r="71" spans="1:17" ht="14.45" customHeight="1" x14ac:dyDescent="0.2">
      <c r="A71" s="441" t="s">
        <v>7008</v>
      </c>
      <c r="B71" s="442" t="s">
        <v>6934</v>
      </c>
      <c r="C71" s="442" t="s">
        <v>6935</v>
      </c>
      <c r="D71" s="442" t="s">
        <v>6938</v>
      </c>
      <c r="E71" s="442" t="s">
        <v>6939</v>
      </c>
      <c r="F71" s="445">
        <v>828</v>
      </c>
      <c r="G71" s="445">
        <v>287316</v>
      </c>
      <c r="H71" s="445">
        <v>0.85067653589933379</v>
      </c>
      <c r="I71" s="445">
        <v>347</v>
      </c>
      <c r="J71" s="445">
        <v>965</v>
      </c>
      <c r="K71" s="445">
        <v>337750</v>
      </c>
      <c r="L71" s="445">
        <v>1</v>
      </c>
      <c r="M71" s="445">
        <v>350</v>
      </c>
      <c r="N71" s="445">
        <v>884</v>
      </c>
      <c r="O71" s="445">
        <v>311168</v>
      </c>
      <c r="P71" s="485">
        <v>0.92129681717246481</v>
      </c>
      <c r="Q71" s="446">
        <v>352</v>
      </c>
    </row>
    <row r="72" spans="1:17" ht="14.45" customHeight="1" x14ac:dyDescent="0.2">
      <c r="A72" s="441" t="s">
        <v>7008</v>
      </c>
      <c r="B72" s="442" t="s">
        <v>6934</v>
      </c>
      <c r="C72" s="442" t="s">
        <v>6935</v>
      </c>
      <c r="D72" s="442" t="s">
        <v>6944</v>
      </c>
      <c r="E72" s="442" t="s">
        <v>6945</v>
      </c>
      <c r="F72" s="445">
        <v>10</v>
      </c>
      <c r="G72" s="445">
        <v>3470</v>
      </c>
      <c r="H72" s="445">
        <v>1.6523809523809523</v>
      </c>
      <c r="I72" s="445">
        <v>347</v>
      </c>
      <c r="J72" s="445">
        <v>6</v>
      </c>
      <c r="K72" s="445">
        <v>2100</v>
      </c>
      <c r="L72" s="445">
        <v>1</v>
      </c>
      <c r="M72" s="445">
        <v>350</v>
      </c>
      <c r="N72" s="445"/>
      <c r="O72" s="445"/>
      <c r="P72" s="485"/>
      <c r="Q72" s="446"/>
    </row>
    <row r="73" spans="1:17" ht="14.45" customHeight="1" x14ac:dyDescent="0.2">
      <c r="A73" s="441" t="s">
        <v>7008</v>
      </c>
      <c r="B73" s="442" t="s">
        <v>6934</v>
      </c>
      <c r="C73" s="442" t="s">
        <v>6935</v>
      </c>
      <c r="D73" s="442" t="s">
        <v>6948</v>
      </c>
      <c r="E73" s="442" t="s">
        <v>6949</v>
      </c>
      <c r="F73" s="445">
        <v>4</v>
      </c>
      <c r="G73" s="445">
        <v>2324</v>
      </c>
      <c r="H73" s="445">
        <v>0.4948892674616695</v>
      </c>
      <c r="I73" s="445">
        <v>581</v>
      </c>
      <c r="J73" s="445">
        <v>8</v>
      </c>
      <c r="K73" s="445">
        <v>4696</v>
      </c>
      <c r="L73" s="445">
        <v>1</v>
      </c>
      <c r="M73" s="445">
        <v>587</v>
      </c>
      <c r="N73" s="445">
        <v>4</v>
      </c>
      <c r="O73" s="445">
        <v>2364</v>
      </c>
      <c r="P73" s="485">
        <v>0.50340715502555367</v>
      </c>
      <c r="Q73" s="446">
        <v>591</v>
      </c>
    </row>
    <row r="74" spans="1:17" ht="14.45" customHeight="1" x14ac:dyDescent="0.2">
      <c r="A74" s="441" t="s">
        <v>5061</v>
      </c>
      <c r="B74" s="442" t="s">
        <v>6934</v>
      </c>
      <c r="C74" s="442" t="s">
        <v>6935</v>
      </c>
      <c r="D74" s="442" t="s">
        <v>6938</v>
      </c>
      <c r="E74" s="442" t="s">
        <v>6939</v>
      </c>
      <c r="F74" s="445">
        <v>36</v>
      </c>
      <c r="G74" s="445">
        <v>12492</v>
      </c>
      <c r="H74" s="445"/>
      <c r="I74" s="445">
        <v>347</v>
      </c>
      <c r="J74" s="445"/>
      <c r="K74" s="445"/>
      <c r="L74" s="445"/>
      <c r="M74" s="445"/>
      <c r="N74" s="445">
        <v>40</v>
      </c>
      <c r="O74" s="445">
        <v>14080</v>
      </c>
      <c r="P74" s="485"/>
      <c r="Q74" s="446">
        <v>352</v>
      </c>
    </row>
    <row r="75" spans="1:17" ht="14.45" customHeight="1" x14ac:dyDescent="0.2">
      <c r="A75" s="441" t="s">
        <v>5061</v>
      </c>
      <c r="B75" s="442" t="s">
        <v>6934</v>
      </c>
      <c r="C75" s="442" t="s">
        <v>6935</v>
      </c>
      <c r="D75" s="442" t="s">
        <v>6944</v>
      </c>
      <c r="E75" s="442" t="s">
        <v>6945</v>
      </c>
      <c r="F75" s="445"/>
      <c r="G75" s="445"/>
      <c r="H75" s="445"/>
      <c r="I75" s="445"/>
      <c r="J75" s="445"/>
      <c r="K75" s="445"/>
      <c r="L75" s="445"/>
      <c r="M75" s="445"/>
      <c r="N75" s="445">
        <v>4</v>
      </c>
      <c r="O75" s="445">
        <v>1408</v>
      </c>
      <c r="P75" s="485"/>
      <c r="Q75" s="446">
        <v>352</v>
      </c>
    </row>
    <row r="76" spans="1:17" ht="14.45" customHeight="1" x14ac:dyDescent="0.2">
      <c r="A76" s="441" t="s">
        <v>7009</v>
      </c>
      <c r="B76" s="442" t="s">
        <v>6934</v>
      </c>
      <c r="C76" s="442" t="s">
        <v>6935</v>
      </c>
      <c r="D76" s="442" t="s">
        <v>6938</v>
      </c>
      <c r="E76" s="442" t="s">
        <v>6939</v>
      </c>
      <c r="F76" s="445">
        <v>20</v>
      </c>
      <c r="G76" s="445">
        <v>6940</v>
      </c>
      <c r="H76" s="445">
        <v>1.6523809523809523</v>
      </c>
      <c r="I76" s="445">
        <v>347</v>
      </c>
      <c r="J76" s="445">
        <v>12</v>
      </c>
      <c r="K76" s="445">
        <v>4200</v>
      </c>
      <c r="L76" s="445">
        <v>1</v>
      </c>
      <c r="M76" s="445">
        <v>350</v>
      </c>
      <c r="N76" s="445">
        <v>12</v>
      </c>
      <c r="O76" s="445">
        <v>4224</v>
      </c>
      <c r="P76" s="485">
        <v>1.0057142857142858</v>
      </c>
      <c r="Q76" s="446">
        <v>352</v>
      </c>
    </row>
    <row r="77" spans="1:17" ht="14.45" customHeight="1" thickBot="1" x14ac:dyDescent="0.25">
      <c r="A77" s="447" t="s">
        <v>7009</v>
      </c>
      <c r="B77" s="448" t="s">
        <v>6934</v>
      </c>
      <c r="C77" s="448" t="s">
        <v>6935</v>
      </c>
      <c r="D77" s="448" t="s">
        <v>6944</v>
      </c>
      <c r="E77" s="448" t="s">
        <v>6945</v>
      </c>
      <c r="F77" s="419">
        <v>4</v>
      </c>
      <c r="G77" s="419">
        <v>1388</v>
      </c>
      <c r="H77" s="419"/>
      <c r="I77" s="419">
        <v>347</v>
      </c>
      <c r="J77" s="419"/>
      <c r="K77" s="419"/>
      <c r="L77" s="419"/>
      <c r="M77" s="419"/>
      <c r="N77" s="419"/>
      <c r="O77" s="419"/>
      <c r="P77" s="420"/>
      <c r="Q77" s="42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2BA5716-F59F-4288-AB49-7F18C89A099B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94" t="s">
        <v>98</v>
      </c>
      <c r="B1" s="294"/>
      <c r="C1" s="295"/>
      <c r="D1" s="295"/>
      <c r="E1" s="295"/>
    </row>
    <row r="2" spans="1:5" ht="14.45" customHeight="1" thickBot="1" x14ac:dyDescent="0.25">
      <c r="A2" s="397" t="s">
        <v>226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3541.4394600000005</v>
      </c>
      <c r="E4" s="134">
        <f ca="1">IF(C4=0,0,D4/C4)</f>
        <v>0</v>
      </c>
    </row>
    <row r="5" spans="1:5" ht="14.45" customHeight="1" x14ac:dyDescent="0.2">
      <c r="A5" s="135" t="s">
        <v>112</v>
      </c>
      <c r="B5" s="136"/>
      <c r="C5" s="137"/>
      <c r="D5" s="137"/>
      <c r="E5" s="138"/>
    </row>
    <row r="6" spans="1:5" ht="14.45" customHeight="1" x14ac:dyDescent="0.2">
      <c r="A6" s="139" t="s">
        <v>117</v>
      </c>
      <c r="B6" s="140"/>
      <c r="C6" s="141"/>
      <c r="D6" s="141"/>
      <c r="E6" s="138"/>
    </row>
    <row r="7" spans="1:5" ht="14.45" customHeight="1" x14ac:dyDescent="0.25">
      <c r="A7" s="22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2" si="0">IF(C7=0,0,D7/C7)</f>
        <v>0</v>
      </c>
    </row>
    <row r="8" spans="1:5" ht="14.45" customHeight="1" x14ac:dyDescent="0.25">
      <c r="A8" s="224" t="str">
        <f>HYPERLINK("#'LŽ Statim'!A1","Podíl statimových žádanek (max. 30%)")</f>
        <v>Podíl statimových žádanek (max. 30%)</v>
      </c>
      <c r="B8" s="222" t="s">
        <v>163</v>
      </c>
      <c r="C8" s="223">
        <v>0.3</v>
      </c>
      <c r="D8" s="223">
        <f>IF('LŽ Statim'!G3="",0,'LŽ Statim'!G3)</f>
        <v>0.83333333333333337</v>
      </c>
      <c r="E8" s="138">
        <f>IF(C8=0,0,D8/C8)</f>
        <v>2.7777777777777781</v>
      </c>
    </row>
    <row r="9" spans="1:5" ht="14.45" customHeight="1" x14ac:dyDescent="0.2">
      <c r="A9" s="143" t="s">
        <v>113</v>
      </c>
      <c r="B9" s="140"/>
      <c r="C9" s="141"/>
      <c r="D9" s="141"/>
      <c r="E9" s="138"/>
    </row>
    <row r="10" spans="1:5" ht="14.45" customHeight="1" x14ac:dyDescent="0.2">
      <c r="A10" s="143" t="s">
        <v>114</v>
      </c>
      <c r="B10" s="140"/>
      <c r="C10" s="141"/>
      <c r="D10" s="141"/>
      <c r="E10" s="138"/>
    </row>
    <row r="11" spans="1:5" ht="14.45" customHeight="1" x14ac:dyDescent="0.2">
      <c r="A11" s="144" t="s">
        <v>118</v>
      </c>
      <c r="B11" s="140"/>
      <c r="C11" s="137"/>
      <c r="D11" s="137"/>
      <c r="E11" s="138"/>
    </row>
    <row r="12" spans="1:5" ht="14.45" customHeight="1" x14ac:dyDescent="0.2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92</v>
      </c>
      <c r="C12" s="141">
        <f>IF(ISERROR(HI!F6),"",HI!F6)</f>
        <v>0</v>
      </c>
      <c r="D12" s="141">
        <f>IF(ISERROR(HI!E6),"",HI!E6)</f>
        <v>0</v>
      </c>
      <c r="E12" s="138">
        <f t="shared" si="0"/>
        <v>0</v>
      </c>
    </row>
    <row r="13" spans="1:5" ht="14.45" customHeight="1" thickBot="1" x14ac:dyDescent="0.2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0</v>
      </c>
      <c r="D13" s="137">
        <f ca="1">IF(ISERROR(VLOOKUP("Osobní náklady (Kč) *",INDIRECT("HI!$A:$G"),5,0)),0,VLOOKUP("Osobní náklady (Kč) *",INDIRECT("HI!$A:$G"),5,0))</f>
        <v>3388.7499299999995</v>
      </c>
      <c r="E13" s="138">
        <f ca="1">IF(C13=0,0,D13/C13)</f>
        <v>0</v>
      </c>
    </row>
    <row r="14" spans="1:5" ht="14.45" customHeight="1" thickBot="1" x14ac:dyDescent="0.25">
      <c r="A14" s="150"/>
      <c r="B14" s="151"/>
      <c r="C14" s="152"/>
      <c r="D14" s="152"/>
      <c r="E14" s="153"/>
    </row>
    <row r="15" spans="1:5" ht="14.45" customHeight="1" thickBot="1" x14ac:dyDescent="0.2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2384.9149999999995</v>
      </c>
      <c r="D15" s="156">
        <f ca="1">IF(ISERROR(VLOOKUP("Výnosy celkem",INDIRECT("HI!$A:$G"),5,0)),0,VLOOKUP("Výnosy celkem",INDIRECT("HI!$A:$G"),5,0))</f>
        <v>2299.6936600000004</v>
      </c>
      <c r="E15" s="157">
        <f t="shared" ref="E15:E20" ca="1" si="1">IF(C15=0,0,D15/C15)</f>
        <v>0.96426650844998707</v>
      </c>
    </row>
    <row r="16" spans="1:5" ht="14.45" customHeight="1" x14ac:dyDescent="0.2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2384.9149999999995</v>
      </c>
      <c r="D16" s="137">
        <f ca="1">IF(ISERROR(VLOOKUP("Ambulance *",INDIRECT("HI!$A:$G"),5,0)),0,VLOOKUP("Ambulance *",INDIRECT("HI!$A:$G"),5,0))</f>
        <v>2299.6936600000004</v>
      </c>
      <c r="E16" s="138">
        <f t="shared" ca="1" si="1"/>
        <v>0.96426650844998707</v>
      </c>
    </row>
    <row r="17" spans="1:5" ht="14.45" customHeight="1" x14ac:dyDescent="0.25">
      <c r="A17" s="231" t="str">
        <f>HYPERLINK("#'ZV Vykáz.-A'!A1","Zdravotní výkony vykázané u ambulantních pacientů (min. 100 % 2016)")</f>
        <v>Zdravotní výkony vykázané u ambulantních pacientů (min. 100 % 2016)</v>
      </c>
      <c r="B17" s="232" t="s">
        <v>100</v>
      </c>
      <c r="C17" s="142">
        <v>1</v>
      </c>
      <c r="D17" s="142">
        <f>IF(ISERROR(VLOOKUP("Celkem:",'ZV Vykáz.-A'!$A:$AB,10,0)),"",VLOOKUP("Celkem:",'ZV Vykáz.-A'!$A:$AB,10,0))</f>
        <v>0.96426650844998696</v>
      </c>
      <c r="E17" s="138">
        <f t="shared" si="1"/>
        <v>0.96426650844998696</v>
      </c>
    </row>
    <row r="18" spans="1:5" ht="14.45" customHeight="1" x14ac:dyDescent="0.25">
      <c r="A18" s="230" t="str">
        <f>HYPERLINK("#'ZV Vykáz.-A'!A1","Specializovaná ambulantní péče")</f>
        <v>Specializovaná ambulantní péče</v>
      </c>
      <c r="B18" s="232" t="s">
        <v>100</v>
      </c>
      <c r="C18" s="142">
        <v>1</v>
      </c>
      <c r="D18" s="223">
        <f>IF(ISERROR(VLOOKUP("Specializovaná ambulantní péče",'ZV Vykáz.-A'!$A:$AB,10,0)),"",VLOOKUP("Specializovaná ambulantní péče",'ZV Vykáz.-A'!$A:$AB,10,0))</f>
        <v>0.96426650844998696</v>
      </c>
      <c r="E18" s="138">
        <f t="shared" si="1"/>
        <v>0.96426650844998696</v>
      </c>
    </row>
    <row r="19" spans="1:5" ht="14.45" customHeight="1" x14ac:dyDescent="0.25">
      <c r="A19" s="230" t="str">
        <f>HYPERLINK("#'ZV Vykáz.-A'!A1","Ambulantní péče ve vyjmenovaných odbornostech (§9)")</f>
        <v>Ambulantní péče ve vyjmenovaných odbornostech (§9)</v>
      </c>
      <c r="B19" s="232" t="s">
        <v>100</v>
      </c>
      <c r="C19" s="142">
        <v>1</v>
      </c>
      <c r="D19" s="223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8">
        <f>IF(OR(C19=0,D19=""),0,IF(C19="","",D19/C19))</f>
        <v>0</v>
      </c>
    </row>
    <row r="20" spans="1:5" ht="14.45" customHeight="1" x14ac:dyDescent="0.2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2" t="s">
        <v>102</v>
      </c>
      <c r="C20" s="142">
        <v>0.85</v>
      </c>
      <c r="D20" s="142">
        <f>IF(ISERROR(VLOOKUP("Celkem:",'ZV Vykáz.-H'!$A:$S,7,0)),"",VLOOKUP("Celkem:",'ZV Vykáz.-H'!$A:$S,7,0))</f>
        <v>0.95089776417029193</v>
      </c>
      <c r="E20" s="138">
        <f t="shared" si="1"/>
        <v>1.1187032519650493</v>
      </c>
    </row>
    <row r="21" spans="1:5" ht="14.45" customHeight="1" x14ac:dyDescent="0.2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5" customHeight="1" thickBot="1" x14ac:dyDescent="0.25">
      <c r="A22" s="161" t="s">
        <v>115</v>
      </c>
      <c r="B22" s="147"/>
      <c r="C22" s="148"/>
      <c r="D22" s="148"/>
      <c r="E22" s="149"/>
    </row>
    <row r="23" spans="1:5" ht="14.45" customHeight="1" thickBot="1" x14ac:dyDescent="0.25">
      <c r="A23" s="162"/>
      <c r="B23" s="163"/>
      <c r="C23" s="164"/>
      <c r="D23" s="164"/>
      <c r="E23" s="165"/>
    </row>
    <row r="24" spans="1:5" ht="14.45" customHeight="1" thickBot="1" x14ac:dyDescent="0.25">
      <c r="A24" s="166" t="s">
        <v>116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4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3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3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3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3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F31FB09-A8C9-42D8-88A7-5E142C37BCBD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305" t="s">
        <v>107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14.45" customHeight="1" thickBot="1" x14ac:dyDescent="0.25">
      <c r="A2" s="397" t="s">
        <v>226</v>
      </c>
      <c r="B2" s="86"/>
      <c r="C2" s="86"/>
      <c r="D2" s="86"/>
      <c r="E2" s="86"/>
      <c r="F2" s="86"/>
    </row>
    <row r="3" spans="1:10" ht="14.45" customHeight="1" x14ac:dyDescent="0.2">
      <c r="A3" s="296"/>
      <c r="B3" s="82">
        <v>2018</v>
      </c>
      <c r="C3" s="40">
        <v>2019</v>
      </c>
      <c r="D3" s="7"/>
      <c r="E3" s="300">
        <v>2020</v>
      </c>
      <c r="F3" s="301"/>
      <c r="G3" s="301"/>
      <c r="H3" s="302"/>
      <c r="I3" s="303">
        <v>2017</v>
      </c>
      <c r="J3" s="304"/>
    </row>
    <row r="4" spans="1:10" ht="14.45" customHeight="1" thickBot="1" x14ac:dyDescent="0.25">
      <c r="A4" s="297"/>
      <c r="B4" s="298" t="s">
        <v>54</v>
      </c>
      <c r="C4" s="299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35" t="s">
        <v>223</v>
      </c>
      <c r="J4" s="236" t="s">
        <v>224</v>
      </c>
    </row>
    <row r="5" spans="1:10" ht="14.45" customHeight="1" x14ac:dyDescent="0.2">
      <c r="A5" s="87" t="str">
        <f>HYPERLINK("#'Léky Žádanky'!A1","Léky (Kč)")</f>
        <v>Léky (Kč)</v>
      </c>
      <c r="B5" s="27">
        <v>0.21868000000000001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3">
        <v>0</v>
      </c>
      <c r="F6" s="30">
        <v>0</v>
      </c>
      <c r="G6" s="94">
        <f>E6-F6</f>
        <v>0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3321.9000499999997</v>
      </c>
      <c r="C7" s="31">
        <v>3640.5209199999999</v>
      </c>
      <c r="D7" s="8"/>
      <c r="E7" s="93">
        <v>3388.7499299999995</v>
      </c>
      <c r="F7" s="30">
        <v>0</v>
      </c>
      <c r="G7" s="94">
        <f>E7-F7</f>
        <v>3388.7499299999995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178.71176999999983</v>
      </c>
      <c r="C8" s="33">
        <v>179.28911000000016</v>
      </c>
      <c r="D8" s="8"/>
      <c r="E8" s="95">
        <v>152.68953000000101</v>
      </c>
      <c r="F8" s="32">
        <v>0</v>
      </c>
      <c r="G8" s="96">
        <f>E8-F8</f>
        <v>152.68953000000101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3500.8304999999996</v>
      </c>
      <c r="C9" s="35">
        <v>3819.8100300000001</v>
      </c>
      <c r="D9" s="8"/>
      <c r="E9" s="3">
        <v>3541.4394600000005</v>
      </c>
      <c r="F9" s="34">
        <v>0</v>
      </c>
      <c r="G9" s="34">
        <f>E9-F9</f>
        <v>3541.4394600000005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2271.4766500000005</v>
      </c>
      <c r="C11" s="29">
        <f>IF(ISERROR(VLOOKUP("Celkem:",'ZV Vykáz.-A'!A:H,5,0)),0,VLOOKUP("Celkem:",'ZV Vykáz.-A'!A:H,5,0)/1000)</f>
        <v>2384.9149999999995</v>
      </c>
      <c r="D11" s="8"/>
      <c r="E11" s="92">
        <f>IF(ISERROR(VLOOKUP("Celkem:",'ZV Vykáz.-A'!A:H,8,0)),0,VLOOKUP("Celkem:",'ZV Vykáz.-A'!A:H,8,0)/1000)</f>
        <v>2299.6936600000004</v>
      </c>
      <c r="F11" s="28">
        <f>C11</f>
        <v>2384.9149999999995</v>
      </c>
      <c r="G11" s="91">
        <f>E11-F11</f>
        <v>-85.221339999999145</v>
      </c>
      <c r="H11" s="97">
        <f>IF(F11&lt;0.00000001,"",E11/F11)</f>
        <v>0.96426650844998707</v>
      </c>
      <c r="I11" s="91">
        <f>E11-B11</f>
        <v>28.217009999999846</v>
      </c>
      <c r="J11" s="97">
        <f>IF(B11&lt;0.00000001,"",E11/B11)</f>
        <v>1.0124223200797595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2271.4766500000005</v>
      </c>
      <c r="C13" s="37">
        <f>SUM(C11:C12)</f>
        <v>2384.9149999999995</v>
      </c>
      <c r="D13" s="8"/>
      <c r="E13" s="5">
        <f>SUM(E11:E12)</f>
        <v>2299.6936600000004</v>
      </c>
      <c r="F13" s="36">
        <f>SUM(F11:F12)</f>
        <v>2384.9149999999995</v>
      </c>
      <c r="G13" s="36">
        <f>E13-F13</f>
        <v>-85.221339999999145</v>
      </c>
      <c r="H13" s="101">
        <f>IF(F13&lt;0.00000001,"",E13/F13)</f>
        <v>0.96426650844998707</v>
      </c>
      <c r="I13" s="36">
        <f>SUM(I11:I12)</f>
        <v>28.217009999999846</v>
      </c>
      <c r="J13" s="101">
        <f>IF(B13&lt;0.00000001,"",E13/B13)</f>
        <v>1.0124223200797595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0.64883936825847488</v>
      </c>
      <c r="C15" s="39">
        <f>IF(C9=0,"",C13/C9)</f>
        <v>0.62435434779985632</v>
      </c>
      <c r="D15" s="8"/>
      <c r="E15" s="6">
        <f>IF(E9=0,"",E13/E9)</f>
        <v>0.64936692719858047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120</v>
      </c>
    </row>
    <row r="18" spans="1:8" ht="14.45" customHeight="1" x14ac:dyDescent="0.25">
      <c r="A18" s="203" t="s">
        <v>145</v>
      </c>
      <c r="B18" s="204"/>
      <c r="C18" s="204"/>
      <c r="D18" s="204"/>
      <c r="E18" s="204"/>
      <c r="F18" s="204"/>
      <c r="G18" s="204"/>
      <c r="H18" s="204"/>
    </row>
    <row r="19" spans="1:8" ht="15" x14ac:dyDescent="0.25">
      <c r="A19" s="202" t="s">
        <v>144</v>
      </c>
      <c r="B19" s="204"/>
      <c r="C19" s="204"/>
      <c r="D19" s="204"/>
      <c r="E19" s="204"/>
      <c r="F19" s="204"/>
      <c r="G19" s="204"/>
      <c r="H19" s="204"/>
    </row>
    <row r="20" spans="1:8" ht="14.45" customHeight="1" x14ac:dyDescent="0.2">
      <c r="A20" s="89" t="s">
        <v>164</v>
      </c>
    </row>
    <row r="21" spans="1:8" ht="14.45" customHeight="1" x14ac:dyDescent="0.2">
      <c r="A21" s="89" t="s">
        <v>121</v>
      </c>
    </row>
    <row r="22" spans="1:8" ht="14.45" customHeight="1" x14ac:dyDescent="0.2">
      <c r="A22" s="90" t="s">
        <v>202</v>
      </c>
    </row>
    <row r="23" spans="1:8" ht="14.45" customHeight="1" x14ac:dyDescent="0.2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1" priority="8" operator="greaterThan">
      <formula>0</formula>
    </cfRule>
  </conditionalFormatting>
  <conditionalFormatting sqref="G11:G13 G15">
    <cfRule type="cellIs" dxfId="30" priority="7" operator="lessThan">
      <formula>0</formula>
    </cfRule>
  </conditionalFormatting>
  <conditionalFormatting sqref="H5:H9">
    <cfRule type="cellIs" dxfId="29" priority="6" operator="greaterThan">
      <formula>1</formula>
    </cfRule>
  </conditionalFormatting>
  <conditionalFormatting sqref="H11:H13 H15">
    <cfRule type="cellIs" dxfId="28" priority="5" operator="lessThan">
      <formula>1</formula>
    </cfRule>
  </conditionalFormatting>
  <conditionalFormatting sqref="I11:I13">
    <cfRule type="cellIs" dxfId="27" priority="4" operator="lessThan">
      <formula>0</formula>
    </cfRule>
  </conditionalFormatting>
  <conditionalFormatting sqref="J11:J13">
    <cfRule type="cellIs" dxfId="26" priority="3" operator="lessThan">
      <formula>1</formula>
    </cfRule>
  </conditionalFormatting>
  <hyperlinks>
    <hyperlink ref="A2" location="Obsah!A1" display="Zpět na Obsah  KL 01  1.-4.měsíc" xr:uid="{ECA059BF-191D-4D4E-9CE5-9F804C748C9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94" t="s">
        <v>85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</row>
    <row r="2" spans="1:13" ht="14.45" customHeight="1" x14ac:dyDescent="0.2">
      <c r="A2" s="397" t="s">
        <v>226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0.74215348815831761</v>
      </c>
      <c r="C4" s="174">
        <f t="shared" ref="C4:M4" si="0">(C10+C8)/C6</f>
        <v>0.70412732666598277</v>
      </c>
      <c r="D4" s="174">
        <f t="shared" si="0"/>
        <v>0.64278085109759042</v>
      </c>
      <c r="E4" s="174">
        <f t="shared" si="0"/>
        <v>0.62997598707101798</v>
      </c>
      <c r="F4" s="174">
        <f t="shared" si="0"/>
        <v>0.64936693002229107</v>
      </c>
      <c r="G4" s="174">
        <f t="shared" si="0"/>
        <v>0.64936693002229107</v>
      </c>
      <c r="H4" s="174">
        <f t="shared" si="0"/>
        <v>0.64936693002229107</v>
      </c>
      <c r="I4" s="174">
        <f t="shared" si="0"/>
        <v>0.64936693002229107</v>
      </c>
      <c r="J4" s="174">
        <f t="shared" si="0"/>
        <v>0.64936693002229107</v>
      </c>
      <c r="K4" s="174">
        <f t="shared" si="0"/>
        <v>0.64936693002229107</v>
      </c>
      <c r="L4" s="174">
        <f t="shared" si="0"/>
        <v>0.64936693002229107</v>
      </c>
      <c r="M4" s="174">
        <f t="shared" si="0"/>
        <v>0.64936693002229107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728.43196</v>
      </c>
      <c r="C5" s="174">
        <f>IF(ISERROR(VLOOKUP($A5,'Man Tab'!$A:$Q,COLUMN()+2,0)),0,VLOOKUP($A5,'Man Tab'!$A:$Q,COLUMN()+2,0))</f>
        <v>694.27708999999993</v>
      </c>
      <c r="D5" s="174">
        <f>IF(ISERROR(VLOOKUP($A5,'Man Tab'!$A:$Q,COLUMN()+2,0)),0,VLOOKUP($A5,'Man Tab'!$A:$Q,COLUMN()+2,0))</f>
        <v>711.22296999999992</v>
      </c>
      <c r="E5" s="174">
        <f>IF(ISERROR(VLOOKUP($A5,'Man Tab'!$A:$Q,COLUMN()+2,0)),0,VLOOKUP($A5,'Man Tab'!$A:$Q,COLUMN()+2,0))</f>
        <v>696.84302000000002</v>
      </c>
      <c r="F5" s="174">
        <f>IF(ISERROR(VLOOKUP($A5,'Man Tab'!$A:$Q,COLUMN()+2,0)),0,VLOOKUP($A5,'Man Tab'!$A:$Q,COLUMN()+2,0))</f>
        <v>710.66442000000006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58</v>
      </c>
      <c r="B6" s="176">
        <f>B5</f>
        <v>728.43196</v>
      </c>
      <c r="C6" s="176">
        <f t="shared" ref="C6:M6" si="1">C5+B6</f>
        <v>1422.7090499999999</v>
      </c>
      <c r="D6" s="176">
        <f t="shared" si="1"/>
        <v>2133.9320199999997</v>
      </c>
      <c r="E6" s="176">
        <f t="shared" si="1"/>
        <v>2830.7750399999995</v>
      </c>
      <c r="F6" s="176">
        <f t="shared" si="1"/>
        <v>3541.4394599999996</v>
      </c>
      <c r="G6" s="176">
        <f t="shared" si="1"/>
        <v>3541.4394599999996</v>
      </c>
      <c r="H6" s="176">
        <f t="shared" si="1"/>
        <v>3541.4394599999996</v>
      </c>
      <c r="I6" s="176">
        <f t="shared" si="1"/>
        <v>3541.4394599999996</v>
      </c>
      <c r="J6" s="176">
        <f t="shared" si="1"/>
        <v>3541.4394599999996</v>
      </c>
      <c r="K6" s="176">
        <f t="shared" si="1"/>
        <v>3541.4394599999996</v>
      </c>
      <c r="L6" s="176">
        <f t="shared" si="1"/>
        <v>3541.4394599999996</v>
      </c>
      <c r="M6" s="176">
        <f t="shared" si="1"/>
        <v>3541.4394599999996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540608.32000000007</v>
      </c>
      <c r="C9" s="175">
        <v>461159.99999999994</v>
      </c>
      <c r="D9" s="175">
        <v>369882.32</v>
      </c>
      <c r="E9" s="175">
        <v>411669.66</v>
      </c>
      <c r="F9" s="175">
        <v>516373.37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540.60832000000005</v>
      </c>
      <c r="C10" s="176">
        <f t="shared" ref="C10:M10" si="3">C9/1000+B10</f>
        <v>1001.76832</v>
      </c>
      <c r="D10" s="176">
        <f t="shared" si="3"/>
        <v>1371.6506400000001</v>
      </c>
      <c r="E10" s="176">
        <f t="shared" si="3"/>
        <v>1783.3203000000001</v>
      </c>
      <c r="F10" s="176">
        <f t="shared" si="3"/>
        <v>2299.6936700000001</v>
      </c>
      <c r="G10" s="176">
        <f t="shared" si="3"/>
        <v>2299.6936700000001</v>
      </c>
      <c r="H10" s="176">
        <f t="shared" si="3"/>
        <v>2299.6936700000001</v>
      </c>
      <c r="I10" s="176">
        <f t="shared" si="3"/>
        <v>2299.6936700000001</v>
      </c>
      <c r="J10" s="176">
        <f t="shared" si="3"/>
        <v>2299.6936700000001</v>
      </c>
      <c r="K10" s="176">
        <f t="shared" si="3"/>
        <v>2299.6936700000001</v>
      </c>
      <c r="L10" s="176">
        <f t="shared" si="3"/>
        <v>2299.6936700000001</v>
      </c>
      <c r="M10" s="176">
        <f t="shared" si="3"/>
        <v>2299.6936700000001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C97D1642-FEC3-4FBF-9152-435EAFFE4875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306" t="s">
        <v>228</v>
      </c>
      <c r="B1" s="306"/>
      <c r="C1" s="306"/>
      <c r="D1" s="306"/>
      <c r="E1" s="306"/>
      <c r="F1" s="306"/>
      <c r="G1" s="306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17" s="177" customFormat="1" ht="14.45" customHeight="1" thickBot="1" x14ac:dyDescent="0.25">
      <c r="A2" s="397" t="s">
        <v>226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307" t="s">
        <v>11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112"/>
      <c r="Q3" s="114"/>
    </row>
    <row r="4" spans="1:17" ht="14.45" customHeight="1" x14ac:dyDescent="0.2">
      <c r="A4" s="61"/>
      <c r="B4" s="20">
        <v>2020</v>
      </c>
      <c r="C4" s="113" t="s">
        <v>12</v>
      </c>
      <c r="D4" s="229" t="s">
        <v>203</v>
      </c>
      <c r="E4" s="229" t="s">
        <v>204</v>
      </c>
      <c r="F4" s="229" t="s">
        <v>205</v>
      </c>
      <c r="G4" s="229" t="s">
        <v>206</v>
      </c>
      <c r="H4" s="229" t="s">
        <v>207</v>
      </c>
      <c r="I4" s="229" t="s">
        <v>208</v>
      </c>
      <c r="J4" s="229" t="s">
        <v>209</v>
      </c>
      <c r="K4" s="229" t="s">
        <v>210</v>
      </c>
      <c r="L4" s="229" t="s">
        <v>211</v>
      </c>
      <c r="M4" s="229" t="s">
        <v>212</v>
      </c>
      <c r="N4" s="229" t="s">
        <v>213</v>
      </c>
      <c r="O4" s="229" t="s">
        <v>214</v>
      </c>
      <c r="P4" s="309" t="s">
        <v>3</v>
      </c>
      <c r="Q4" s="310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227</v>
      </c>
    </row>
    <row r="7" spans="1:17" ht="14.45" customHeight="1" x14ac:dyDescent="0.2">
      <c r="A7" s="15" t="s">
        <v>17</v>
      </c>
      <c r="B7" s="46">
        <v>0.99999959999999999</v>
      </c>
      <c r="C7" s="47">
        <v>8.3333299999999999E-2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227</v>
      </c>
    </row>
    <row r="9" spans="1:17" ht="14.45" customHeight="1" x14ac:dyDescent="0.2">
      <c r="A9" s="15" t="s">
        <v>19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1" t="s">
        <v>227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227</v>
      </c>
    </row>
    <row r="11" spans="1:17" ht="14.45" customHeight="1" x14ac:dyDescent="0.2">
      <c r="A11" s="15" t="s">
        <v>21</v>
      </c>
      <c r="B11" s="46">
        <v>77.121217600000008</v>
      </c>
      <c r="C11" s="47">
        <v>6.4267681333333337</v>
      </c>
      <c r="D11" s="47">
        <v>0.55164000000000002</v>
      </c>
      <c r="E11" s="47">
        <v>-0.11253000000000001</v>
      </c>
      <c r="F11" s="47">
        <v>2.31433</v>
      </c>
      <c r="G11" s="47">
        <v>0.47088000000000002</v>
      </c>
      <c r="H11" s="47">
        <v>6.5812499999999998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9.8055699999999995</v>
      </c>
      <c r="Q11" s="71">
        <v>0.12714490648809465</v>
      </c>
    </row>
    <row r="12" spans="1:17" ht="14.45" customHeight="1" x14ac:dyDescent="0.2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227</v>
      </c>
    </row>
    <row r="13" spans="1:17" ht="14.45" customHeight="1" x14ac:dyDescent="0.2">
      <c r="A13" s="15" t="s">
        <v>23</v>
      </c>
      <c r="B13" s="46">
        <v>0</v>
      </c>
      <c r="C13" s="47">
        <v>0</v>
      </c>
      <c r="D13" s="47">
        <v>0</v>
      </c>
      <c r="E13" s="47">
        <v>0.31218000000000001</v>
      </c>
      <c r="F13" s="47">
        <v>0.72599999999999998</v>
      </c>
      <c r="G13" s="47">
        <v>0.94379999999999997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1.9819800000000001</v>
      </c>
      <c r="Q13" s="71" t="s">
        <v>227</v>
      </c>
    </row>
    <row r="14" spans="1:17" ht="14.45" customHeight="1" x14ac:dyDescent="0.2">
      <c r="A14" s="15" t="s">
        <v>24</v>
      </c>
      <c r="B14" s="46">
        <v>91.132195199999998</v>
      </c>
      <c r="C14" s="47">
        <v>7.5943496000000001</v>
      </c>
      <c r="D14" s="47">
        <v>11.683</v>
      </c>
      <c r="E14" s="47">
        <v>8.8209999999999997</v>
      </c>
      <c r="F14" s="47">
        <v>8.8070000000000004</v>
      </c>
      <c r="G14" s="47">
        <v>6.9320000000000004</v>
      </c>
      <c r="H14" s="47">
        <v>6.3550000000000004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42.597999999999999</v>
      </c>
      <c r="Q14" s="71">
        <v>0.46743085587386357</v>
      </c>
    </row>
    <row r="15" spans="1:17" ht="14.45" customHeight="1" x14ac:dyDescent="0.2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227</v>
      </c>
    </row>
    <row r="16" spans="1:17" ht="14.45" customHeight="1" x14ac:dyDescent="0.2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227</v>
      </c>
    </row>
    <row r="17" spans="1:17" ht="14.45" customHeight="1" x14ac:dyDescent="0.2">
      <c r="A17" s="15" t="s">
        <v>27</v>
      </c>
      <c r="B17" s="46">
        <v>2.2178507000000001</v>
      </c>
      <c r="C17" s="47">
        <v>0.18482089166666668</v>
      </c>
      <c r="D17" s="47">
        <v>0</v>
      </c>
      <c r="E17" s="47">
        <v>0</v>
      </c>
      <c r="F17" s="47">
        <v>0.42120999999999997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0.42120999999999997</v>
      </c>
      <c r="Q17" s="71">
        <v>0.18991810404550674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2.448</v>
      </c>
      <c r="E18" s="47">
        <v>4.5140000000000002</v>
      </c>
      <c r="F18" s="47">
        <v>3.2559999999999998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10.218</v>
      </c>
      <c r="Q18" s="71" t="s">
        <v>227</v>
      </c>
    </row>
    <row r="19" spans="1:17" ht="14.45" customHeight="1" x14ac:dyDescent="0.2">
      <c r="A19" s="15" t="s">
        <v>29</v>
      </c>
      <c r="B19" s="46">
        <v>65.797926000000004</v>
      </c>
      <c r="C19" s="47">
        <v>5.4831605000000003</v>
      </c>
      <c r="D19" s="47">
        <v>4.9764099999999996</v>
      </c>
      <c r="E19" s="47">
        <v>4.5233299999999996</v>
      </c>
      <c r="F19" s="47">
        <v>5.45207</v>
      </c>
      <c r="G19" s="47">
        <v>8.1298100000000009</v>
      </c>
      <c r="H19" s="47">
        <v>5.12216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28.203780000000002</v>
      </c>
      <c r="Q19" s="71">
        <v>0.42864238608371941</v>
      </c>
    </row>
    <row r="20" spans="1:17" ht="14.45" customHeight="1" x14ac:dyDescent="0.2">
      <c r="A20" s="15" t="s">
        <v>30</v>
      </c>
      <c r="B20" s="46">
        <v>9300.0874214999985</v>
      </c>
      <c r="C20" s="47">
        <v>775.00728512499984</v>
      </c>
      <c r="D20" s="47">
        <v>692.56286</v>
      </c>
      <c r="E20" s="47">
        <v>651.40056000000004</v>
      </c>
      <c r="F20" s="47">
        <v>680.12781000000007</v>
      </c>
      <c r="G20" s="47">
        <v>676.20945999999992</v>
      </c>
      <c r="H20" s="47">
        <v>688.44924000000003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3388.7499299999999</v>
      </c>
      <c r="Q20" s="71">
        <v>0.36437828768855091</v>
      </c>
    </row>
    <row r="21" spans="1:17" ht="14.45" customHeight="1" x14ac:dyDescent="0.2">
      <c r="A21" s="16" t="s">
        <v>31</v>
      </c>
      <c r="B21" s="46">
        <v>53.599415999999998</v>
      </c>
      <c r="C21" s="47">
        <v>4.4666179999999995</v>
      </c>
      <c r="D21" s="47">
        <v>4.2185500000000005</v>
      </c>
      <c r="E21" s="47">
        <v>4.2185500000000005</v>
      </c>
      <c r="F21" s="47">
        <v>4.2185500000000005</v>
      </c>
      <c r="G21" s="47">
        <v>4.15707</v>
      </c>
      <c r="H21" s="47">
        <v>4.1567700000000007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20.969490000000004</v>
      </c>
      <c r="Q21" s="71">
        <v>0.39122609097084204</v>
      </c>
    </row>
    <row r="22" spans="1:17" ht="14.45" customHeight="1" x14ac:dyDescent="0.2">
      <c r="A22" s="15" t="s">
        <v>32</v>
      </c>
      <c r="B22" s="46">
        <v>10.495414199999999</v>
      </c>
      <c r="C22" s="47">
        <v>0.87461784999999992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>
        <v>0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227</v>
      </c>
    </row>
    <row r="24" spans="1:17" ht="14.45" customHeight="1" x14ac:dyDescent="0.2">
      <c r="A24" s="16" t="s">
        <v>34</v>
      </c>
      <c r="B24" s="46">
        <v>76.047099600002184</v>
      </c>
      <c r="C24" s="47">
        <v>6.3372583000001823</v>
      </c>
      <c r="D24" s="47">
        <v>11.991499999999974</v>
      </c>
      <c r="E24" s="47">
        <v>20.599999999999795</v>
      </c>
      <c r="F24" s="47">
        <v>5.8999999999997499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38.491499999999519</v>
      </c>
      <c r="Q24" s="71">
        <v>0.50615342600125168</v>
      </c>
    </row>
    <row r="25" spans="1:17" ht="14.45" customHeight="1" x14ac:dyDescent="0.2">
      <c r="A25" s="17" t="s">
        <v>35</v>
      </c>
      <c r="B25" s="49">
        <v>9677.4985403999999</v>
      </c>
      <c r="C25" s="50">
        <v>806.45821169999999</v>
      </c>
      <c r="D25" s="50">
        <v>728.43196</v>
      </c>
      <c r="E25" s="50">
        <v>694.27708999999993</v>
      </c>
      <c r="F25" s="50">
        <v>711.22296999999992</v>
      </c>
      <c r="G25" s="50">
        <v>696.84302000000002</v>
      </c>
      <c r="H25" s="50">
        <v>710.66442000000006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3541.4394599999996</v>
      </c>
      <c r="Q25" s="72">
        <v>0.36594574984597428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112.01941000000001</v>
      </c>
      <c r="E26" s="47">
        <v>71.374350000000007</v>
      </c>
      <c r="F26" s="47">
        <v>86.440190000000001</v>
      </c>
      <c r="G26" s="47">
        <v>95.429419999999993</v>
      </c>
      <c r="H26" s="47">
        <v>56.883870000000002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422.14724000000001</v>
      </c>
      <c r="Q26" s="71" t="s">
        <v>227</v>
      </c>
    </row>
    <row r="27" spans="1:17" ht="14.45" customHeight="1" x14ac:dyDescent="0.2">
      <c r="A27" s="18" t="s">
        <v>37</v>
      </c>
      <c r="B27" s="49">
        <v>9677.4985403999999</v>
      </c>
      <c r="C27" s="50">
        <v>806.45821169999999</v>
      </c>
      <c r="D27" s="50">
        <v>840.45137</v>
      </c>
      <c r="E27" s="50">
        <v>765.65143999999998</v>
      </c>
      <c r="F27" s="50">
        <v>797.66315999999995</v>
      </c>
      <c r="G27" s="50">
        <v>792.27243999999996</v>
      </c>
      <c r="H27" s="50">
        <v>767.54829000000007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3963.5867000000003</v>
      </c>
      <c r="Q27" s="72">
        <v>0.40956727437916757</v>
      </c>
    </row>
    <row r="28" spans="1:17" ht="14.45" customHeight="1" x14ac:dyDescent="0.2">
      <c r="A28" s="16" t="s">
        <v>38</v>
      </c>
      <c r="B28" s="46">
        <v>0.69365740000000009</v>
      </c>
      <c r="C28" s="47">
        <v>5.7804783333333339E-2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5" customHeight="1" x14ac:dyDescent="0.2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227</v>
      </c>
    </row>
    <row r="30" spans="1:17" ht="14.45" customHeight="1" x14ac:dyDescent="0.2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227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227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201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81E7A6B-2956-42E3-9FDD-8AD623540C0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306" t="s">
        <v>43</v>
      </c>
      <c r="B1" s="306"/>
      <c r="C1" s="306"/>
      <c r="D1" s="306"/>
      <c r="E1" s="306"/>
      <c r="F1" s="306"/>
      <c r="G1" s="306"/>
      <c r="H1" s="311"/>
      <c r="I1" s="311"/>
      <c r="J1" s="311"/>
      <c r="K1" s="311"/>
    </row>
    <row r="2" spans="1:13" s="55" customFormat="1" ht="14.45" customHeight="1" thickBot="1" x14ac:dyDescent="0.25">
      <c r="A2" s="397" t="s">
        <v>226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307" t="s">
        <v>44</v>
      </c>
      <c r="C3" s="308"/>
      <c r="D3" s="308"/>
      <c r="E3" s="308"/>
      <c r="F3" s="314" t="s">
        <v>45</v>
      </c>
      <c r="G3" s="308"/>
      <c r="H3" s="308"/>
      <c r="I3" s="308"/>
      <c r="J3" s="308"/>
      <c r="K3" s="315"/>
    </row>
    <row r="4" spans="1:13" ht="14.45" customHeight="1" x14ac:dyDescent="0.2">
      <c r="A4" s="61"/>
      <c r="B4" s="312"/>
      <c r="C4" s="313"/>
      <c r="D4" s="313"/>
      <c r="E4" s="313"/>
      <c r="F4" s="316" t="s">
        <v>219</v>
      </c>
      <c r="G4" s="318" t="s">
        <v>46</v>
      </c>
      <c r="H4" s="115" t="s">
        <v>110</v>
      </c>
      <c r="I4" s="316" t="s">
        <v>47</v>
      </c>
      <c r="J4" s="318" t="s">
        <v>221</v>
      </c>
      <c r="K4" s="319" t="s">
        <v>222</v>
      </c>
    </row>
    <row r="5" spans="1:13" ht="39" thickBot="1" x14ac:dyDescent="0.25">
      <c r="A5" s="62"/>
      <c r="B5" s="24" t="s">
        <v>215</v>
      </c>
      <c r="C5" s="25" t="s">
        <v>216</v>
      </c>
      <c r="D5" s="26" t="s">
        <v>217</v>
      </c>
      <c r="E5" s="26" t="s">
        <v>218</v>
      </c>
      <c r="F5" s="317"/>
      <c r="G5" s="317"/>
      <c r="H5" s="25" t="s">
        <v>220</v>
      </c>
      <c r="I5" s="317"/>
      <c r="J5" s="317"/>
      <c r="K5" s="320"/>
    </row>
    <row r="6" spans="1:13" ht="14.45" customHeight="1" x14ac:dyDescent="0.2">
      <c r="A6" s="403" t="s">
        <v>48</v>
      </c>
      <c r="B6" s="399">
        <v>6858.697212</v>
      </c>
      <c r="C6" s="400">
        <v>2124.5928900000004</v>
      </c>
      <c r="D6" s="400">
        <v>-4734.1043219999992</v>
      </c>
      <c r="E6" s="401">
        <v>0.30976624631902477</v>
      </c>
      <c r="F6" s="399">
        <v>-9654.9576464000002</v>
      </c>
      <c r="G6" s="400">
        <v>-4022.8990193333334</v>
      </c>
      <c r="H6" s="400">
        <v>612.80840000000001</v>
      </c>
      <c r="I6" s="400">
        <v>2750.7663299999999</v>
      </c>
      <c r="J6" s="400">
        <v>6773.6653493333333</v>
      </c>
      <c r="K6" s="402">
        <v>-0.28490713587186639</v>
      </c>
      <c r="L6" s="123"/>
      <c r="M6" s="398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03" t="s">
        <v>229</v>
      </c>
      <c r="B7" s="399">
        <v>8630.5521159999898</v>
      </c>
      <c r="C7" s="400">
        <v>9458.2885299999998</v>
      </c>
      <c r="D7" s="400">
        <v>827.73641400000997</v>
      </c>
      <c r="E7" s="401">
        <v>1.095907701254186</v>
      </c>
      <c r="F7" s="399">
        <v>9677.4985403999999</v>
      </c>
      <c r="G7" s="400">
        <v>4032.2910585</v>
      </c>
      <c r="H7" s="400">
        <v>710.66442000000006</v>
      </c>
      <c r="I7" s="400">
        <v>3541.4394600000001</v>
      </c>
      <c r="J7" s="400">
        <v>-490.85159849999991</v>
      </c>
      <c r="K7" s="402">
        <v>0.36594574984597433</v>
      </c>
      <c r="L7" s="123"/>
      <c r="M7" s="398" t="str">
        <f t="shared" si="0"/>
        <v/>
      </c>
    </row>
    <row r="8" spans="1:13" ht="14.45" customHeight="1" x14ac:dyDescent="0.2">
      <c r="A8" s="403" t="s">
        <v>230</v>
      </c>
      <c r="B8" s="399">
        <v>167.81126</v>
      </c>
      <c r="C8" s="400">
        <v>164.40854999999999</v>
      </c>
      <c r="D8" s="400">
        <v>-3.4027100000000132</v>
      </c>
      <c r="E8" s="401">
        <v>0.97972299355835823</v>
      </c>
      <c r="F8" s="399">
        <v>169.2534124</v>
      </c>
      <c r="G8" s="400">
        <v>70.522255166666667</v>
      </c>
      <c r="H8" s="400">
        <v>12.936249999999999</v>
      </c>
      <c r="I8" s="400">
        <v>54.517050000000005</v>
      </c>
      <c r="J8" s="400">
        <v>-16.005205166666663</v>
      </c>
      <c r="K8" s="402">
        <v>0.32210310697404881</v>
      </c>
      <c r="L8" s="123"/>
      <c r="M8" s="398" t="str">
        <f t="shared" si="0"/>
        <v/>
      </c>
    </row>
    <row r="9" spans="1:13" ht="14.45" customHeight="1" x14ac:dyDescent="0.2">
      <c r="A9" s="403" t="s">
        <v>231</v>
      </c>
      <c r="B9" s="399">
        <v>75.495152000000004</v>
      </c>
      <c r="C9" s="400">
        <v>73.605550000000008</v>
      </c>
      <c r="D9" s="400">
        <v>-1.8896019999999965</v>
      </c>
      <c r="E9" s="401">
        <v>0.97497055175145553</v>
      </c>
      <c r="F9" s="399">
        <v>78.121217200000004</v>
      </c>
      <c r="G9" s="400">
        <v>32.550507166666669</v>
      </c>
      <c r="H9" s="400">
        <v>6.5812499999999998</v>
      </c>
      <c r="I9" s="400">
        <v>11.919049999999999</v>
      </c>
      <c r="J9" s="400">
        <v>-20.631457166666671</v>
      </c>
      <c r="K9" s="402">
        <v>0.15257122747442289</v>
      </c>
      <c r="L9" s="123"/>
      <c r="M9" s="398" t="str">
        <f t="shared" si="0"/>
        <v/>
      </c>
    </row>
    <row r="10" spans="1:13" ht="14.45" customHeight="1" x14ac:dyDescent="0.2">
      <c r="A10" s="403" t="s">
        <v>232</v>
      </c>
      <c r="B10" s="399">
        <v>0</v>
      </c>
      <c r="C10" s="400">
        <v>0</v>
      </c>
      <c r="D10" s="400">
        <v>0</v>
      </c>
      <c r="E10" s="401">
        <v>0</v>
      </c>
      <c r="F10" s="399">
        <v>0</v>
      </c>
      <c r="G10" s="400">
        <v>0</v>
      </c>
      <c r="H10" s="400">
        <v>0</v>
      </c>
      <c r="I10" s="400">
        <v>-5.0000000000000001E-4</v>
      </c>
      <c r="J10" s="400">
        <v>-5.0000000000000001E-4</v>
      </c>
      <c r="K10" s="402">
        <v>0</v>
      </c>
      <c r="L10" s="123"/>
      <c r="M10" s="398" t="str">
        <f t="shared" si="0"/>
        <v>X</v>
      </c>
    </row>
    <row r="11" spans="1:13" ht="14.45" customHeight="1" x14ac:dyDescent="0.2">
      <c r="A11" s="403" t="s">
        <v>233</v>
      </c>
      <c r="B11" s="399">
        <v>0</v>
      </c>
      <c r="C11" s="400">
        <v>0</v>
      </c>
      <c r="D11" s="400">
        <v>0</v>
      </c>
      <c r="E11" s="401">
        <v>0</v>
      </c>
      <c r="F11" s="399">
        <v>0</v>
      </c>
      <c r="G11" s="400">
        <v>0</v>
      </c>
      <c r="H11" s="400">
        <v>0</v>
      </c>
      <c r="I11" s="400">
        <v>-5.0000000000000001E-4</v>
      </c>
      <c r="J11" s="400">
        <v>-5.0000000000000001E-4</v>
      </c>
      <c r="K11" s="402">
        <v>0</v>
      </c>
      <c r="L11" s="123"/>
      <c r="M11" s="398" t="str">
        <f t="shared" si="0"/>
        <v/>
      </c>
    </row>
    <row r="12" spans="1:13" ht="14.45" customHeight="1" x14ac:dyDescent="0.2">
      <c r="A12" s="403" t="s">
        <v>234</v>
      </c>
      <c r="B12" s="399">
        <v>1</v>
      </c>
      <c r="C12" s="400">
        <v>0</v>
      </c>
      <c r="D12" s="400">
        <v>-1</v>
      </c>
      <c r="E12" s="401">
        <v>0</v>
      </c>
      <c r="F12" s="399">
        <v>0.99999959999999999</v>
      </c>
      <c r="G12" s="400">
        <v>0.4166665</v>
      </c>
      <c r="H12" s="400">
        <v>0</v>
      </c>
      <c r="I12" s="400">
        <v>0</v>
      </c>
      <c r="J12" s="400">
        <v>-0.4166665</v>
      </c>
      <c r="K12" s="402">
        <v>0</v>
      </c>
      <c r="L12" s="123"/>
      <c r="M12" s="398" t="str">
        <f t="shared" si="0"/>
        <v>X</v>
      </c>
    </row>
    <row r="13" spans="1:13" ht="14.45" customHeight="1" x14ac:dyDescent="0.2">
      <c r="A13" s="403" t="s">
        <v>235</v>
      </c>
      <c r="B13" s="399">
        <v>1</v>
      </c>
      <c r="C13" s="400">
        <v>0</v>
      </c>
      <c r="D13" s="400">
        <v>-1</v>
      </c>
      <c r="E13" s="401">
        <v>0</v>
      </c>
      <c r="F13" s="399">
        <v>0.99999959999999999</v>
      </c>
      <c r="G13" s="400">
        <v>0.4166665</v>
      </c>
      <c r="H13" s="400">
        <v>0</v>
      </c>
      <c r="I13" s="400">
        <v>0</v>
      </c>
      <c r="J13" s="400">
        <v>-0.4166665</v>
      </c>
      <c r="K13" s="402">
        <v>0</v>
      </c>
      <c r="L13" s="123"/>
      <c r="M13" s="398" t="str">
        <f t="shared" si="0"/>
        <v/>
      </c>
    </row>
    <row r="14" spans="1:13" ht="14.45" customHeight="1" x14ac:dyDescent="0.2">
      <c r="A14" s="403" t="s">
        <v>236</v>
      </c>
      <c r="B14" s="399">
        <v>0</v>
      </c>
      <c r="C14" s="400">
        <v>2.6040000000000001E-2</v>
      </c>
      <c r="D14" s="400">
        <v>2.6040000000000001E-2</v>
      </c>
      <c r="E14" s="401">
        <v>0</v>
      </c>
      <c r="F14" s="399">
        <v>0</v>
      </c>
      <c r="G14" s="400">
        <v>0</v>
      </c>
      <c r="H14" s="400">
        <v>0</v>
      </c>
      <c r="I14" s="400">
        <v>0</v>
      </c>
      <c r="J14" s="400">
        <v>0</v>
      </c>
      <c r="K14" s="402">
        <v>0</v>
      </c>
      <c r="L14" s="123"/>
      <c r="M14" s="398" t="str">
        <f t="shared" si="0"/>
        <v>X</v>
      </c>
    </row>
    <row r="15" spans="1:13" ht="14.45" customHeight="1" x14ac:dyDescent="0.2">
      <c r="A15" s="403" t="s">
        <v>237</v>
      </c>
      <c r="B15" s="399">
        <v>0</v>
      </c>
      <c r="C15" s="400">
        <v>2.6040000000000001E-2</v>
      </c>
      <c r="D15" s="400">
        <v>2.6040000000000001E-2</v>
      </c>
      <c r="E15" s="401">
        <v>0</v>
      </c>
      <c r="F15" s="399">
        <v>0</v>
      </c>
      <c r="G15" s="400">
        <v>0</v>
      </c>
      <c r="H15" s="400">
        <v>0</v>
      </c>
      <c r="I15" s="400">
        <v>0</v>
      </c>
      <c r="J15" s="400">
        <v>0</v>
      </c>
      <c r="K15" s="402">
        <v>0</v>
      </c>
      <c r="L15" s="123"/>
      <c r="M15" s="398" t="str">
        <f t="shared" si="0"/>
        <v/>
      </c>
    </row>
    <row r="16" spans="1:13" ht="14.45" customHeight="1" x14ac:dyDescent="0.2">
      <c r="A16" s="403" t="s">
        <v>238</v>
      </c>
      <c r="B16" s="399">
        <v>74.495152000000004</v>
      </c>
      <c r="C16" s="400">
        <v>69.77685000000001</v>
      </c>
      <c r="D16" s="400">
        <v>-4.7183019999999942</v>
      </c>
      <c r="E16" s="401">
        <v>0.93666296566520202</v>
      </c>
      <c r="F16" s="399">
        <v>77.121217600000008</v>
      </c>
      <c r="G16" s="400">
        <v>32.133840666666671</v>
      </c>
      <c r="H16" s="400">
        <v>6.5812499999999998</v>
      </c>
      <c r="I16" s="400">
        <v>9.8055699999999995</v>
      </c>
      <c r="J16" s="400">
        <v>-22.328270666666672</v>
      </c>
      <c r="K16" s="402">
        <v>0.12714490648809465</v>
      </c>
      <c r="L16" s="123"/>
      <c r="M16" s="398" t="str">
        <f t="shared" si="0"/>
        <v>X</v>
      </c>
    </row>
    <row r="17" spans="1:13" ht="14.45" customHeight="1" x14ac:dyDescent="0.2">
      <c r="A17" s="403" t="s">
        <v>239</v>
      </c>
      <c r="B17" s="399">
        <v>0</v>
      </c>
      <c r="C17" s="400">
        <v>0.70399999999999996</v>
      </c>
      <c r="D17" s="400">
        <v>0.70399999999999996</v>
      </c>
      <c r="E17" s="401">
        <v>0</v>
      </c>
      <c r="F17" s="399">
        <v>0</v>
      </c>
      <c r="G17" s="400">
        <v>0</v>
      </c>
      <c r="H17" s="400">
        <v>0</v>
      </c>
      <c r="I17" s="400">
        <v>0</v>
      </c>
      <c r="J17" s="400">
        <v>0</v>
      </c>
      <c r="K17" s="402">
        <v>0</v>
      </c>
      <c r="L17" s="123"/>
      <c r="M17" s="398" t="str">
        <f t="shared" si="0"/>
        <v/>
      </c>
    </row>
    <row r="18" spans="1:13" ht="14.45" customHeight="1" x14ac:dyDescent="0.2">
      <c r="A18" s="403" t="s">
        <v>240</v>
      </c>
      <c r="B18" s="399">
        <v>2.0000010000000001</v>
      </c>
      <c r="C18" s="400">
        <v>2.00373</v>
      </c>
      <c r="D18" s="400">
        <v>3.7289999999998713E-3</v>
      </c>
      <c r="E18" s="401">
        <v>1.0018644990677503</v>
      </c>
      <c r="F18" s="399">
        <v>2.0000000999999998</v>
      </c>
      <c r="G18" s="400">
        <v>0.83333337499999993</v>
      </c>
      <c r="H18" s="400">
        <v>0</v>
      </c>
      <c r="I18" s="400">
        <v>0</v>
      </c>
      <c r="J18" s="400">
        <v>-0.83333337499999993</v>
      </c>
      <c r="K18" s="402">
        <v>0</v>
      </c>
      <c r="L18" s="123"/>
      <c r="M18" s="398" t="str">
        <f t="shared" si="0"/>
        <v/>
      </c>
    </row>
    <row r="19" spans="1:13" ht="14.45" customHeight="1" x14ac:dyDescent="0.2">
      <c r="A19" s="403" t="s">
        <v>241</v>
      </c>
      <c r="B19" s="399">
        <v>3</v>
      </c>
      <c r="C19" s="400">
        <v>0</v>
      </c>
      <c r="D19" s="400">
        <v>-3</v>
      </c>
      <c r="E19" s="401">
        <v>0</v>
      </c>
      <c r="F19" s="399">
        <v>2.0000003999999998</v>
      </c>
      <c r="G19" s="400">
        <v>0.83333349999999984</v>
      </c>
      <c r="H19" s="400">
        <v>0</v>
      </c>
      <c r="I19" s="400">
        <v>1.8663399999999999</v>
      </c>
      <c r="J19" s="400">
        <v>1.0330064999999999</v>
      </c>
      <c r="K19" s="402">
        <v>0.93316981336603733</v>
      </c>
      <c r="L19" s="123"/>
      <c r="M19" s="398" t="str">
        <f t="shared" si="0"/>
        <v/>
      </c>
    </row>
    <row r="20" spans="1:13" ht="14.45" customHeight="1" x14ac:dyDescent="0.2">
      <c r="A20" s="403" t="s">
        <v>242</v>
      </c>
      <c r="B20" s="399">
        <v>60</v>
      </c>
      <c r="C20" s="400">
        <v>57.0244</v>
      </c>
      <c r="D20" s="400">
        <v>-2.9756</v>
      </c>
      <c r="E20" s="401">
        <v>0.95040666666666662</v>
      </c>
      <c r="F20" s="399">
        <v>65</v>
      </c>
      <c r="G20" s="400">
        <v>27.083333333333336</v>
      </c>
      <c r="H20" s="400">
        <v>6.43</v>
      </c>
      <c r="I20" s="400">
        <v>6.43</v>
      </c>
      <c r="J20" s="400">
        <v>-20.653333333333336</v>
      </c>
      <c r="K20" s="402">
        <v>9.8923076923076919E-2</v>
      </c>
      <c r="L20" s="123"/>
      <c r="M20" s="398" t="str">
        <f t="shared" si="0"/>
        <v/>
      </c>
    </row>
    <row r="21" spans="1:13" ht="14.45" customHeight="1" x14ac:dyDescent="0.2">
      <c r="A21" s="403" t="s">
        <v>243</v>
      </c>
      <c r="B21" s="399">
        <v>6.4951499999999998</v>
      </c>
      <c r="C21" s="400">
        <v>3.3275000000000001</v>
      </c>
      <c r="D21" s="400">
        <v>-3.1676499999999996</v>
      </c>
      <c r="E21" s="401">
        <v>0.51230533551958002</v>
      </c>
      <c r="F21" s="399">
        <v>3.1212170000000001</v>
      </c>
      <c r="G21" s="400">
        <v>1.3005070833333334</v>
      </c>
      <c r="H21" s="400">
        <v>0.15125</v>
      </c>
      <c r="I21" s="400">
        <v>0.75624999999999998</v>
      </c>
      <c r="J21" s="400">
        <v>-0.54425708333333345</v>
      </c>
      <c r="K21" s="402">
        <v>0.2422933105900679</v>
      </c>
      <c r="L21" s="123"/>
      <c r="M21" s="398" t="str">
        <f t="shared" si="0"/>
        <v/>
      </c>
    </row>
    <row r="22" spans="1:13" ht="14.45" customHeight="1" x14ac:dyDescent="0.2">
      <c r="A22" s="403" t="s">
        <v>244</v>
      </c>
      <c r="B22" s="399">
        <v>0</v>
      </c>
      <c r="C22" s="400">
        <v>1.9166700000000001</v>
      </c>
      <c r="D22" s="400">
        <v>1.9166700000000001</v>
      </c>
      <c r="E22" s="401">
        <v>0</v>
      </c>
      <c r="F22" s="399">
        <v>0</v>
      </c>
      <c r="G22" s="400">
        <v>0</v>
      </c>
      <c r="H22" s="400">
        <v>0</v>
      </c>
      <c r="I22" s="400">
        <v>0</v>
      </c>
      <c r="J22" s="400">
        <v>0</v>
      </c>
      <c r="K22" s="402">
        <v>0</v>
      </c>
      <c r="L22" s="123"/>
      <c r="M22" s="398" t="str">
        <f t="shared" si="0"/>
        <v/>
      </c>
    </row>
    <row r="23" spans="1:13" ht="14.45" customHeight="1" x14ac:dyDescent="0.2">
      <c r="A23" s="403" t="s">
        <v>245</v>
      </c>
      <c r="B23" s="399">
        <v>3.0000010000000001</v>
      </c>
      <c r="C23" s="400">
        <v>4.8005500000000003</v>
      </c>
      <c r="D23" s="400">
        <v>1.8005490000000002</v>
      </c>
      <c r="E23" s="401">
        <v>1.6001827999390668</v>
      </c>
      <c r="F23" s="399">
        <v>5.0000001000000003</v>
      </c>
      <c r="G23" s="400">
        <v>2.083333375</v>
      </c>
      <c r="H23" s="400">
        <v>0</v>
      </c>
      <c r="I23" s="400">
        <v>0.75297999999999998</v>
      </c>
      <c r="J23" s="400">
        <v>-1.3303533750000001</v>
      </c>
      <c r="K23" s="402">
        <v>0.15059599698808004</v>
      </c>
      <c r="L23" s="123"/>
      <c r="M23" s="398" t="str">
        <f t="shared" si="0"/>
        <v/>
      </c>
    </row>
    <row r="24" spans="1:13" ht="14.45" customHeight="1" x14ac:dyDescent="0.2">
      <c r="A24" s="403" t="s">
        <v>246</v>
      </c>
      <c r="B24" s="399">
        <v>0</v>
      </c>
      <c r="C24" s="400">
        <v>3.08066</v>
      </c>
      <c r="D24" s="400">
        <v>3.08066</v>
      </c>
      <c r="E24" s="401">
        <v>0</v>
      </c>
      <c r="F24" s="399">
        <v>0</v>
      </c>
      <c r="G24" s="400">
        <v>0</v>
      </c>
      <c r="H24" s="400">
        <v>0</v>
      </c>
      <c r="I24" s="400">
        <v>1.9819800000000001</v>
      </c>
      <c r="J24" s="400">
        <v>1.9819800000000001</v>
      </c>
      <c r="K24" s="402">
        <v>0</v>
      </c>
      <c r="L24" s="123"/>
      <c r="M24" s="398" t="str">
        <f t="shared" si="0"/>
        <v>X</v>
      </c>
    </row>
    <row r="25" spans="1:13" ht="14.45" customHeight="1" x14ac:dyDescent="0.2">
      <c r="A25" s="403" t="s">
        <v>247</v>
      </c>
      <c r="B25" s="399">
        <v>0</v>
      </c>
      <c r="C25" s="400">
        <v>3.08066</v>
      </c>
      <c r="D25" s="400">
        <v>3.08066</v>
      </c>
      <c r="E25" s="401">
        <v>0</v>
      </c>
      <c r="F25" s="399">
        <v>0</v>
      </c>
      <c r="G25" s="400">
        <v>0</v>
      </c>
      <c r="H25" s="400">
        <v>0</v>
      </c>
      <c r="I25" s="400">
        <v>0.31218000000000001</v>
      </c>
      <c r="J25" s="400">
        <v>0.31218000000000001</v>
      </c>
      <c r="K25" s="402">
        <v>0</v>
      </c>
      <c r="L25" s="123"/>
      <c r="M25" s="398" t="str">
        <f t="shared" si="0"/>
        <v/>
      </c>
    </row>
    <row r="26" spans="1:13" ht="14.45" customHeight="1" x14ac:dyDescent="0.2">
      <c r="A26" s="403" t="s">
        <v>248</v>
      </c>
      <c r="B26" s="399">
        <v>0</v>
      </c>
      <c r="C26" s="400">
        <v>0</v>
      </c>
      <c r="D26" s="400">
        <v>0</v>
      </c>
      <c r="E26" s="401">
        <v>0</v>
      </c>
      <c r="F26" s="399">
        <v>0</v>
      </c>
      <c r="G26" s="400">
        <v>0</v>
      </c>
      <c r="H26" s="400">
        <v>0</v>
      </c>
      <c r="I26" s="400">
        <v>1.6698</v>
      </c>
      <c r="J26" s="400">
        <v>1.6698</v>
      </c>
      <c r="K26" s="402">
        <v>0</v>
      </c>
      <c r="L26" s="123"/>
      <c r="M26" s="398" t="str">
        <f t="shared" si="0"/>
        <v/>
      </c>
    </row>
    <row r="27" spans="1:13" ht="14.45" customHeight="1" x14ac:dyDescent="0.2">
      <c r="A27" s="403" t="s">
        <v>249</v>
      </c>
      <c r="B27" s="399">
        <v>0</v>
      </c>
      <c r="C27" s="400">
        <v>0.72199999999999998</v>
      </c>
      <c r="D27" s="400">
        <v>0.72199999999999998</v>
      </c>
      <c r="E27" s="401">
        <v>0</v>
      </c>
      <c r="F27" s="399">
        <v>0</v>
      </c>
      <c r="G27" s="400">
        <v>0</v>
      </c>
      <c r="H27" s="400">
        <v>0</v>
      </c>
      <c r="I27" s="400">
        <v>0.13200000000000001</v>
      </c>
      <c r="J27" s="400">
        <v>0.13200000000000001</v>
      </c>
      <c r="K27" s="402">
        <v>0</v>
      </c>
      <c r="L27" s="123"/>
      <c r="M27" s="398" t="str">
        <f t="shared" si="0"/>
        <v>X</v>
      </c>
    </row>
    <row r="28" spans="1:13" ht="14.45" customHeight="1" x14ac:dyDescent="0.2">
      <c r="A28" s="403" t="s">
        <v>250</v>
      </c>
      <c r="B28" s="399">
        <v>0</v>
      </c>
      <c r="C28" s="400">
        <v>0.72199999999999998</v>
      </c>
      <c r="D28" s="400">
        <v>0.72199999999999998</v>
      </c>
      <c r="E28" s="401">
        <v>0</v>
      </c>
      <c r="F28" s="399">
        <v>0</v>
      </c>
      <c r="G28" s="400">
        <v>0</v>
      </c>
      <c r="H28" s="400">
        <v>0</v>
      </c>
      <c r="I28" s="400">
        <v>0.13200000000000001</v>
      </c>
      <c r="J28" s="400">
        <v>0.13200000000000001</v>
      </c>
      <c r="K28" s="402">
        <v>0</v>
      </c>
      <c r="L28" s="123"/>
      <c r="M28" s="398" t="str">
        <f t="shared" si="0"/>
        <v/>
      </c>
    </row>
    <row r="29" spans="1:13" ht="14.45" customHeight="1" x14ac:dyDescent="0.2">
      <c r="A29" s="403" t="s">
        <v>251</v>
      </c>
      <c r="B29" s="399">
        <v>92.316108</v>
      </c>
      <c r="C29" s="400">
        <v>90.802999999999997</v>
      </c>
      <c r="D29" s="400">
        <v>-1.5131080000000026</v>
      </c>
      <c r="E29" s="401">
        <v>0.98360949098937311</v>
      </c>
      <c r="F29" s="399">
        <v>91.132195199999998</v>
      </c>
      <c r="G29" s="400">
        <v>37.971747999999998</v>
      </c>
      <c r="H29" s="400">
        <v>6.3550000000000004</v>
      </c>
      <c r="I29" s="400">
        <v>42.597999999999999</v>
      </c>
      <c r="J29" s="400">
        <v>4.6262520000000009</v>
      </c>
      <c r="K29" s="402">
        <v>0.46743085587386357</v>
      </c>
      <c r="L29" s="123"/>
      <c r="M29" s="398" t="str">
        <f t="shared" si="0"/>
        <v/>
      </c>
    </row>
    <row r="30" spans="1:13" ht="14.45" customHeight="1" x14ac:dyDescent="0.2">
      <c r="A30" s="403" t="s">
        <v>252</v>
      </c>
      <c r="B30" s="399">
        <v>92.316108</v>
      </c>
      <c r="C30" s="400">
        <v>90.802999999999997</v>
      </c>
      <c r="D30" s="400">
        <v>-1.5131080000000026</v>
      </c>
      <c r="E30" s="401">
        <v>0.98360949098937311</v>
      </c>
      <c r="F30" s="399">
        <v>91.132195199999998</v>
      </c>
      <c r="G30" s="400">
        <v>37.971747999999998</v>
      </c>
      <c r="H30" s="400">
        <v>6.3550000000000004</v>
      </c>
      <c r="I30" s="400">
        <v>42.597999999999999</v>
      </c>
      <c r="J30" s="400">
        <v>4.6262520000000009</v>
      </c>
      <c r="K30" s="402">
        <v>0.46743085587386357</v>
      </c>
      <c r="L30" s="123"/>
      <c r="M30" s="398" t="str">
        <f t="shared" si="0"/>
        <v>X</v>
      </c>
    </row>
    <row r="31" spans="1:13" ht="14.45" customHeight="1" x14ac:dyDescent="0.2">
      <c r="A31" s="403" t="s">
        <v>253</v>
      </c>
      <c r="B31" s="399">
        <v>19.631147000000002</v>
      </c>
      <c r="C31" s="400">
        <v>20.879000000000001</v>
      </c>
      <c r="D31" s="400">
        <v>1.2478529999999992</v>
      </c>
      <c r="E31" s="401">
        <v>1.0635649562402034</v>
      </c>
      <c r="F31" s="399">
        <v>18.999355999999999</v>
      </c>
      <c r="G31" s="400">
        <v>7.9163983333333334</v>
      </c>
      <c r="H31" s="400">
        <v>1.4410000000000001</v>
      </c>
      <c r="I31" s="400">
        <v>7.4589999999999996</v>
      </c>
      <c r="J31" s="400">
        <v>-0.4573983333333338</v>
      </c>
      <c r="K31" s="402">
        <v>0.39259225417956273</v>
      </c>
      <c r="L31" s="123"/>
      <c r="M31" s="398" t="str">
        <f t="shared" si="0"/>
        <v/>
      </c>
    </row>
    <row r="32" spans="1:13" ht="14.45" customHeight="1" x14ac:dyDescent="0.2">
      <c r="A32" s="403" t="s">
        <v>254</v>
      </c>
      <c r="B32" s="399">
        <v>14.598734</v>
      </c>
      <c r="C32" s="400">
        <v>13.994999999999999</v>
      </c>
      <c r="D32" s="400">
        <v>-0.6037340000000011</v>
      </c>
      <c r="E32" s="401">
        <v>0.95864477015609706</v>
      </c>
      <c r="F32" s="399">
        <v>15.2390186</v>
      </c>
      <c r="G32" s="400">
        <v>6.3495910833333333</v>
      </c>
      <c r="H32" s="400">
        <v>1.1519999999999999</v>
      </c>
      <c r="I32" s="400">
        <v>5.9610000000000003</v>
      </c>
      <c r="J32" s="400">
        <v>-0.38859108333333303</v>
      </c>
      <c r="K32" s="402">
        <v>0.39116692199588238</v>
      </c>
      <c r="L32" s="123"/>
      <c r="M32" s="398" t="str">
        <f t="shared" si="0"/>
        <v/>
      </c>
    </row>
    <row r="33" spans="1:13" ht="14.45" customHeight="1" x14ac:dyDescent="0.2">
      <c r="A33" s="403" t="s">
        <v>255</v>
      </c>
      <c r="B33" s="399">
        <v>58.086227000000001</v>
      </c>
      <c r="C33" s="400">
        <v>55.929000000000002</v>
      </c>
      <c r="D33" s="400">
        <v>-2.1572269999999989</v>
      </c>
      <c r="E33" s="401">
        <v>0.96286164360442972</v>
      </c>
      <c r="F33" s="399">
        <v>56.893820599999998</v>
      </c>
      <c r="G33" s="400">
        <v>23.705758583333335</v>
      </c>
      <c r="H33" s="400">
        <v>3.762</v>
      </c>
      <c r="I33" s="400">
        <v>29.178000000000001</v>
      </c>
      <c r="J33" s="400">
        <v>5.472241416666666</v>
      </c>
      <c r="K33" s="402">
        <v>0.51285007215704548</v>
      </c>
      <c r="L33" s="123"/>
      <c r="M33" s="398" t="str">
        <f t="shared" si="0"/>
        <v/>
      </c>
    </row>
    <row r="34" spans="1:13" ht="14.45" customHeight="1" x14ac:dyDescent="0.2">
      <c r="A34" s="403" t="s">
        <v>256</v>
      </c>
      <c r="B34" s="399">
        <v>63.022368</v>
      </c>
      <c r="C34" s="400">
        <v>108.25146000000001</v>
      </c>
      <c r="D34" s="400">
        <v>45.229092000000009</v>
      </c>
      <c r="E34" s="401">
        <v>1.7176672891758051</v>
      </c>
      <c r="F34" s="399">
        <v>68.015776700000004</v>
      </c>
      <c r="G34" s="400">
        <v>28.339906958333337</v>
      </c>
      <c r="H34" s="400">
        <v>5.12216</v>
      </c>
      <c r="I34" s="400">
        <v>38.84299</v>
      </c>
      <c r="J34" s="400">
        <v>10.503083041666663</v>
      </c>
      <c r="K34" s="402">
        <v>0.57108794289487252</v>
      </c>
      <c r="L34" s="123"/>
      <c r="M34" s="398" t="str">
        <f t="shared" si="0"/>
        <v/>
      </c>
    </row>
    <row r="35" spans="1:13" ht="14.45" customHeight="1" x14ac:dyDescent="0.2">
      <c r="A35" s="403" t="s">
        <v>257</v>
      </c>
      <c r="B35" s="399">
        <v>2.8046640000000003</v>
      </c>
      <c r="C35" s="400">
        <v>13.20865</v>
      </c>
      <c r="D35" s="400">
        <v>10.403986</v>
      </c>
      <c r="E35" s="401">
        <v>4.7095302681533333</v>
      </c>
      <c r="F35" s="399">
        <v>2.2178507000000001</v>
      </c>
      <c r="G35" s="400">
        <v>0.92410445833333343</v>
      </c>
      <c r="H35" s="400">
        <v>0</v>
      </c>
      <c r="I35" s="400">
        <v>0.42120999999999997</v>
      </c>
      <c r="J35" s="400">
        <v>-0.50289445833333346</v>
      </c>
      <c r="K35" s="402">
        <v>0.18991810404550674</v>
      </c>
      <c r="L35" s="123"/>
      <c r="M35" s="398" t="str">
        <f t="shared" si="0"/>
        <v/>
      </c>
    </row>
    <row r="36" spans="1:13" ht="14.45" customHeight="1" x14ac:dyDescent="0.2">
      <c r="A36" s="403" t="s">
        <v>258</v>
      </c>
      <c r="B36" s="399">
        <v>2.8046640000000003</v>
      </c>
      <c r="C36" s="400">
        <v>13.20865</v>
      </c>
      <c r="D36" s="400">
        <v>10.403986</v>
      </c>
      <c r="E36" s="401">
        <v>4.7095302681533333</v>
      </c>
      <c r="F36" s="399">
        <v>2.2178507000000001</v>
      </c>
      <c r="G36" s="400">
        <v>0.92410445833333343</v>
      </c>
      <c r="H36" s="400">
        <v>0</v>
      </c>
      <c r="I36" s="400">
        <v>0.42120999999999997</v>
      </c>
      <c r="J36" s="400">
        <v>-0.50289445833333346</v>
      </c>
      <c r="K36" s="402">
        <v>0.18991810404550674</v>
      </c>
      <c r="L36" s="123"/>
      <c r="M36" s="398" t="str">
        <f t="shared" si="0"/>
        <v>X</v>
      </c>
    </row>
    <row r="37" spans="1:13" ht="14.45" customHeight="1" x14ac:dyDescent="0.2">
      <c r="A37" s="403" t="s">
        <v>259</v>
      </c>
      <c r="B37" s="399">
        <v>1.6650830000000001</v>
      </c>
      <c r="C37" s="400">
        <v>10.72007</v>
      </c>
      <c r="D37" s="400">
        <v>9.0549870000000006</v>
      </c>
      <c r="E37" s="401">
        <v>6.4381595391941415</v>
      </c>
      <c r="F37" s="399">
        <v>0</v>
      </c>
      <c r="G37" s="400">
        <v>0</v>
      </c>
      <c r="H37" s="400">
        <v>0</v>
      </c>
      <c r="I37" s="400">
        <v>0</v>
      </c>
      <c r="J37" s="400">
        <v>0</v>
      </c>
      <c r="K37" s="402">
        <v>0</v>
      </c>
      <c r="L37" s="123"/>
      <c r="M37" s="398" t="str">
        <f t="shared" si="0"/>
        <v/>
      </c>
    </row>
    <row r="38" spans="1:13" ht="14.45" customHeight="1" x14ac:dyDescent="0.2">
      <c r="A38" s="403" t="s">
        <v>260</v>
      </c>
      <c r="B38" s="399">
        <v>1.139581</v>
      </c>
      <c r="C38" s="400">
        <v>2.4885799999999998</v>
      </c>
      <c r="D38" s="400">
        <v>1.3489989999999998</v>
      </c>
      <c r="E38" s="401">
        <v>2.1837675426318972</v>
      </c>
      <c r="F38" s="399">
        <v>2.2178507000000001</v>
      </c>
      <c r="G38" s="400">
        <v>0.92410445833333343</v>
      </c>
      <c r="H38" s="400">
        <v>0</v>
      </c>
      <c r="I38" s="400">
        <v>0.42120999999999997</v>
      </c>
      <c r="J38" s="400">
        <v>-0.50289445833333346</v>
      </c>
      <c r="K38" s="402">
        <v>0.18991810404550674</v>
      </c>
      <c r="L38" s="123"/>
      <c r="M38" s="398" t="str">
        <f t="shared" si="0"/>
        <v/>
      </c>
    </row>
    <row r="39" spans="1:13" ht="14.45" customHeight="1" x14ac:dyDescent="0.2">
      <c r="A39" s="403" t="s">
        <v>261</v>
      </c>
      <c r="B39" s="399">
        <v>0</v>
      </c>
      <c r="C39" s="400">
        <v>35.127000000000002</v>
      </c>
      <c r="D39" s="400">
        <v>35.127000000000002</v>
      </c>
      <c r="E39" s="401">
        <v>0</v>
      </c>
      <c r="F39" s="399">
        <v>0</v>
      </c>
      <c r="G39" s="400">
        <v>0</v>
      </c>
      <c r="H39" s="400">
        <v>0</v>
      </c>
      <c r="I39" s="400">
        <v>10.218</v>
      </c>
      <c r="J39" s="400">
        <v>10.218</v>
      </c>
      <c r="K39" s="402">
        <v>0</v>
      </c>
      <c r="L39" s="123"/>
      <c r="M39" s="398" t="str">
        <f t="shared" si="0"/>
        <v/>
      </c>
    </row>
    <row r="40" spans="1:13" ht="14.45" customHeight="1" x14ac:dyDescent="0.2">
      <c r="A40" s="403" t="s">
        <v>262</v>
      </c>
      <c r="B40" s="399">
        <v>0</v>
      </c>
      <c r="C40" s="400">
        <v>35.127000000000002</v>
      </c>
      <c r="D40" s="400">
        <v>35.127000000000002</v>
      </c>
      <c r="E40" s="401">
        <v>0</v>
      </c>
      <c r="F40" s="399">
        <v>0</v>
      </c>
      <c r="G40" s="400">
        <v>0</v>
      </c>
      <c r="H40" s="400">
        <v>0</v>
      </c>
      <c r="I40" s="400">
        <v>10.218</v>
      </c>
      <c r="J40" s="400">
        <v>10.218</v>
      </c>
      <c r="K40" s="402">
        <v>0</v>
      </c>
      <c r="L40" s="123"/>
      <c r="M40" s="398" t="str">
        <f t="shared" si="0"/>
        <v>X</v>
      </c>
    </row>
    <row r="41" spans="1:13" ht="14.45" customHeight="1" x14ac:dyDescent="0.2">
      <c r="A41" s="403" t="s">
        <v>263</v>
      </c>
      <c r="B41" s="399">
        <v>0</v>
      </c>
      <c r="C41" s="400">
        <v>34.011000000000003</v>
      </c>
      <c r="D41" s="400">
        <v>34.011000000000003</v>
      </c>
      <c r="E41" s="401">
        <v>0</v>
      </c>
      <c r="F41" s="399">
        <v>0</v>
      </c>
      <c r="G41" s="400">
        <v>0</v>
      </c>
      <c r="H41" s="400">
        <v>0</v>
      </c>
      <c r="I41" s="400">
        <v>8.7899999999999991</v>
      </c>
      <c r="J41" s="400">
        <v>8.7899999999999991</v>
      </c>
      <c r="K41" s="402">
        <v>0</v>
      </c>
      <c r="L41" s="123"/>
      <c r="M41" s="398" t="str">
        <f t="shared" si="0"/>
        <v/>
      </c>
    </row>
    <row r="42" spans="1:13" ht="14.45" customHeight="1" x14ac:dyDescent="0.2">
      <c r="A42" s="403" t="s">
        <v>264</v>
      </c>
      <c r="B42" s="399">
        <v>0</v>
      </c>
      <c r="C42" s="400">
        <v>1.1160000000000001</v>
      </c>
      <c r="D42" s="400">
        <v>1.1160000000000001</v>
      </c>
      <c r="E42" s="401">
        <v>0</v>
      </c>
      <c r="F42" s="399">
        <v>0</v>
      </c>
      <c r="G42" s="400">
        <v>0</v>
      </c>
      <c r="H42" s="400">
        <v>0</v>
      </c>
      <c r="I42" s="400">
        <v>1.4279999999999999</v>
      </c>
      <c r="J42" s="400">
        <v>1.4279999999999999</v>
      </c>
      <c r="K42" s="402">
        <v>0</v>
      </c>
      <c r="L42" s="123"/>
      <c r="M42" s="398" t="str">
        <f t="shared" si="0"/>
        <v/>
      </c>
    </row>
    <row r="43" spans="1:13" ht="14.45" customHeight="1" x14ac:dyDescent="0.2">
      <c r="A43" s="403" t="s">
        <v>265</v>
      </c>
      <c r="B43" s="399">
        <v>60.217703999999998</v>
      </c>
      <c r="C43" s="400">
        <v>59.91581</v>
      </c>
      <c r="D43" s="400">
        <v>-0.30189399999999722</v>
      </c>
      <c r="E43" s="401">
        <v>0.99498662386729331</v>
      </c>
      <c r="F43" s="399">
        <v>65.797926000000004</v>
      </c>
      <c r="G43" s="400">
        <v>27.415802500000002</v>
      </c>
      <c r="H43" s="400">
        <v>5.12216</v>
      </c>
      <c r="I43" s="400">
        <v>28.203779999999998</v>
      </c>
      <c r="J43" s="400">
        <v>0.78797749999999667</v>
      </c>
      <c r="K43" s="402">
        <v>0.42864238608371935</v>
      </c>
      <c r="L43" s="123"/>
      <c r="M43" s="398" t="str">
        <f t="shared" si="0"/>
        <v/>
      </c>
    </row>
    <row r="44" spans="1:13" ht="14.45" customHeight="1" x14ac:dyDescent="0.2">
      <c r="A44" s="403" t="s">
        <v>266</v>
      </c>
      <c r="B44" s="399">
        <v>7.0738430000000001</v>
      </c>
      <c r="C44" s="400">
        <v>7.31386</v>
      </c>
      <c r="D44" s="400">
        <v>0.24001699999999992</v>
      </c>
      <c r="E44" s="401">
        <v>1.0339302130397861</v>
      </c>
      <c r="F44" s="399">
        <v>7.6641545999999998</v>
      </c>
      <c r="G44" s="400">
        <v>3.1933977499999999</v>
      </c>
      <c r="H44" s="400">
        <v>0.60477999999999998</v>
      </c>
      <c r="I44" s="400">
        <v>3.04359</v>
      </c>
      <c r="J44" s="400">
        <v>-0.14980774999999991</v>
      </c>
      <c r="K44" s="402">
        <v>0.39712012072407832</v>
      </c>
      <c r="L44" s="123"/>
      <c r="M44" s="398" t="str">
        <f t="shared" si="0"/>
        <v>X</v>
      </c>
    </row>
    <row r="45" spans="1:13" ht="14.45" customHeight="1" x14ac:dyDescent="0.2">
      <c r="A45" s="403" t="s">
        <v>267</v>
      </c>
      <c r="B45" s="399">
        <v>4.4709880000000002</v>
      </c>
      <c r="C45" s="400">
        <v>3.7096999999999998</v>
      </c>
      <c r="D45" s="400">
        <v>-0.76128800000000041</v>
      </c>
      <c r="E45" s="401">
        <v>0.8297271207169421</v>
      </c>
      <c r="F45" s="399">
        <v>3.7604180999999999</v>
      </c>
      <c r="G45" s="400">
        <v>1.5668408749999998</v>
      </c>
      <c r="H45" s="400">
        <v>0.20899999999999999</v>
      </c>
      <c r="I45" s="400">
        <v>1.3250999999999999</v>
      </c>
      <c r="J45" s="400">
        <v>-0.24174087499999986</v>
      </c>
      <c r="K45" s="402">
        <v>0.35238102912013958</v>
      </c>
      <c r="L45" s="123"/>
      <c r="M45" s="398" t="str">
        <f t="shared" si="0"/>
        <v/>
      </c>
    </row>
    <row r="46" spans="1:13" ht="14.45" customHeight="1" x14ac:dyDescent="0.2">
      <c r="A46" s="403" t="s">
        <v>268</v>
      </c>
      <c r="B46" s="399">
        <v>2.6028549999999999</v>
      </c>
      <c r="C46" s="400">
        <v>3.6041599999999998</v>
      </c>
      <c r="D46" s="400">
        <v>1.0013049999999999</v>
      </c>
      <c r="E46" s="401">
        <v>1.3846948831187291</v>
      </c>
      <c r="F46" s="399">
        <v>3.9037364999999999</v>
      </c>
      <c r="G46" s="400">
        <v>1.6265568750000001</v>
      </c>
      <c r="H46" s="400">
        <v>0.39577999999999997</v>
      </c>
      <c r="I46" s="400">
        <v>1.7184900000000001</v>
      </c>
      <c r="J46" s="400">
        <v>9.1933124999999949E-2</v>
      </c>
      <c r="K46" s="402">
        <v>0.44021670007696473</v>
      </c>
      <c r="L46" s="123"/>
      <c r="M46" s="398" t="str">
        <f t="shared" si="0"/>
        <v/>
      </c>
    </row>
    <row r="47" spans="1:13" ht="14.45" customHeight="1" x14ac:dyDescent="0.2">
      <c r="A47" s="403" t="s">
        <v>269</v>
      </c>
      <c r="B47" s="399">
        <v>0.999996</v>
      </c>
      <c r="C47" s="400">
        <v>1.08</v>
      </c>
      <c r="D47" s="400">
        <v>8.0004000000000075E-2</v>
      </c>
      <c r="E47" s="401">
        <v>1.0800043200172802</v>
      </c>
      <c r="F47" s="399">
        <v>1.08</v>
      </c>
      <c r="G47" s="400">
        <v>0.45000000000000007</v>
      </c>
      <c r="H47" s="400">
        <v>0</v>
      </c>
      <c r="I47" s="400">
        <v>0.54</v>
      </c>
      <c r="J47" s="400">
        <v>8.9999999999999969E-2</v>
      </c>
      <c r="K47" s="402">
        <v>0.5</v>
      </c>
      <c r="L47" s="123"/>
      <c r="M47" s="398" t="str">
        <f t="shared" si="0"/>
        <v>X</v>
      </c>
    </row>
    <row r="48" spans="1:13" ht="14.45" customHeight="1" x14ac:dyDescent="0.2">
      <c r="A48" s="403" t="s">
        <v>270</v>
      </c>
      <c r="B48" s="399">
        <v>0.999996</v>
      </c>
      <c r="C48" s="400">
        <v>1.08</v>
      </c>
      <c r="D48" s="400">
        <v>8.0004000000000075E-2</v>
      </c>
      <c r="E48" s="401">
        <v>1.0800043200172802</v>
      </c>
      <c r="F48" s="399">
        <v>1.08</v>
      </c>
      <c r="G48" s="400">
        <v>0.45000000000000007</v>
      </c>
      <c r="H48" s="400">
        <v>0</v>
      </c>
      <c r="I48" s="400">
        <v>0.54</v>
      </c>
      <c r="J48" s="400">
        <v>8.9999999999999969E-2</v>
      </c>
      <c r="K48" s="402">
        <v>0.5</v>
      </c>
      <c r="L48" s="123"/>
      <c r="M48" s="398" t="str">
        <f t="shared" si="0"/>
        <v/>
      </c>
    </row>
    <row r="49" spans="1:13" ht="14.45" customHeight="1" x14ac:dyDescent="0.2">
      <c r="A49" s="403" t="s">
        <v>271</v>
      </c>
      <c r="B49" s="399">
        <v>42.324725000000001</v>
      </c>
      <c r="C49" s="400">
        <v>51.521949999999997</v>
      </c>
      <c r="D49" s="400">
        <v>9.197224999999996</v>
      </c>
      <c r="E49" s="401">
        <v>1.2173014709487184</v>
      </c>
      <c r="F49" s="399">
        <v>57.053771399999995</v>
      </c>
      <c r="G49" s="400">
        <v>23.77240475</v>
      </c>
      <c r="H49" s="400">
        <v>4.5173800000000002</v>
      </c>
      <c r="I49" s="400">
        <v>23.220189999999999</v>
      </c>
      <c r="J49" s="400">
        <v>-0.55221475000000098</v>
      </c>
      <c r="K49" s="402">
        <v>0.40698781921364802</v>
      </c>
      <c r="L49" s="123"/>
      <c r="M49" s="398" t="str">
        <f t="shared" si="0"/>
        <v>X</v>
      </c>
    </row>
    <row r="50" spans="1:13" ht="14.45" customHeight="1" x14ac:dyDescent="0.2">
      <c r="A50" s="403" t="s">
        <v>272</v>
      </c>
      <c r="B50" s="399">
        <v>42.324725000000001</v>
      </c>
      <c r="C50" s="400">
        <v>44.89714</v>
      </c>
      <c r="D50" s="400">
        <v>2.5724149999999995</v>
      </c>
      <c r="E50" s="401">
        <v>1.0607780676661218</v>
      </c>
      <c r="F50" s="399">
        <v>49.887687</v>
      </c>
      <c r="G50" s="400">
        <v>20.786536249999997</v>
      </c>
      <c r="H50" s="400">
        <v>4.1865200000000007</v>
      </c>
      <c r="I50" s="400">
        <v>20.33999</v>
      </c>
      <c r="J50" s="400">
        <v>-0.44654624999999726</v>
      </c>
      <c r="K50" s="402">
        <v>0.40771563532300065</v>
      </c>
      <c r="L50" s="123"/>
      <c r="M50" s="398" t="str">
        <f t="shared" si="0"/>
        <v/>
      </c>
    </row>
    <row r="51" spans="1:13" ht="14.45" customHeight="1" x14ac:dyDescent="0.2">
      <c r="A51" s="403" t="s">
        <v>273</v>
      </c>
      <c r="B51" s="399">
        <v>0</v>
      </c>
      <c r="C51" s="400">
        <v>3.8901500000000002</v>
      </c>
      <c r="D51" s="400">
        <v>3.8901500000000002</v>
      </c>
      <c r="E51" s="401">
        <v>0</v>
      </c>
      <c r="F51" s="399">
        <v>2.3810844000000002</v>
      </c>
      <c r="G51" s="400">
        <v>0.99211850000000001</v>
      </c>
      <c r="H51" s="400">
        <v>0</v>
      </c>
      <c r="I51" s="400">
        <v>0</v>
      </c>
      <c r="J51" s="400">
        <v>-0.99211850000000001</v>
      </c>
      <c r="K51" s="402">
        <v>0</v>
      </c>
      <c r="L51" s="123"/>
      <c r="M51" s="398" t="str">
        <f t="shared" si="0"/>
        <v/>
      </c>
    </row>
    <row r="52" spans="1:13" ht="14.45" customHeight="1" x14ac:dyDescent="0.2">
      <c r="A52" s="403" t="s">
        <v>274</v>
      </c>
      <c r="B52" s="399">
        <v>0</v>
      </c>
      <c r="C52" s="400">
        <v>2.7346599999999999</v>
      </c>
      <c r="D52" s="400">
        <v>2.7346599999999999</v>
      </c>
      <c r="E52" s="401">
        <v>0</v>
      </c>
      <c r="F52" s="399">
        <v>4.7850000000000001</v>
      </c>
      <c r="G52" s="400">
        <v>1.9937499999999999</v>
      </c>
      <c r="H52" s="400">
        <v>0.33085999999999999</v>
      </c>
      <c r="I52" s="400">
        <v>2.8801999999999999</v>
      </c>
      <c r="J52" s="400">
        <v>0.88644999999999996</v>
      </c>
      <c r="K52" s="402">
        <v>0.60192267502612329</v>
      </c>
      <c r="L52" s="123"/>
      <c r="M52" s="398" t="str">
        <f t="shared" si="0"/>
        <v/>
      </c>
    </row>
    <row r="53" spans="1:13" ht="14.45" customHeight="1" x14ac:dyDescent="0.2">
      <c r="A53" s="403" t="s">
        <v>275</v>
      </c>
      <c r="B53" s="399">
        <v>9.8191399999999991</v>
      </c>
      <c r="C53" s="400">
        <v>0</v>
      </c>
      <c r="D53" s="400">
        <v>-9.8191399999999991</v>
      </c>
      <c r="E53" s="401">
        <v>0</v>
      </c>
      <c r="F53" s="399">
        <v>0</v>
      </c>
      <c r="G53" s="400">
        <v>0</v>
      </c>
      <c r="H53" s="400">
        <v>0</v>
      </c>
      <c r="I53" s="400">
        <v>1.4</v>
      </c>
      <c r="J53" s="400">
        <v>1.4</v>
      </c>
      <c r="K53" s="402">
        <v>0</v>
      </c>
      <c r="L53" s="123"/>
      <c r="M53" s="398" t="str">
        <f t="shared" si="0"/>
        <v>X</v>
      </c>
    </row>
    <row r="54" spans="1:13" ht="14.45" customHeight="1" x14ac:dyDescent="0.2">
      <c r="A54" s="403" t="s">
        <v>276</v>
      </c>
      <c r="B54" s="399">
        <v>9.8191399999999991</v>
      </c>
      <c r="C54" s="400">
        <v>0</v>
      </c>
      <c r="D54" s="400">
        <v>-9.8191399999999991</v>
      </c>
      <c r="E54" s="401">
        <v>0</v>
      </c>
      <c r="F54" s="399">
        <v>0</v>
      </c>
      <c r="G54" s="400">
        <v>0</v>
      </c>
      <c r="H54" s="400">
        <v>0</v>
      </c>
      <c r="I54" s="400">
        <v>1.4</v>
      </c>
      <c r="J54" s="400">
        <v>1.4</v>
      </c>
      <c r="K54" s="402">
        <v>0</v>
      </c>
      <c r="L54" s="123"/>
      <c r="M54" s="398" t="str">
        <f t="shared" si="0"/>
        <v/>
      </c>
    </row>
    <row r="55" spans="1:13" ht="14.45" customHeight="1" x14ac:dyDescent="0.2">
      <c r="A55" s="403" t="s">
        <v>277</v>
      </c>
      <c r="B55" s="399">
        <v>8353.718492</v>
      </c>
      <c r="C55" s="400">
        <v>8939.7360000000008</v>
      </c>
      <c r="D55" s="400">
        <v>586.01750800000082</v>
      </c>
      <c r="E55" s="401">
        <v>1.0701504974774054</v>
      </c>
      <c r="F55" s="399">
        <v>9300.0874214999985</v>
      </c>
      <c r="G55" s="400">
        <v>3875.0364256249991</v>
      </c>
      <c r="H55" s="400">
        <v>688.44924000000003</v>
      </c>
      <c r="I55" s="400">
        <v>3388.7499299999999</v>
      </c>
      <c r="J55" s="400">
        <v>-486.28649562499913</v>
      </c>
      <c r="K55" s="402">
        <v>0.36437828768855091</v>
      </c>
      <c r="L55" s="123"/>
      <c r="M55" s="398" t="str">
        <f t="shared" si="0"/>
        <v/>
      </c>
    </row>
    <row r="56" spans="1:13" ht="14.45" customHeight="1" x14ac:dyDescent="0.2">
      <c r="A56" s="403" t="s">
        <v>278</v>
      </c>
      <c r="B56" s="399">
        <v>6016.1</v>
      </c>
      <c r="C56" s="400">
        <v>6578.3389999999999</v>
      </c>
      <c r="D56" s="400">
        <v>562.23899999999958</v>
      </c>
      <c r="E56" s="401">
        <v>1.0934557271321952</v>
      </c>
      <c r="F56" s="399">
        <v>6827.2626479999999</v>
      </c>
      <c r="G56" s="400">
        <v>2844.6927699999997</v>
      </c>
      <c r="H56" s="400">
        <v>506.95699999999999</v>
      </c>
      <c r="I56" s="400">
        <v>2498.5700000000002</v>
      </c>
      <c r="J56" s="400">
        <v>-346.12276999999949</v>
      </c>
      <c r="K56" s="402">
        <v>0.36596951499030717</v>
      </c>
      <c r="L56" s="123"/>
      <c r="M56" s="398" t="str">
        <f t="shared" si="0"/>
        <v/>
      </c>
    </row>
    <row r="57" spans="1:13" ht="14.45" customHeight="1" x14ac:dyDescent="0.2">
      <c r="A57" s="403" t="s">
        <v>279</v>
      </c>
      <c r="B57" s="399">
        <v>5994.53</v>
      </c>
      <c r="C57" s="400">
        <v>6577.5889999999999</v>
      </c>
      <c r="D57" s="400">
        <v>583.0590000000002</v>
      </c>
      <c r="E57" s="401">
        <v>1.0972651734164314</v>
      </c>
      <c r="F57" s="399">
        <v>6826.1552339999998</v>
      </c>
      <c r="G57" s="400">
        <v>2844.2313474999996</v>
      </c>
      <c r="H57" s="400">
        <v>506.95699999999999</v>
      </c>
      <c r="I57" s="400">
        <v>2485.1210000000001</v>
      </c>
      <c r="J57" s="400">
        <v>-359.11034749999953</v>
      </c>
      <c r="K57" s="402">
        <v>0.36405867062940578</v>
      </c>
      <c r="L57" s="123"/>
      <c r="M57" s="398" t="str">
        <f t="shared" si="0"/>
        <v>X</v>
      </c>
    </row>
    <row r="58" spans="1:13" ht="14.45" customHeight="1" x14ac:dyDescent="0.2">
      <c r="A58" s="403" t="s">
        <v>280</v>
      </c>
      <c r="B58" s="399">
        <v>5994.53</v>
      </c>
      <c r="C58" s="400">
        <v>6577.5889999999999</v>
      </c>
      <c r="D58" s="400">
        <v>583.0590000000002</v>
      </c>
      <c r="E58" s="401">
        <v>1.0972651734164314</v>
      </c>
      <c r="F58" s="399">
        <v>6826.1552339999998</v>
      </c>
      <c r="G58" s="400">
        <v>2844.2313474999996</v>
      </c>
      <c r="H58" s="400">
        <v>506.95699999999999</v>
      </c>
      <c r="I58" s="400">
        <v>2485.1210000000001</v>
      </c>
      <c r="J58" s="400">
        <v>-359.11034749999953</v>
      </c>
      <c r="K58" s="402">
        <v>0.36405867062940578</v>
      </c>
      <c r="L58" s="123"/>
      <c r="M58" s="398" t="str">
        <f t="shared" si="0"/>
        <v/>
      </c>
    </row>
    <row r="59" spans="1:13" ht="14.45" customHeight="1" x14ac:dyDescent="0.2">
      <c r="A59" s="403" t="s">
        <v>281</v>
      </c>
      <c r="B59" s="399">
        <v>14.85</v>
      </c>
      <c r="C59" s="400">
        <v>0</v>
      </c>
      <c r="D59" s="400">
        <v>-14.85</v>
      </c>
      <c r="E59" s="401">
        <v>0</v>
      </c>
      <c r="F59" s="399">
        <v>0</v>
      </c>
      <c r="G59" s="400">
        <v>0</v>
      </c>
      <c r="H59" s="400">
        <v>0</v>
      </c>
      <c r="I59" s="400">
        <v>12.699</v>
      </c>
      <c r="J59" s="400">
        <v>12.699</v>
      </c>
      <c r="K59" s="402">
        <v>0</v>
      </c>
      <c r="L59" s="123"/>
      <c r="M59" s="398" t="str">
        <f t="shared" si="0"/>
        <v>X</v>
      </c>
    </row>
    <row r="60" spans="1:13" ht="14.45" customHeight="1" x14ac:dyDescent="0.2">
      <c r="A60" s="403" t="s">
        <v>282</v>
      </c>
      <c r="B60" s="399">
        <v>14.85</v>
      </c>
      <c r="C60" s="400">
        <v>0</v>
      </c>
      <c r="D60" s="400">
        <v>-14.85</v>
      </c>
      <c r="E60" s="401">
        <v>0</v>
      </c>
      <c r="F60" s="399">
        <v>0</v>
      </c>
      <c r="G60" s="400">
        <v>0</v>
      </c>
      <c r="H60" s="400">
        <v>0</v>
      </c>
      <c r="I60" s="400">
        <v>12.699</v>
      </c>
      <c r="J60" s="400">
        <v>12.699</v>
      </c>
      <c r="K60" s="402">
        <v>0</v>
      </c>
      <c r="L60" s="123"/>
      <c r="M60" s="398" t="str">
        <f t="shared" si="0"/>
        <v/>
      </c>
    </row>
    <row r="61" spans="1:13" ht="14.45" customHeight="1" x14ac:dyDescent="0.2">
      <c r="A61" s="403" t="s">
        <v>283</v>
      </c>
      <c r="B61" s="399">
        <v>6.72</v>
      </c>
      <c r="C61" s="400">
        <v>0.75</v>
      </c>
      <c r="D61" s="400">
        <v>-5.97</v>
      </c>
      <c r="E61" s="401">
        <v>0.11160714285714286</v>
      </c>
      <c r="F61" s="399">
        <v>1.1074139999999999</v>
      </c>
      <c r="G61" s="400">
        <v>0.46142249999999996</v>
      </c>
      <c r="H61" s="400">
        <v>0</v>
      </c>
      <c r="I61" s="400">
        <v>0.75</v>
      </c>
      <c r="J61" s="400">
        <v>0.28857750000000004</v>
      </c>
      <c r="K61" s="402">
        <v>0.67725349327351836</v>
      </c>
      <c r="L61" s="123"/>
      <c r="M61" s="398" t="str">
        <f t="shared" si="0"/>
        <v>X</v>
      </c>
    </row>
    <row r="62" spans="1:13" ht="14.45" customHeight="1" x14ac:dyDescent="0.2">
      <c r="A62" s="403" t="s">
        <v>284</v>
      </c>
      <c r="B62" s="399">
        <v>6.72</v>
      </c>
      <c r="C62" s="400">
        <v>0.75</v>
      </c>
      <c r="D62" s="400">
        <v>-5.97</v>
      </c>
      <c r="E62" s="401">
        <v>0.11160714285714286</v>
      </c>
      <c r="F62" s="399">
        <v>1.1074139999999999</v>
      </c>
      <c r="G62" s="400">
        <v>0.46142249999999996</v>
      </c>
      <c r="H62" s="400">
        <v>0</v>
      </c>
      <c r="I62" s="400">
        <v>0.75</v>
      </c>
      <c r="J62" s="400">
        <v>0.28857750000000004</v>
      </c>
      <c r="K62" s="402">
        <v>0.67725349327351836</v>
      </c>
      <c r="L62" s="123"/>
      <c r="M62" s="398" t="str">
        <f t="shared" si="0"/>
        <v/>
      </c>
    </row>
    <row r="63" spans="1:13" ht="14.45" customHeight="1" x14ac:dyDescent="0.2">
      <c r="A63" s="403" t="s">
        <v>285</v>
      </c>
      <c r="B63" s="399">
        <v>2182.37</v>
      </c>
      <c r="C63" s="400">
        <v>2229.8376899999998</v>
      </c>
      <c r="D63" s="400">
        <v>47.467689999999948</v>
      </c>
      <c r="E63" s="401">
        <v>1.0217505235134281</v>
      </c>
      <c r="F63" s="399">
        <v>2307.6147749000002</v>
      </c>
      <c r="G63" s="400">
        <v>961.50615620833332</v>
      </c>
      <c r="H63" s="400">
        <v>171.35273000000001</v>
      </c>
      <c r="I63" s="400">
        <v>840.22513000000004</v>
      </c>
      <c r="J63" s="400">
        <v>-121.28102620833329</v>
      </c>
      <c r="K63" s="402">
        <v>0.36410978952776507</v>
      </c>
      <c r="L63" s="123"/>
      <c r="M63" s="398" t="str">
        <f t="shared" si="0"/>
        <v/>
      </c>
    </row>
    <row r="64" spans="1:13" ht="14.45" customHeight="1" x14ac:dyDescent="0.2">
      <c r="A64" s="403" t="s">
        <v>286</v>
      </c>
      <c r="B64" s="399">
        <v>577.69000000000005</v>
      </c>
      <c r="C64" s="400">
        <v>592.05670999999995</v>
      </c>
      <c r="D64" s="400">
        <v>14.366709999999898</v>
      </c>
      <c r="E64" s="401">
        <v>1.0248692378265158</v>
      </c>
      <c r="F64" s="399">
        <v>614.45363810000003</v>
      </c>
      <c r="G64" s="400">
        <v>256.02234920833337</v>
      </c>
      <c r="H64" s="400">
        <v>45.627410000000005</v>
      </c>
      <c r="I64" s="400">
        <v>223.72911999999999</v>
      </c>
      <c r="J64" s="400">
        <v>-32.293229208333372</v>
      </c>
      <c r="K64" s="402">
        <v>0.36411066047523166</v>
      </c>
      <c r="L64" s="123"/>
      <c r="M64" s="398" t="str">
        <f t="shared" si="0"/>
        <v>X</v>
      </c>
    </row>
    <row r="65" spans="1:13" ht="14.45" customHeight="1" x14ac:dyDescent="0.2">
      <c r="A65" s="403" t="s">
        <v>287</v>
      </c>
      <c r="B65" s="399">
        <v>577.69000000000005</v>
      </c>
      <c r="C65" s="400">
        <v>592.05670999999995</v>
      </c>
      <c r="D65" s="400">
        <v>14.366709999999898</v>
      </c>
      <c r="E65" s="401">
        <v>1.0248692378265158</v>
      </c>
      <c r="F65" s="399">
        <v>614.45363810000003</v>
      </c>
      <c r="G65" s="400">
        <v>256.02234920833337</v>
      </c>
      <c r="H65" s="400">
        <v>45.627410000000005</v>
      </c>
      <c r="I65" s="400">
        <v>223.72911999999999</v>
      </c>
      <c r="J65" s="400">
        <v>-32.293229208333372</v>
      </c>
      <c r="K65" s="402">
        <v>0.36411066047523166</v>
      </c>
      <c r="L65" s="123"/>
      <c r="M65" s="398" t="str">
        <f t="shared" si="0"/>
        <v/>
      </c>
    </row>
    <row r="66" spans="1:13" ht="14.45" customHeight="1" x14ac:dyDescent="0.2">
      <c r="A66" s="403" t="s">
        <v>288</v>
      </c>
      <c r="B66" s="399">
        <v>1604.68</v>
      </c>
      <c r="C66" s="400">
        <v>1637.78098</v>
      </c>
      <c r="D66" s="400">
        <v>33.100979999999936</v>
      </c>
      <c r="E66" s="401">
        <v>1.0206277762544558</v>
      </c>
      <c r="F66" s="399">
        <v>1693.1611367999999</v>
      </c>
      <c r="G66" s="400">
        <v>705.48380699999996</v>
      </c>
      <c r="H66" s="400">
        <v>125.72532000000001</v>
      </c>
      <c r="I66" s="400">
        <v>616.49600999999996</v>
      </c>
      <c r="J66" s="400">
        <v>-88.987797</v>
      </c>
      <c r="K66" s="402">
        <v>0.36410947345812006</v>
      </c>
      <c r="L66" s="123"/>
      <c r="M66" s="398" t="str">
        <f t="shared" si="0"/>
        <v>X</v>
      </c>
    </row>
    <row r="67" spans="1:13" ht="14.45" customHeight="1" x14ac:dyDescent="0.2">
      <c r="A67" s="403" t="s">
        <v>289</v>
      </c>
      <c r="B67" s="399">
        <v>1604.68</v>
      </c>
      <c r="C67" s="400">
        <v>1637.78098</v>
      </c>
      <c r="D67" s="400">
        <v>33.100979999999936</v>
      </c>
      <c r="E67" s="401">
        <v>1.0206277762544558</v>
      </c>
      <c r="F67" s="399">
        <v>1693.1611367999999</v>
      </c>
      <c r="G67" s="400">
        <v>705.48380699999996</v>
      </c>
      <c r="H67" s="400">
        <v>125.72532000000001</v>
      </c>
      <c r="I67" s="400">
        <v>616.49600999999996</v>
      </c>
      <c r="J67" s="400">
        <v>-88.987797</v>
      </c>
      <c r="K67" s="402">
        <v>0.36410947345812006</v>
      </c>
      <c r="L67" s="123"/>
      <c r="M67" s="398" t="str">
        <f t="shared" si="0"/>
        <v/>
      </c>
    </row>
    <row r="68" spans="1:13" ht="14.45" customHeight="1" x14ac:dyDescent="0.2">
      <c r="A68" s="403" t="s">
        <v>290</v>
      </c>
      <c r="B68" s="399">
        <v>26.868492</v>
      </c>
      <c r="C68" s="400">
        <v>0</v>
      </c>
      <c r="D68" s="400">
        <v>-26.868492</v>
      </c>
      <c r="E68" s="401">
        <v>0</v>
      </c>
      <c r="F68" s="399">
        <v>28.664745700000001</v>
      </c>
      <c r="G68" s="400">
        <v>11.943644041666667</v>
      </c>
      <c r="H68" s="400">
        <v>0</v>
      </c>
      <c r="I68" s="400">
        <v>0</v>
      </c>
      <c r="J68" s="400">
        <v>-11.943644041666667</v>
      </c>
      <c r="K68" s="402">
        <v>0</v>
      </c>
      <c r="L68" s="123"/>
      <c r="M68" s="398" t="str">
        <f t="shared" si="0"/>
        <v/>
      </c>
    </row>
    <row r="69" spans="1:13" ht="14.45" customHeight="1" x14ac:dyDescent="0.2">
      <c r="A69" s="403" t="s">
        <v>291</v>
      </c>
      <c r="B69" s="399">
        <v>26.868492</v>
      </c>
      <c r="C69" s="400">
        <v>0</v>
      </c>
      <c r="D69" s="400">
        <v>-26.868492</v>
      </c>
      <c r="E69" s="401">
        <v>0</v>
      </c>
      <c r="F69" s="399">
        <v>28.664745700000001</v>
      </c>
      <c r="G69" s="400">
        <v>11.943644041666667</v>
      </c>
      <c r="H69" s="400">
        <v>0</v>
      </c>
      <c r="I69" s="400">
        <v>0</v>
      </c>
      <c r="J69" s="400">
        <v>-11.943644041666667</v>
      </c>
      <c r="K69" s="402">
        <v>0</v>
      </c>
      <c r="L69" s="123"/>
      <c r="M69" s="398" t="str">
        <f t="shared" si="0"/>
        <v>X</v>
      </c>
    </row>
    <row r="70" spans="1:13" ht="14.45" customHeight="1" x14ac:dyDescent="0.2">
      <c r="A70" s="403" t="s">
        <v>292</v>
      </c>
      <c r="B70" s="399">
        <v>26.868492</v>
      </c>
      <c r="C70" s="400">
        <v>0</v>
      </c>
      <c r="D70" s="400">
        <v>-26.868492</v>
      </c>
      <c r="E70" s="401">
        <v>0</v>
      </c>
      <c r="F70" s="399">
        <v>28.664745700000001</v>
      </c>
      <c r="G70" s="400">
        <v>11.943644041666667</v>
      </c>
      <c r="H70" s="400">
        <v>0</v>
      </c>
      <c r="I70" s="400">
        <v>0</v>
      </c>
      <c r="J70" s="400">
        <v>-11.943644041666667</v>
      </c>
      <c r="K70" s="402">
        <v>0</v>
      </c>
      <c r="L70" s="123"/>
      <c r="M70" s="398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03" t="s">
        <v>293</v>
      </c>
      <c r="B71" s="399">
        <v>128.38</v>
      </c>
      <c r="C71" s="400">
        <v>131.55931000000001</v>
      </c>
      <c r="D71" s="400">
        <v>3.1793100000000152</v>
      </c>
      <c r="E71" s="401">
        <v>1.0247648387599315</v>
      </c>
      <c r="F71" s="399">
        <v>136.54525289999998</v>
      </c>
      <c r="G71" s="400">
        <v>56.893855374999987</v>
      </c>
      <c r="H71" s="400">
        <v>10.13951</v>
      </c>
      <c r="I71" s="400">
        <v>49.954800000000006</v>
      </c>
      <c r="J71" s="400">
        <v>-6.939055374999981</v>
      </c>
      <c r="K71" s="402">
        <v>0.36584794373323842</v>
      </c>
      <c r="L71" s="123"/>
      <c r="M71" s="398" t="str">
        <f t="shared" si="1"/>
        <v/>
      </c>
    </row>
    <row r="72" spans="1:13" ht="14.45" customHeight="1" x14ac:dyDescent="0.2">
      <c r="A72" s="403" t="s">
        <v>294</v>
      </c>
      <c r="B72" s="399">
        <v>128.38</v>
      </c>
      <c r="C72" s="400">
        <v>131.55931000000001</v>
      </c>
      <c r="D72" s="400">
        <v>3.1793100000000152</v>
      </c>
      <c r="E72" s="401">
        <v>1.0247648387599315</v>
      </c>
      <c r="F72" s="399">
        <v>136.54525289999998</v>
      </c>
      <c r="G72" s="400">
        <v>56.893855374999987</v>
      </c>
      <c r="H72" s="400">
        <v>10.13951</v>
      </c>
      <c r="I72" s="400">
        <v>49.954800000000006</v>
      </c>
      <c r="J72" s="400">
        <v>-6.939055374999981</v>
      </c>
      <c r="K72" s="402">
        <v>0.36584794373323842</v>
      </c>
      <c r="L72" s="123"/>
      <c r="M72" s="398" t="str">
        <f t="shared" si="1"/>
        <v>X</v>
      </c>
    </row>
    <row r="73" spans="1:13" ht="14.45" customHeight="1" x14ac:dyDescent="0.2">
      <c r="A73" s="403" t="s">
        <v>295</v>
      </c>
      <c r="B73" s="399">
        <v>128.38</v>
      </c>
      <c r="C73" s="400">
        <v>131.55931000000001</v>
      </c>
      <c r="D73" s="400">
        <v>3.1793100000000152</v>
      </c>
      <c r="E73" s="401">
        <v>1.0247648387599315</v>
      </c>
      <c r="F73" s="399">
        <v>136.54525289999998</v>
      </c>
      <c r="G73" s="400">
        <v>56.893855374999987</v>
      </c>
      <c r="H73" s="400">
        <v>10.13951</v>
      </c>
      <c r="I73" s="400">
        <v>49.954800000000006</v>
      </c>
      <c r="J73" s="400">
        <v>-6.939055374999981</v>
      </c>
      <c r="K73" s="402">
        <v>0.36584794373323842</v>
      </c>
      <c r="L73" s="123"/>
      <c r="M73" s="398" t="str">
        <f t="shared" si="1"/>
        <v/>
      </c>
    </row>
    <row r="74" spans="1:13" ht="14.45" customHeight="1" x14ac:dyDescent="0.2">
      <c r="A74" s="403" t="s">
        <v>296</v>
      </c>
      <c r="B74" s="399">
        <v>0</v>
      </c>
      <c r="C74" s="400">
        <v>128.82085000000001</v>
      </c>
      <c r="D74" s="400">
        <v>128.82085000000001</v>
      </c>
      <c r="E74" s="401">
        <v>0</v>
      </c>
      <c r="F74" s="399">
        <v>76.0392528</v>
      </c>
      <c r="G74" s="400">
        <v>31.683021999999998</v>
      </c>
      <c r="H74" s="400">
        <v>0</v>
      </c>
      <c r="I74" s="400">
        <v>38.36</v>
      </c>
      <c r="J74" s="400">
        <v>6.6769780000000019</v>
      </c>
      <c r="K74" s="402">
        <v>0.50447628806789113</v>
      </c>
      <c r="L74" s="123"/>
      <c r="M74" s="398" t="str">
        <f t="shared" si="1"/>
        <v/>
      </c>
    </row>
    <row r="75" spans="1:13" ht="14.45" customHeight="1" x14ac:dyDescent="0.2">
      <c r="A75" s="403" t="s">
        <v>297</v>
      </c>
      <c r="B75" s="399">
        <v>0</v>
      </c>
      <c r="C75" s="400">
        <v>128.82085000000001</v>
      </c>
      <c r="D75" s="400">
        <v>128.82085000000001</v>
      </c>
      <c r="E75" s="401">
        <v>0</v>
      </c>
      <c r="F75" s="399">
        <v>76.0392528</v>
      </c>
      <c r="G75" s="400">
        <v>31.683021999999998</v>
      </c>
      <c r="H75" s="400">
        <v>0</v>
      </c>
      <c r="I75" s="400">
        <v>38.36</v>
      </c>
      <c r="J75" s="400">
        <v>6.6769780000000019</v>
      </c>
      <c r="K75" s="402">
        <v>0.50447628806789113</v>
      </c>
      <c r="L75" s="123"/>
      <c r="M75" s="398" t="str">
        <f t="shared" si="1"/>
        <v/>
      </c>
    </row>
    <row r="76" spans="1:13" ht="14.45" customHeight="1" x14ac:dyDescent="0.2">
      <c r="A76" s="403" t="s">
        <v>298</v>
      </c>
      <c r="B76" s="399">
        <v>0</v>
      </c>
      <c r="C76" s="400">
        <v>34.39085</v>
      </c>
      <c r="D76" s="400">
        <v>34.39085</v>
      </c>
      <c r="E76" s="401">
        <v>0</v>
      </c>
      <c r="F76" s="399">
        <v>38.1016932</v>
      </c>
      <c r="G76" s="400">
        <v>15.875705499999999</v>
      </c>
      <c r="H76" s="400">
        <v>0</v>
      </c>
      <c r="I76" s="400">
        <v>16.399999999999999</v>
      </c>
      <c r="J76" s="400">
        <v>0.52429449999999989</v>
      </c>
      <c r="K76" s="402">
        <v>0.43042706564022198</v>
      </c>
      <c r="L76" s="123"/>
      <c r="M76" s="398" t="str">
        <f t="shared" si="1"/>
        <v>X</v>
      </c>
    </row>
    <row r="77" spans="1:13" ht="14.45" customHeight="1" x14ac:dyDescent="0.2">
      <c r="A77" s="403" t="s">
        <v>299</v>
      </c>
      <c r="B77" s="399">
        <v>0</v>
      </c>
      <c r="C77" s="400">
        <v>29.390849999999997</v>
      </c>
      <c r="D77" s="400">
        <v>29.390849999999997</v>
      </c>
      <c r="E77" s="401">
        <v>0</v>
      </c>
      <c r="F77" s="399">
        <v>32.623424399999998</v>
      </c>
      <c r="G77" s="400">
        <v>13.5930935</v>
      </c>
      <c r="H77" s="400">
        <v>0</v>
      </c>
      <c r="I77" s="400">
        <v>16.399999999999999</v>
      </c>
      <c r="J77" s="400">
        <v>2.8069064999999984</v>
      </c>
      <c r="K77" s="402">
        <v>0.50270627016089697</v>
      </c>
      <c r="L77" s="123"/>
      <c r="M77" s="398" t="str">
        <f t="shared" si="1"/>
        <v/>
      </c>
    </row>
    <row r="78" spans="1:13" ht="14.45" customHeight="1" x14ac:dyDescent="0.2">
      <c r="A78" s="403" t="s">
        <v>300</v>
      </c>
      <c r="B78" s="399">
        <v>0</v>
      </c>
      <c r="C78" s="400">
        <v>5</v>
      </c>
      <c r="D78" s="400">
        <v>5</v>
      </c>
      <c r="E78" s="401">
        <v>0</v>
      </c>
      <c r="F78" s="399">
        <v>5.4782687999999995</v>
      </c>
      <c r="G78" s="400">
        <v>2.2826119999999999</v>
      </c>
      <c r="H78" s="400">
        <v>0</v>
      </c>
      <c r="I78" s="400">
        <v>0</v>
      </c>
      <c r="J78" s="400">
        <v>-2.2826119999999999</v>
      </c>
      <c r="K78" s="402">
        <v>0</v>
      </c>
      <c r="L78" s="123"/>
      <c r="M78" s="398" t="str">
        <f t="shared" si="1"/>
        <v/>
      </c>
    </row>
    <row r="79" spans="1:13" ht="14.45" customHeight="1" x14ac:dyDescent="0.2">
      <c r="A79" s="403" t="s">
        <v>301</v>
      </c>
      <c r="B79" s="399">
        <v>0</v>
      </c>
      <c r="C79" s="400">
        <v>94.43</v>
      </c>
      <c r="D79" s="400">
        <v>94.43</v>
      </c>
      <c r="E79" s="401">
        <v>0</v>
      </c>
      <c r="F79" s="399">
        <v>37.9375596</v>
      </c>
      <c r="G79" s="400">
        <v>15.807316499999999</v>
      </c>
      <c r="H79" s="400">
        <v>0</v>
      </c>
      <c r="I79" s="400">
        <v>21.96</v>
      </c>
      <c r="J79" s="400">
        <v>6.152683500000002</v>
      </c>
      <c r="K79" s="402">
        <v>0.57884587810967159</v>
      </c>
      <c r="L79" s="123"/>
      <c r="M79" s="398" t="str">
        <f t="shared" si="1"/>
        <v>X</v>
      </c>
    </row>
    <row r="80" spans="1:13" ht="14.45" customHeight="1" x14ac:dyDescent="0.2">
      <c r="A80" s="403" t="s">
        <v>302</v>
      </c>
      <c r="B80" s="399">
        <v>0</v>
      </c>
      <c r="C80" s="400">
        <v>94.43</v>
      </c>
      <c r="D80" s="400">
        <v>94.43</v>
      </c>
      <c r="E80" s="401">
        <v>0</v>
      </c>
      <c r="F80" s="399">
        <v>37.9375596</v>
      </c>
      <c r="G80" s="400">
        <v>15.807316499999999</v>
      </c>
      <c r="H80" s="400">
        <v>0</v>
      </c>
      <c r="I80" s="400">
        <v>21.96</v>
      </c>
      <c r="J80" s="400">
        <v>6.152683500000002</v>
      </c>
      <c r="K80" s="402">
        <v>0.57884587810967159</v>
      </c>
      <c r="L80" s="123"/>
      <c r="M80" s="398" t="str">
        <f t="shared" si="1"/>
        <v/>
      </c>
    </row>
    <row r="81" spans="1:13" ht="14.45" customHeight="1" x14ac:dyDescent="0.2">
      <c r="A81" s="403" t="s">
        <v>303</v>
      </c>
      <c r="B81" s="399">
        <v>45.999995999999996</v>
      </c>
      <c r="C81" s="400">
        <v>117.06496000000001</v>
      </c>
      <c r="D81" s="400">
        <v>71.064964000000018</v>
      </c>
      <c r="E81" s="401">
        <v>2.5448906560774489</v>
      </c>
      <c r="F81" s="399">
        <v>64.09483019999999</v>
      </c>
      <c r="G81" s="400">
        <v>26.706179249999998</v>
      </c>
      <c r="H81" s="400">
        <v>4.1567700000000007</v>
      </c>
      <c r="I81" s="400">
        <v>20.96949</v>
      </c>
      <c r="J81" s="400">
        <v>-5.7366892499999977</v>
      </c>
      <c r="K81" s="402">
        <v>0.32716351591177167</v>
      </c>
      <c r="L81" s="123"/>
      <c r="M81" s="398" t="str">
        <f t="shared" si="1"/>
        <v/>
      </c>
    </row>
    <row r="82" spans="1:13" ht="14.45" customHeight="1" x14ac:dyDescent="0.2">
      <c r="A82" s="403" t="s">
        <v>304</v>
      </c>
      <c r="B82" s="399">
        <v>45.999995999999996</v>
      </c>
      <c r="C82" s="400">
        <v>45.795960000000001</v>
      </c>
      <c r="D82" s="400">
        <v>-0.204035999999995</v>
      </c>
      <c r="E82" s="401">
        <v>0.99556443439690745</v>
      </c>
      <c r="F82" s="399">
        <v>53.599415999999998</v>
      </c>
      <c r="G82" s="400">
        <v>22.333089999999999</v>
      </c>
      <c r="H82" s="400">
        <v>4.1567700000000007</v>
      </c>
      <c r="I82" s="400">
        <v>20.96949</v>
      </c>
      <c r="J82" s="400">
        <v>-1.3635999999999981</v>
      </c>
      <c r="K82" s="402">
        <v>0.39122609097084193</v>
      </c>
      <c r="L82" s="123"/>
      <c r="M82" s="398" t="str">
        <f t="shared" si="1"/>
        <v/>
      </c>
    </row>
    <row r="83" spans="1:13" ht="14.45" customHeight="1" x14ac:dyDescent="0.2">
      <c r="A83" s="403" t="s">
        <v>305</v>
      </c>
      <c r="B83" s="399">
        <v>45.999995999999996</v>
      </c>
      <c r="C83" s="400">
        <v>45.795960000000001</v>
      </c>
      <c r="D83" s="400">
        <v>-0.204035999999995</v>
      </c>
      <c r="E83" s="401">
        <v>0.99556443439690745</v>
      </c>
      <c r="F83" s="399">
        <v>53.599415999999998</v>
      </c>
      <c r="G83" s="400">
        <v>22.333089999999999</v>
      </c>
      <c r="H83" s="400">
        <v>4.1567700000000007</v>
      </c>
      <c r="I83" s="400">
        <v>20.96949</v>
      </c>
      <c r="J83" s="400">
        <v>-1.3635999999999981</v>
      </c>
      <c r="K83" s="402">
        <v>0.39122609097084193</v>
      </c>
      <c r="L83" s="123"/>
      <c r="M83" s="398" t="str">
        <f t="shared" si="1"/>
        <v>X</v>
      </c>
    </row>
    <row r="84" spans="1:13" ht="14.45" customHeight="1" x14ac:dyDescent="0.2">
      <c r="A84" s="403" t="s">
        <v>306</v>
      </c>
      <c r="B84" s="399">
        <v>27.999995999999999</v>
      </c>
      <c r="C84" s="400">
        <v>27.877369999999999</v>
      </c>
      <c r="D84" s="400">
        <v>-0.12262600000000035</v>
      </c>
      <c r="E84" s="401">
        <v>0.99562049937435704</v>
      </c>
      <c r="F84" s="399">
        <v>35.7652164</v>
      </c>
      <c r="G84" s="400">
        <v>14.9021735</v>
      </c>
      <c r="H84" s="400">
        <v>2.5897100000000002</v>
      </c>
      <c r="I84" s="400">
        <v>13.088469999999999</v>
      </c>
      <c r="J84" s="400">
        <v>-1.8137035000000008</v>
      </c>
      <c r="K84" s="402">
        <v>0.36595528609747202</v>
      </c>
      <c r="L84" s="123"/>
      <c r="M84" s="398" t="str">
        <f t="shared" si="1"/>
        <v/>
      </c>
    </row>
    <row r="85" spans="1:13" ht="14.45" customHeight="1" x14ac:dyDescent="0.2">
      <c r="A85" s="403" t="s">
        <v>307</v>
      </c>
      <c r="B85" s="399">
        <v>9.9999959999999994</v>
      </c>
      <c r="C85" s="400">
        <v>9.9079999999999995</v>
      </c>
      <c r="D85" s="400">
        <v>-9.1995999999999967E-2</v>
      </c>
      <c r="E85" s="401">
        <v>0.99080039632015848</v>
      </c>
      <c r="F85" s="399">
        <v>9.8879999999999999</v>
      </c>
      <c r="G85" s="400">
        <v>4.12</v>
      </c>
      <c r="H85" s="400">
        <v>0.82399999999999995</v>
      </c>
      <c r="I85" s="400">
        <v>4.12</v>
      </c>
      <c r="J85" s="400">
        <v>0</v>
      </c>
      <c r="K85" s="402">
        <v>0.41666666666666669</v>
      </c>
      <c r="L85" s="123"/>
      <c r="M85" s="398" t="str">
        <f t="shared" si="1"/>
        <v/>
      </c>
    </row>
    <row r="86" spans="1:13" ht="14.45" customHeight="1" x14ac:dyDescent="0.2">
      <c r="A86" s="403" t="s">
        <v>308</v>
      </c>
      <c r="B86" s="399">
        <v>8.0000040000000006</v>
      </c>
      <c r="C86" s="400">
        <v>8.0105900000000005</v>
      </c>
      <c r="D86" s="400">
        <v>1.0585999999999984E-2</v>
      </c>
      <c r="E86" s="401">
        <v>1.0013232493383752</v>
      </c>
      <c r="F86" s="399">
        <v>7.9461995999999999</v>
      </c>
      <c r="G86" s="400">
        <v>3.3109165000000003</v>
      </c>
      <c r="H86" s="400">
        <v>0.74305999999999994</v>
      </c>
      <c r="I86" s="400">
        <v>3.7610199999999998</v>
      </c>
      <c r="J86" s="400">
        <v>0.45010349999999955</v>
      </c>
      <c r="K86" s="402">
        <v>0.47331053702703363</v>
      </c>
      <c r="L86" s="123"/>
      <c r="M86" s="398" t="str">
        <f t="shared" si="1"/>
        <v/>
      </c>
    </row>
    <row r="87" spans="1:13" ht="14.45" customHeight="1" x14ac:dyDescent="0.2">
      <c r="A87" s="403" t="s">
        <v>309</v>
      </c>
      <c r="B87" s="399">
        <v>0</v>
      </c>
      <c r="C87" s="400">
        <v>71.269000000000005</v>
      </c>
      <c r="D87" s="400">
        <v>71.269000000000005</v>
      </c>
      <c r="E87" s="401">
        <v>0</v>
      </c>
      <c r="F87" s="399">
        <v>10.495414199999999</v>
      </c>
      <c r="G87" s="400">
        <v>4.3730892499999996</v>
      </c>
      <c r="H87" s="400">
        <v>0</v>
      </c>
      <c r="I87" s="400">
        <v>0</v>
      </c>
      <c r="J87" s="400">
        <v>-4.3730892499999996</v>
      </c>
      <c r="K87" s="402">
        <v>0</v>
      </c>
      <c r="L87" s="123"/>
      <c r="M87" s="398" t="str">
        <f t="shared" si="1"/>
        <v/>
      </c>
    </row>
    <row r="88" spans="1:13" ht="14.45" customHeight="1" x14ac:dyDescent="0.2">
      <c r="A88" s="403" t="s">
        <v>310</v>
      </c>
      <c r="B88" s="399">
        <v>0</v>
      </c>
      <c r="C88" s="400">
        <v>4.4770000000000003</v>
      </c>
      <c r="D88" s="400">
        <v>4.4770000000000003</v>
      </c>
      <c r="E88" s="401">
        <v>0</v>
      </c>
      <c r="F88" s="399">
        <v>10.495414199999999</v>
      </c>
      <c r="G88" s="400">
        <v>4.3730892499999996</v>
      </c>
      <c r="H88" s="400">
        <v>0</v>
      </c>
      <c r="I88" s="400">
        <v>0</v>
      </c>
      <c r="J88" s="400">
        <v>-4.3730892499999996</v>
      </c>
      <c r="K88" s="402">
        <v>0</v>
      </c>
      <c r="L88" s="123"/>
      <c r="M88" s="398" t="str">
        <f t="shared" si="1"/>
        <v>X</v>
      </c>
    </row>
    <row r="89" spans="1:13" ht="14.45" customHeight="1" x14ac:dyDescent="0.2">
      <c r="A89" s="403" t="s">
        <v>311</v>
      </c>
      <c r="B89" s="399">
        <v>0</v>
      </c>
      <c r="C89" s="400">
        <v>4.4770000000000003</v>
      </c>
      <c r="D89" s="400">
        <v>4.4770000000000003</v>
      </c>
      <c r="E89" s="401">
        <v>0</v>
      </c>
      <c r="F89" s="399">
        <v>10.495414199999999</v>
      </c>
      <c r="G89" s="400">
        <v>4.3730892499999996</v>
      </c>
      <c r="H89" s="400">
        <v>0</v>
      </c>
      <c r="I89" s="400">
        <v>0</v>
      </c>
      <c r="J89" s="400">
        <v>-4.3730892499999996</v>
      </c>
      <c r="K89" s="402">
        <v>0</v>
      </c>
      <c r="L89" s="123"/>
      <c r="M89" s="398" t="str">
        <f t="shared" si="1"/>
        <v/>
      </c>
    </row>
    <row r="90" spans="1:13" ht="14.45" customHeight="1" x14ac:dyDescent="0.2">
      <c r="A90" s="403" t="s">
        <v>312</v>
      </c>
      <c r="B90" s="399">
        <v>0</v>
      </c>
      <c r="C90" s="400">
        <v>66.792000000000002</v>
      </c>
      <c r="D90" s="400">
        <v>66.792000000000002</v>
      </c>
      <c r="E90" s="401">
        <v>0</v>
      </c>
      <c r="F90" s="399">
        <v>0</v>
      </c>
      <c r="G90" s="400">
        <v>0</v>
      </c>
      <c r="H90" s="400">
        <v>0</v>
      </c>
      <c r="I90" s="400">
        <v>0</v>
      </c>
      <c r="J90" s="400">
        <v>0</v>
      </c>
      <c r="K90" s="402">
        <v>0</v>
      </c>
      <c r="L90" s="123"/>
      <c r="M90" s="398" t="str">
        <f t="shared" si="1"/>
        <v>X</v>
      </c>
    </row>
    <row r="91" spans="1:13" ht="14.45" customHeight="1" x14ac:dyDescent="0.2">
      <c r="A91" s="403" t="s">
        <v>313</v>
      </c>
      <c r="B91" s="399">
        <v>0</v>
      </c>
      <c r="C91" s="400">
        <v>66.792000000000002</v>
      </c>
      <c r="D91" s="400">
        <v>66.792000000000002</v>
      </c>
      <c r="E91" s="401">
        <v>0</v>
      </c>
      <c r="F91" s="399">
        <v>0</v>
      </c>
      <c r="G91" s="400">
        <v>0</v>
      </c>
      <c r="H91" s="400">
        <v>0</v>
      </c>
      <c r="I91" s="400">
        <v>0</v>
      </c>
      <c r="J91" s="400">
        <v>0</v>
      </c>
      <c r="K91" s="402">
        <v>0</v>
      </c>
      <c r="L91" s="123"/>
      <c r="M91" s="398" t="str">
        <f t="shared" si="1"/>
        <v/>
      </c>
    </row>
    <row r="92" spans="1:13" ht="14.45" customHeight="1" x14ac:dyDescent="0.2">
      <c r="A92" s="403" t="s">
        <v>314</v>
      </c>
      <c r="B92" s="399">
        <v>0</v>
      </c>
      <c r="C92" s="400">
        <v>6.7099999999999998E-3</v>
      </c>
      <c r="D92" s="400">
        <v>6.7099999999999998E-3</v>
      </c>
      <c r="E92" s="401">
        <v>0</v>
      </c>
      <c r="F92" s="399">
        <v>7.8467999999999993E-3</v>
      </c>
      <c r="G92" s="400">
        <v>3.2694999999999994E-3</v>
      </c>
      <c r="H92" s="400">
        <v>0</v>
      </c>
      <c r="I92" s="400">
        <v>0</v>
      </c>
      <c r="J92" s="400">
        <v>-3.2694999999999994E-3</v>
      </c>
      <c r="K92" s="402">
        <v>0</v>
      </c>
      <c r="L92" s="123"/>
      <c r="M92" s="398" t="str">
        <f t="shared" si="1"/>
        <v/>
      </c>
    </row>
    <row r="93" spans="1:13" ht="14.45" customHeight="1" x14ac:dyDescent="0.2">
      <c r="A93" s="403" t="s">
        <v>315</v>
      </c>
      <c r="B93" s="399">
        <v>0</v>
      </c>
      <c r="C93" s="400">
        <v>6.7099999999999998E-3</v>
      </c>
      <c r="D93" s="400">
        <v>6.7099999999999998E-3</v>
      </c>
      <c r="E93" s="401">
        <v>0</v>
      </c>
      <c r="F93" s="399">
        <v>7.8467999999999993E-3</v>
      </c>
      <c r="G93" s="400">
        <v>3.2694999999999994E-3</v>
      </c>
      <c r="H93" s="400">
        <v>0</v>
      </c>
      <c r="I93" s="400">
        <v>0</v>
      </c>
      <c r="J93" s="400">
        <v>-3.2694999999999994E-3</v>
      </c>
      <c r="K93" s="402">
        <v>0</v>
      </c>
      <c r="L93" s="123"/>
      <c r="M93" s="398" t="str">
        <f t="shared" si="1"/>
        <v/>
      </c>
    </row>
    <row r="94" spans="1:13" ht="14.45" customHeight="1" x14ac:dyDescent="0.2">
      <c r="A94" s="403" t="s">
        <v>316</v>
      </c>
      <c r="B94" s="399">
        <v>0</v>
      </c>
      <c r="C94" s="400">
        <v>6.7099999999999998E-3</v>
      </c>
      <c r="D94" s="400">
        <v>6.7099999999999998E-3</v>
      </c>
      <c r="E94" s="401">
        <v>0</v>
      </c>
      <c r="F94" s="399">
        <v>7.8467999999999993E-3</v>
      </c>
      <c r="G94" s="400">
        <v>3.2694999999999994E-3</v>
      </c>
      <c r="H94" s="400">
        <v>0</v>
      </c>
      <c r="I94" s="400">
        <v>0</v>
      </c>
      <c r="J94" s="400">
        <v>-3.2694999999999994E-3</v>
      </c>
      <c r="K94" s="402">
        <v>0</v>
      </c>
      <c r="L94" s="123"/>
      <c r="M94" s="398" t="str">
        <f t="shared" si="1"/>
        <v>X</v>
      </c>
    </row>
    <row r="95" spans="1:13" ht="14.45" customHeight="1" x14ac:dyDescent="0.2">
      <c r="A95" s="403" t="s">
        <v>317</v>
      </c>
      <c r="B95" s="399">
        <v>0</v>
      </c>
      <c r="C95" s="400">
        <v>6.7099999999999998E-3</v>
      </c>
      <c r="D95" s="400">
        <v>6.7099999999999998E-3</v>
      </c>
      <c r="E95" s="401">
        <v>0</v>
      </c>
      <c r="F95" s="399">
        <v>7.8467999999999993E-3</v>
      </c>
      <c r="G95" s="400">
        <v>3.2694999999999994E-3</v>
      </c>
      <c r="H95" s="400">
        <v>0</v>
      </c>
      <c r="I95" s="400">
        <v>0</v>
      </c>
      <c r="J95" s="400">
        <v>-3.2694999999999994E-3</v>
      </c>
      <c r="K95" s="402">
        <v>0</v>
      </c>
      <c r="L95" s="123"/>
      <c r="M95" s="398" t="str">
        <f t="shared" si="1"/>
        <v/>
      </c>
    </row>
    <row r="96" spans="1:13" ht="14.45" customHeight="1" x14ac:dyDescent="0.2">
      <c r="A96" s="403" t="s">
        <v>318</v>
      </c>
      <c r="B96" s="399">
        <v>15489.249328</v>
      </c>
      <c r="C96" s="400">
        <v>12704.6641</v>
      </c>
      <c r="D96" s="400">
        <v>-2784.5852279999999</v>
      </c>
      <c r="E96" s="401">
        <v>0.82022464943047368</v>
      </c>
      <c r="F96" s="399">
        <v>22.540894000000002</v>
      </c>
      <c r="G96" s="400">
        <v>9.3920391666666667</v>
      </c>
      <c r="H96" s="400">
        <v>1380.3566899999998</v>
      </c>
      <c r="I96" s="400">
        <v>6714.3530300000002</v>
      </c>
      <c r="J96" s="400">
        <v>6704.9609908333332</v>
      </c>
      <c r="K96" s="402">
        <v>297.87430037158242</v>
      </c>
      <c r="L96" s="123"/>
      <c r="M96" s="398" t="str">
        <f t="shared" si="1"/>
        <v/>
      </c>
    </row>
    <row r="97" spans="1:13" ht="14.45" customHeight="1" x14ac:dyDescent="0.2">
      <c r="A97" s="403" t="s">
        <v>319</v>
      </c>
      <c r="B97" s="399">
        <v>15489.249328</v>
      </c>
      <c r="C97" s="400">
        <v>12676.30305</v>
      </c>
      <c r="D97" s="400">
        <v>-2812.9462779999994</v>
      </c>
      <c r="E97" s="401">
        <v>0.81839363429220413</v>
      </c>
      <c r="F97" s="399">
        <v>0.69365740000000009</v>
      </c>
      <c r="G97" s="400">
        <v>0.28902391666666671</v>
      </c>
      <c r="H97" s="400">
        <v>1375.5790099999999</v>
      </c>
      <c r="I97" s="400">
        <v>6700.6683300000004</v>
      </c>
      <c r="J97" s="400">
        <v>6700.3793060833341</v>
      </c>
      <c r="K97" s="402">
        <v>9659.9103966886232</v>
      </c>
      <c r="L97" s="123"/>
      <c r="M97" s="398" t="str">
        <f t="shared" si="1"/>
        <v/>
      </c>
    </row>
    <row r="98" spans="1:13" ht="14.45" customHeight="1" x14ac:dyDescent="0.2">
      <c r="A98" s="403" t="s">
        <v>320</v>
      </c>
      <c r="B98" s="399">
        <v>15489.249328</v>
      </c>
      <c r="C98" s="400">
        <v>12676.30305</v>
      </c>
      <c r="D98" s="400">
        <v>-2812.9462779999994</v>
      </c>
      <c r="E98" s="401">
        <v>0.81839363429220413</v>
      </c>
      <c r="F98" s="399">
        <v>0.69365740000000009</v>
      </c>
      <c r="G98" s="400">
        <v>0.28902391666666671</v>
      </c>
      <c r="H98" s="400">
        <v>1375.5790099999999</v>
      </c>
      <c r="I98" s="400">
        <v>6700.6683300000004</v>
      </c>
      <c r="J98" s="400">
        <v>6700.3793060833341</v>
      </c>
      <c r="K98" s="402">
        <v>9659.9103966886232</v>
      </c>
      <c r="L98" s="123"/>
      <c r="M98" s="398" t="str">
        <f t="shared" si="1"/>
        <v/>
      </c>
    </row>
    <row r="99" spans="1:13" ht="14.45" customHeight="1" x14ac:dyDescent="0.2">
      <c r="A99" s="403" t="s">
        <v>321</v>
      </c>
      <c r="B99" s="399">
        <v>31.103853000000001</v>
      </c>
      <c r="C99" s="400">
        <v>0.70199999999999996</v>
      </c>
      <c r="D99" s="400">
        <v>-30.401853000000003</v>
      </c>
      <c r="E99" s="401">
        <v>2.2569551109954126E-2</v>
      </c>
      <c r="F99" s="399">
        <v>0.69365740000000009</v>
      </c>
      <c r="G99" s="400">
        <v>0.28902391666666671</v>
      </c>
      <c r="H99" s="400">
        <v>0</v>
      </c>
      <c r="I99" s="400">
        <v>0</v>
      </c>
      <c r="J99" s="400">
        <v>-0.28902391666666671</v>
      </c>
      <c r="K99" s="402">
        <v>0</v>
      </c>
      <c r="L99" s="123"/>
      <c r="M99" s="398" t="str">
        <f t="shared" si="1"/>
        <v>X</v>
      </c>
    </row>
    <row r="100" spans="1:13" ht="14.45" customHeight="1" x14ac:dyDescent="0.2">
      <c r="A100" s="403" t="s">
        <v>322</v>
      </c>
      <c r="B100" s="399">
        <v>28.064810000000001</v>
      </c>
      <c r="C100" s="400">
        <v>0.27500000000000002</v>
      </c>
      <c r="D100" s="400">
        <v>-27.789810000000003</v>
      </c>
      <c r="E100" s="401">
        <v>9.7987479694321821E-3</v>
      </c>
      <c r="F100" s="399">
        <v>0.25620969999999998</v>
      </c>
      <c r="G100" s="400">
        <v>0.10675404166666666</v>
      </c>
      <c r="H100" s="400">
        <v>0</v>
      </c>
      <c r="I100" s="400">
        <v>0</v>
      </c>
      <c r="J100" s="400">
        <v>-0.10675404166666666</v>
      </c>
      <c r="K100" s="402">
        <v>0</v>
      </c>
      <c r="L100" s="123"/>
      <c r="M100" s="398" t="str">
        <f t="shared" si="1"/>
        <v/>
      </c>
    </row>
    <row r="101" spans="1:13" ht="14.45" customHeight="1" x14ac:dyDescent="0.2">
      <c r="A101" s="403" t="s">
        <v>323</v>
      </c>
      <c r="B101" s="399">
        <v>2.988734</v>
      </c>
      <c r="C101" s="400">
        <v>0</v>
      </c>
      <c r="D101" s="400">
        <v>-2.988734</v>
      </c>
      <c r="E101" s="401">
        <v>0</v>
      </c>
      <c r="F101" s="399">
        <v>0</v>
      </c>
      <c r="G101" s="400">
        <v>0</v>
      </c>
      <c r="H101" s="400">
        <v>0</v>
      </c>
      <c r="I101" s="400">
        <v>0</v>
      </c>
      <c r="J101" s="400">
        <v>0</v>
      </c>
      <c r="K101" s="402">
        <v>0</v>
      </c>
      <c r="L101" s="123"/>
      <c r="M101" s="398" t="str">
        <f t="shared" si="1"/>
        <v/>
      </c>
    </row>
    <row r="102" spans="1:13" ht="14.45" customHeight="1" x14ac:dyDescent="0.2">
      <c r="A102" s="403" t="s">
        <v>324</v>
      </c>
      <c r="B102" s="399">
        <v>5.0309E-2</v>
      </c>
      <c r="C102" s="400">
        <v>0.42699999999999999</v>
      </c>
      <c r="D102" s="400">
        <v>0.376691</v>
      </c>
      <c r="E102" s="401">
        <v>8.4875469597885065</v>
      </c>
      <c r="F102" s="399">
        <v>0.43744769999999999</v>
      </c>
      <c r="G102" s="400">
        <v>0.182269875</v>
      </c>
      <c r="H102" s="400">
        <v>0</v>
      </c>
      <c r="I102" s="400">
        <v>0</v>
      </c>
      <c r="J102" s="400">
        <v>-0.182269875</v>
      </c>
      <c r="K102" s="402">
        <v>0</v>
      </c>
      <c r="L102" s="123"/>
      <c r="M102" s="398" t="str">
        <f t="shared" si="1"/>
        <v/>
      </c>
    </row>
    <row r="103" spans="1:13" ht="14.45" customHeight="1" x14ac:dyDescent="0.2">
      <c r="A103" s="403" t="s">
        <v>325</v>
      </c>
      <c r="B103" s="399">
        <v>5.6768980000000004</v>
      </c>
      <c r="C103" s="400">
        <v>5.6287399999999996</v>
      </c>
      <c r="D103" s="400">
        <v>-4.8158000000000811E-2</v>
      </c>
      <c r="E103" s="401">
        <v>0.99151684599582368</v>
      </c>
      <c r="F103" s="399">
        <v>0</v>
      </c>
      <c r="G103" s="400">
        <v>0</v>
      </c>
      <c r="H103" s="400">
        <v>0.14509</v>
      </c>
      <c r="I103" s="400">
        <v>4.7329300000000005</v>
      </c>
      <c r="J103" s="400">
        <v>4.7329300000000005</v>
      </c>
      <c r="K103" s="402">
        <v>0</v>
      </c>
      <c r="L103" s="123"/>
      <c r="M103" s="398" t="str">
        <f t="shared" si="1"/>
        <v>X</v>
      </c>
    </row>
    <row r="104" spans="1:13" ht="14.45" customHeight="1" x14ac:dyDescent="0.2">
      <c r="A104" s="403" t="s">
        <v>326</v>
      </c>
      <c r="B104" s="399">
        <v>5.6768980000000004</v>
      </c>
      <c r="C104" s="400">
        <v>5.6287399999999996</v>
      </c>
      <c r="D104" s="400">
        <v>-4.8158000000000811E-2</v>
      </c>
      <c r="E104" s="401">
        <v>0.99151684599582368</v>
      </c>
      <c r="F104" s="399">
        <v>0</v>
      </c>
      <c r="G104" s="400">
        <v>0</v>
      </c>
      <c r="H104" s="400">
        <v>0.14509</v>
      </c>
      <c r="I104" s="400">
        <v>4.7329300000000005</v>
      </c>
      <c r="J104" s="400">
        <v>4.7329300000000005</v>
      </c>
      <c r="K104" s="402">
        <v>0</v>
      </c>
      <c r="L104" s="123"/>
      <c r="M104" s="398" t="str">
        <f t="shared" si="1"/>
        <v/>
      </c>
    </row>
    <row r="105" spans="1:13" ht="14.45" customHeight="1" x14ac:dyDescent="0.2">
      <c r="A105" s="403" t="s">
        <v>327</v>
      </c>
      <c r="B105" s="399">
        <v>15452.468577</v>
      </c>
      <c r="C105" s="400">
        <v>11972.861500000001</v>
      </c>
      <c r="D105" s="400">
        <v>-3479.6070769999988</v>
      </c>
      <c r="E105" s="401">
        <v>0.77481869258228619</v>
      </c>
      <c r="F105" s="399">
        <v>0</v>
      </c>
      <c r="G105" s="400">
        <v>0</v>
      </c>
      <c r="H105" s="400">
        <v>1375.4339199999999</v>
      </c>
      <c r="I105" s="400">
        <v>6695.5708399999994</v>
      </c>
      <c r="J105" s="400">
        <v>6695.5708399999994</v>
      </c>
      <c r="K105" s="402">
        <v>0</v>
      </c>
      <c r="L105" s="123"/>
      <c r="M105" s="398" t="str">
        <f t="shared" si="1"/>
        <v>X</v>
      </c>
    </row>
    <row r="106" spans="1:13" ht="14.45" customHeight="1" x14ac:dyDescent="0.2">
      <c r="A106" s="403" t="s">
        <v>328</v>
      </c>
      <c r="B106" s="399">
        <v>15452.468577</v>
      </c>
      <c r="C106" s="400">
        <v>11972.861500000001</v>
      </c>
      <c r="D106" s="400">
        <v>-3479.6070769999988</v>
      </c>
      <c r="E106" s="401">
        <v>0.77481869258228619</v>
      </c>
      <c r="F106" s="399">
        <v>0</v>
      </c>
      <c r="G106" s="400">
        <v>0</v>
      </c>
      <c r="H106" s="400">
        <v>1375.4339199999999</v>
      </c>
      <c r="I106" s="400">
        <v>6695.5708399999994</v>
      </c>
      <c r="J106" s="400">
        <v>6695.5708399999994</v>
      </c>
      <c r="K106" s="402">
        <v>0</v>
      </c>
      <c r="L106" s="123"/>
      <c r="M106" s="398" t="str">
        <f t="shared" si="1"/>
        <v/>
      </c>
    </row>
    <row r="107" spans="1:13" ht="14.45" customHeight="1" x14ac:dyDescent="0.2">
      <c r="A107" s="403" t="s">
        <v>329</v>
      </c>
      <c r="B107" s="399">
        <v>0</v>
      </c>
      <c r="C107" s="400">
        <v>697.11081000000001</v>
      </c>
      <c r="D107" s="400">
        <v>697.11081000000001</v>
      </c>
      <c r="E107" s="401">
        <v>0</v>
      </c>
      <c r="F107" s="399">
        <v>0</v>
      </c>
      <c r="G107" s="400">
        <v>0</v>
      </c>
      <c r="H107" s="400">
        <v>0</v>
      </c>
      <c r="I107" s="400">
        <v>0.36456</v>
      </c>
      <c r="J107" s="400">
        <v>0.36456</v>
      </c>
      <c r="K107" s="402">
        <v>0</v>
      </c>
      <c r="L107" s="123"/>
      <c r="M107" s="398" t="str">
        <f t="shared" si="1"/>
        <v>X</v>
      </c>
    </row>
    <row r="108" spans="1:13" ht="14.45" customHeight="1" x14ac:dyDescent="0.2">
      <c r="A108" s="403" t="s">
        <v>330</v>
      </c>
      <c r="B108" s="399">
        <v>0</v>
      </c>
      <c r="C108" s="400">
        <v>697.11081000000001</v>
      </c>
      <c r="D108" s="400">
        <v>697.11081000000001</v>
      </c>
      <c r="E108" s="401">
        <v>0</v>
      </c>
      <c r="F108" s="399">
        <v>0</v>
      </c>
      <c r="G108" s="400">
        <v>0</v>
      </c>
      <c r="H108" s="400">
        <v>0</v>
      </c>
      <c r="I108" s="400">
        <v>0.36456</v>
      </c>
      <c r="J108" s="400">
        <v>0.36456</v>
      </c>
      <c r="K108" s="402">
        <v>0</v>
      </c>
      <c r="L108" s="123"/>
      <c r="M108" s="398" t="str">
        <f t="shared" si="1"/>
        <v/>
      </c>
    </row>
    <row r="109" spans="1:13" ht="14.45" customHeight="1" x14ac:dyDescent="0.2">
      <c r="A109" s="403" t="s">
        <v>331</v>
      </c>
      <c r="B109" s="399">
        <v>0</v>
      </c>
      <c r="C109" s="400">
        <v>28.361049999999999</v>
      </c>
      <c r="D109" s="400">
        <v>28.361049999999999</v>
      </c>
      <c r="E109" s="401">
        <v>0</v>
      </c>
      <c r="F109" s="399">
        <v>21.847236599999999</v>
      </c>
      <c r="G109" s="400">
        <v>9.1030152499999986</v>
      </c>
      <c r="H109" s="400">
        <v>4.7776800000000001</v>
      </c>
      <c r="I109" s="400">
        <v>13.68469</v>
      </c>
      <c r="J109" s="400">
        <v>4.5816747500000012</v>
      </c>
      <c r="K109" s="402">
        <v>0.62638082108745963</v>
      </c>
      <c r="L109" s="123"/>
      <c r="M109" s="398" t="str">
        <f t="shared" si="1"/>
        <v/>
      </c>
    </row>
    <row r="110" spans="1:13" ht="14.45" customHeight="1" x14ac:dyDescent="0.2">
      <c r="A110" s="403" t="s">
        <v>332</v>
      </c>
      <c r="B110" s="399">
        <v>0</v>
      </c>
      <c r="C110" s="400">
        <v>0.75</v>
      </c>
      <c r="D110" s="400">
        <v>0.75</v>
      </c>
      <c r="E110" s="401">
        <v>0</v>
      </c>
      <c r="F110" s="399">
        <v>0</v>
      </c>
      <c r="G110" s="400">
        <v>0</v>
      </c>
      <c r="H110" s="400">
        <v>0</v>
      </c>
      <c r="I110" s="400">
        <v>0.75</v>
      </c>
      <c r="J110" s="400">
        <v>0.75</v>
      </c>
      <c r="K110" s="402">
        <v>0</v>
      </c>
      <c r="L110" s="123"/>
      <c r="M110" s="398" t="str">
        <f t="shared" si="1"/>
        <v/>
      </c>
    </row>
    <row r="111" spans="1:13" ht="14.45" customHeight="1" x14ac:dyDescent="0.2">
      <c r="A111" s="403" t="s">
        <v>333</v>
      </c>
      <c r="B111" s="399">
        <v>0</v>
      </c>
      <c r="C111" s="400">
        <v>0.75</v>
      </c>
      <c r="D111" s="400">
        <v>0.75</v>
      </c>
      <c r="E111" s="401">
        <v>0</v>
      </c>
      <c r="F111" s="399">
        <v>0</v>
      </c>
      <c r="G111" s="400">
        <v>0</v>
      </c>
      <c r="H111" s="400">
        <v>0</v>
      </c>
      <c r="I111" s="400">
        <v>0.75</v>
      </c>
      <c r="J111" s="400">
        <v>0.75</v>
      </c>
      <c r="K111" s="402">
        <v>0</v>
      </c>
      <c r="L111" s="123"/>
      <c r="M111" s="398" t="str">
        <f t="shared" si="1"/>
        <v>X</v>
      </c>
    </row>
    <row r="112" spans="1:13" ht="14.45" customHeight="1" x14ac:dyDescent="0.2">
      <c r="A112" s="403" t="s">
        <v>334</v>
      </c>
      <c r="B112" s="399">
        <v>0</v>
      </c>
      <c r="C112" s="400">
        <v>0.75</v>
      </c>
      <c r="D112" s="400">
        <v>0.75</v>
      </c>
      <c r="E112" s="401">
        <v>0</v>
      </c>
      <c r="F112" s="399">
        <v>0</v>
      </c>
      <c r="G112" s="400">
        <v>0</v>
      </c>
      <c r="H112" s="400">
        <v>0</v>
      </c>
      <c r="I112" s="400">
        <v>0.75</v>
      </c>
      <c r="J112" s="400">
        <v>0.75</v>
      </c>
      <c r="K112" s="402">
        <v>0</v>
      </c>
      <c r="L112" s="123"/>
      <c r="M112" s="398" t="str">
        <f t="shared" si="1"/>
        <v/>
      </c>
    </row>
    <row r="113" spans="1:13" ht="14.45" customHeight="1" x14ac:dyDescent="0.2">
      <c r="A113" s="403" t="s">
        <v>335</v>
      </c>
      <c r="B113" s="399">
        <v>0</v>
      </c>
      <c r="C113" s="400">
        <v>27.611049999999999</v>
      </c>
      <c r="D113" s="400">
        <v>27.611049999999999</v>
      </c>
      <c r="E113" s="401">
        <v>0</v>
      </c>
      <c r="F113" s="399">
        <v>21.847236599999999</v>
      </c>
      <c r="G113" s="400">
        <v>9.1030152499999986</v>
      </c>
      <c r="H113" s="400">
        <v>4.7776800000000001</v>
      </c>
      <c r="I113" s="400">
        <v>12.93469</v>
      </c>
      <c r="J113" s="400">
        <v>3.8316747500000012</v>
      </c>
      <c r="K113" s="402">
        <v>0.59205153662317189</v>
      </c>
      <c r="L113" s="123"/>
      <c r="M113" s="398" t="str">
        <f t="shared" si="1"/>
        <v/>
      </c>
    </row>
    <row r="114" spans="1:13" ht="14.45" customHeight="1" x14ac:dyDescent="0.2">
      <c r="A114" s="403" t="s">
        <v>336</v>
      </c>
      <c r="B114" s="399">
        <v>0</v>
      </c>
      <c r="C114" s="400">
        <v>-1.1E-4</v>
      </c>
      <c r="D114" s="400">
        <v>-1.1E-4</v>
      </c>
      <c r="E114" s="401">
        <v>0</v>
      </c>
      <c r="F114" s="399">
        <v>0</v>
      </c>
      <c r="G114" s="400">
        <v>0</v>
      </c>
      <c r="H114" s="400">
        <v>0</v>
      </c>
      <c r="I114" s="400">
        <v>-2.0000000000000002E-5</v>
      </c>
      <c r="J114" s="400">
        <v>-2.0000000000000002E-5</v>
      </c>
      <c r="K114" s="402">
        <v>0</v>
      </c>
      <c r="L114" s="123"/>
      <c r="M114" s="398" t="str">
        <f t="shared" si="1"/>
        <v>X</v>
      </c>
    </row>
    <row r="115" spans="1:13" ht="14.45" customHeight="1" x14ac:dyDescent="0.2">
      <c r="A115" s="403" t="s">
        <v>337</v>
      </c>
      <c r="B115" s="399">
        <v>0</v>
      </c>
      <c r="C115" s="400">
        <v>-1.1E-4</v>
      </c>
      <c r="D115" s="400">
        <v>-1.1E-4</v>
      </c>
      <c r="E115" s="401">
        <v>0</v>
      </c>
      <c r="F115" s="399">
        <v>0</v>
      </c>
      <c r="G115" s="400">
        <v>0</v>
      </c>
      <c r="H115" s="400">
        <v>0</v>
      </c>
      <c r="I115" s="400">
        <v>-2.0000000000000002E-5</v>
      </c>
      <c r="J115" s="400">
        <v>-2.0000000000000002E-5</v>
      </c>
      <c r="K115" s="402">
        <v>0</v>
      </c>
      <c r="L115" s="123"/>
      <c r="M115" s="398" t="str">
        <f t="shared" si="1"/>
        <v/>
      </c>
    </row>
    <row r="116" spans="1:13" ht="14.45" customHeight="1" x14ac:dyDescent="0.2">
      <c r="A116" s="403" t="s">
        <v>338</v>
      </c>
      <c r="B116" s="399">
        <v>0</v>
      </c>
      <c r="C116" s="400">
        <v>27.611159999999998</v>
      </c>
      <c r="D116" s="400">
        <v>27.611159999999998</v>
      </c>
      <c r="E116" s="401">
        <v>0</v>
      </c>
      <c r="F116" s="399">
        <v>21.847236599999999</v>
      </c>
      <c r="G116" s="400">
        <v>9.1030152499999986</v>
      </c>
      <c r="H116" s="400">
        <v>4.7776800000000001</v>
      </c>
      <c r="I116" s="400">
        <v>12.934709999999999</v>
      </c>
      <c r="J116" s="400">
        <v>3.8316947500000005</v>
      </c>
      <c r="K116" s="402">
        <v>0.59205245207075752</v>
      </c>
      <c r="L116" s="123"/>
      <c r="M116" s="398" t="str">
        <f t="shared" si="1"/>
        <v>X</v>
      </c>
    </row>
    <row r="117" spans="1:13" ht="14.45" customHeight="1" x14ac:dyDescent="0.2">
      <c r="A117" s="403" t="s">
        <v>339</v>
      </c>
      <c r="B117" s="399">
        <v>0</v>
      </c>
      <c r="C117" s="400">
        <v>0</v>
      </c>
      <c r="D117" s="400">
        <v>0</v>
      </c>
      <c r="E117" s="401">
        <v>0</v>
      </c>
      <c r="F117" s="399">
        <v>0</v>
      </c>
      <c r="G117" s="400">
        <v>0</v>
      </c>
      <c r="H117" s="400">
        <v>2.1</v>
      </c>
      <c r="I117" s="400">
        <v>2.1</v>
      </c>
      <c r="J117" s="400">
        <v>2.1</v>
      </c>
      <c r="K117" s="402">
        <v>0</v>
      </c>
      <c r="L117" s="123"/>
      <c r="M117" s="398" t="str">
        <f t="shared" si="1"/>
        <v/>
      </c>
    </row>
    <row r="118" spans="1:13" ht="14.45" customHeight="1" x14ac:dyDescent="0.2">
      <c r="A118" s="403" t="s">
        <v>340</v>
      </c>
      <c r="B118" s="399">
        <v>0</v>
      </c>
      <c r="C118" s="400">
        <v>0</v>
      </c>
      <c r="D118" s="400">
        <v>0</v>
      </c>
      <c r="E118" s="401">
        <v>0</v>
      </c>
      <c r="F118" s="399">
        <v>0</v>
      </c>
      <c r="G118" s="400">
        <v>0</v>
      </c>
      <c r="H118" s="400">
        <v>0</v>
      </c>
      <c r="I118" s="400">
        <v>0.16528999999999999</v>
      </c>
      <c r="J118" s="400">
        <v>0.16528999999999999</v>
      </c>
      <c r="K118" s="402">
        <v>0</v>
      </c>
      <c r="L118" s="123"/>
      <c r="M118" s="398" t="str">
        <f t="shared" si="1"/>
        <v/>
      </c>
    </row>
    <row r="119" spans="1:13" ht="14.45" customHeight="1" x14ac:dyDescent="0.2">
      <c r="A119" s="403" t="s">
        <v>341</v>
      </c>
      <c r="B119" s="399">
        <v>0</v>
      </c>
      <c r="C119" s="400">
        <v>27.611159999999998</v>
      </c>
      <c r="D119" s="400">
        <v>27.611159999999998</v>
      </c>
      <c r="E119" s="401">
        <v>0</v>
      </c>
      <c r="F119" s="399">
        <v>21.847236599999999</v>
      </c>
      <c r="G119" s="400">
        <v>9.1030152499999986</v>
      </c>
      <c r="H119" s="400">
        <v>2.6776799999999996</v>
      </c>
      <c r="I119" s="400">
        <v>10.669420000000001</v>
      </c>
      <c r="J119" s="400">
        <v>1.566404750000002</v>
      </c>
      <c r="K119" s="402">
        <v>0.48836473899861554</v>
      </c>
      <c r="L119" s="123"/>
      <c r="M119" s="398" t="str">
        <f t="shared" si="1"/>
        <v/>
      </c>
    </row>
    <row r="120" spans="1:13" ht="14.45" customHeight="1" x14ac:dyDescent="0.2">
      <c r="A120" s="403" t="s">
        <v>342</v>
      </c>
      <c r="B120" s="399">
        <v>0</v>
      </c>
      <c r="C120" s="400">
        <v>0</v>
      </c>
      <c r="D120" s="400">
        <v>0</v>
      </c>
      <c r="E120" s="401">
        <v>0</v>
      </c>
      <c r="F120" s="399">
        <v>0</v>
      </c>
      <c r="G120" s="400">
        <v>0</v>
      </c>
      <c r="H120" s="400">
        <v>0</v>
      </c>
      <c r="I120" s="400">
        <v>1.0000000000000001E-5</v>
      </c>
      <c r="J120" s="400">
        <v>1.0000000000000001E-5</v>
      </c>
      <c r="K120" s="402">
        <v>0</v>
      </c>
      <c r="L120" s="123"/>
      <c r="M120" s="398" t="str">
        <f t="shared" si="1"/>
        <v/>
      </c>
    </row>
    <row r="121" spans="1:13" ht="14.45" customHeight="1" x14ac:dyDescent="0.2">
      <c r="A121" s="403" t="s">
        <v>343</v>
      </c>
      <c r="B121" s="399">
        <v>0</v>
      </c>
      <c r="C121" s="400">
        <v>0</v>
      </c>
      <c r="D121" s="400">
        <v>0</v>
      </c>
      <c r="E121" s="401">
        <v>0</v>
      </c>
      <c r="F121" s="399">
        <v>0</v>
      </c>
      <c r="G121" s="400">
        <v>0</v>
      </c>
      <c r="H121" s="400">
        <v>0</v>
      </c>
      <c r="I121" s="400">
        <v>1.0000000000000001E-5</v>
      </c>
      <c r="J121" s="400">
        <v>1.0000000000000001E-5</v>
      </c>
      <c r="K121" s="402">
        <v>0</v>
      </c>
      <c r="L121" s="123"/>
      <c r="M121" s="398" t="str">
        <f t="shared" si="1"/>
        <v/>
      </c>
    </row>
    <row r="122" spans="1:13" ht="14.45" customHeight="1" x14ac:dyDescent="0.2">
      <c r="A122" s="403" t="s">
        <v>344</v>
      </c>
      <c r="B122" s="399">
        <v>0</v>
      </c>
      <c r="C122" s="400">
        <v>0</v>
      </c>
      <c r="D122" s="400">
        <v>0</v>
      </c>
      <c r="E122" s="401">
        <v>0</v>
      </c>
      <c r="F122" s="399">
        <v>0</v>
      </c>
      <c r="G122" s="400">
        <v>0</v>
      </c>
      <c r="H122" s="400">
        <v>0</v>
      </c>
      <c r="I122" s="400">
        <v>1.0000000000000001E-5</v>
      </c>
      <c r="J122" s="400">
        <v>1.0000000000000001E-5</v>
      </c>
      <c r="K122" s="402">
        <v>0</v>
      </c>
      <c r="L122" s="123"/>
      <c r="M122" s="398" t="str">
        <f t="shared" si="1"/>
        <v>X</v>
      </c>
    </row>
    <row r="123" spans="1:13" ht="14.45" customHeight="1" x14ac:dyDescent="0.2">
      <c r="A123" s="403" t="s">
        <v>345</v>
      </c>
      <c r="B123" s="399">
        <v>0</v>
      </c>
      <c r="C123" s="400">
        <v>0</v>
      </c>
      <c r="D123" s="400">
        <v>0</v>
      </c>
      <c r="E123" s="401">
        <v>0</v>
      </c>
      <c r="F123" s="399">
        <v>0</v>
      </c>
      <c r="G123" s="400">
        <v>0</v>
      </c>
      <c r="H123" s="400">
        <v>0</v>
      </c>
      <c r="I123" s="400">
        <v>1.0000000000000001E-5</v>
      </c>
      <c r="J123" s="400">
        <v>1.0000000000000001E-5</v>
      </c>
      <c r="K123" s="402">
        <v>0</v>
      </c>
      <c r="L123" s="123"/>
      <c r="M123" s="398" t="str">
        <f t="shared" si="1"/>
        <v/>
      </c>
    </row>
    <row r="124" spans="1:13" ht="14.45" customHeight="1" x14ac:dyDescent="0.2">
      <c r="A124" s="403" t="s">
        <v>346</v>
      </c>
      <c r="B124" s="399">
        <v>0</v>
      </c>
      <c r="C124" s="400">
        <v>1121.78268</v>
      </c>
      <c r="D124" s="400">
        <v>1121.78268</v>
      </c>
      <c r="E124" s="401">
        <v>0</v>
      </c>
      <c r="F124" s="399">
        <v>0</v>
      </c>
      <c r="G124" s="400">
        <v>0</v>
      </c>
      <c r="H124" s="400">
        <v>56.883870000000002</v>
      </c>
      <c r="I124" s="400">
        <v>422.14724000000001</v>
      </c>
      <c r="J124" s="400">
        <v>422.14724000000001</v>
      </c>
      <c r="K124" s="402">
        <v>0</v>
      </c>
      <c r="L124" s="123"/>
      <c r="M124" s="398" t="str">
        <f t="shared" si="1"/>
        <v/>
      </c>
    </row>
    <row r="125" spans="1:13" ht="14.45" customHeight="1" x14ac:dyDescent="0.2">
      <c r="A125" s="403" t="s">
        <v>347</v>
      </c>
      <c r="B125" s="399">
        <v>0</v>
      </c>
      <c r="C125" s="400">
        <v>1121.78268</v>
      </c>
      <c r="D125" s="400">
        <v>1121.78268</v>
      </c>
      <c r="E125" s="401">
        <v>0</v>
      </c>
      <c r="F125" s="399">
        <v>0</v>
      </c>
      <c r="G125" s="400">
        <v>0</v>
      </c>
      <c r="H125" s="400">
        <v>56.883870000000002</v>
      </c>
      <c r="I125" s="400">
        <v>422.14724000000001</v>
      </c>
      <c r="J125" s="400">
        <v>422.14724000000001</v>
      </c>
      <c r="K125" s="402">
        <v>0</v>
      </c>
      <c r="L125" s="123"/>
      <c r="M125" s="398" t="str">
        <f t="shared" si="1"/>
        <v/>
      </c>
    </row>
    <row r="126" spans="1:13" ht="14.45" customHeight="1" x14ac:dyDescent="0.2">
      <c r="A126" s="403" t="s">
        <v>348</v>
      </c>
      <c r="B126" s="399">
        <v>0</v>
      </c>
      <c r="C126" s="400">
        <v>1121.78268</v>
      </c>
      <c r="D126" s="400">
        <v>1121.78268</v>
      </c>
      <c r="E126" s="401">
        <v>0</v>
      </c>
      <c r="F126" s="399">
        <v>0</v>
      </c>
      <c r="G126" s="400">
        <v>0</v>
      </c>
      <c r="H126" s="400">
        <v>56.883870000000002</v>
      </c>
      <c r="I126" s="400">
        <v>422.14724000000001</v>
      </c>
      <c r="J126" s="400">
        <v>422.14724000000001</v>
      </c>
      <c r="K126" s="402">
        <v>0</v>
      </c>
      <c r="L126" s="123"/>
      <c r="M126" s="398" t="str">
        <f t="shared" si="1"/>
        <v/>
      </c>
    </row>
    <row r="127" spans="1:13" ht="14.45" customHeight="1" x14ac:dyDescent="0.2">
      <c r="A127" s="403" t="s">
        <v>349</v>
      </c>
      <c r="B127" s="399">
        <v>0</v>
      </c>
      <c r="C127" s="400">
        <v>1.32</v>
      </c>
      <c r="D127" s="400">
        <v>1.32</v>
      </c>
      <c r="E127" s="401">
        <v>0</v>
      </c>
      <c r="F127" s="399">
        <v>0</v>
      </c>
      <c r="G127" s="400">
        <v>0</v>
      </c>
      <c r="H127" s="400">
        <v>0</v>
      </c>
      <c r="I127" s="400">
        <v>0</v>
      </c>
      <c r="J127" s="400">
        <v>0</v>
      </c>
      <c r="K127" s="402">
        <v>0</v>
      </c>
      <c r="L127" s="123"/>
      <c r="M127" s="398" t="str">
        <f t="shared" si="1"/>
        <v>X</v>
      </c>
    </row>
    <row r="128" spans="1:13" ht="14.45" customHeight="1" x14ac:dyDescent="0.2">
      <c r="A128" s="403" t="s">
        <v>350</v>
      </c>
      <c r="B128" s="399">
        <v>0</v>
      </c>
      <c r="C128" s="400">
        <v>1.32</v>
      </c>
      <c r="D128" s="400">
        <v>1.32</v>
      </c>
      <c r="E128" s="401">
        <v>0</v>
      </c>
      <c r="F128" s="399">
        <v>0</v>
      </c>
      <c r="G128" s="400">
        <v>0</v>
      </c>
      <c r="H128" s="400">
        <v>0</v>
      </c>
      <c r="I128" s="400">
        <v>0</v>
      </c>
      <c r="J128" s="400">
        <v>0</v>
      </c>
      <c r="K128" s="402">
        <v>0</v>
      </c>
      <c r="L128" s="123"/>
      <c r="M128" s="398" t="str">
        <f t="shared" si="1"/>
        <v/>
      </c>
    </row>
    <row r="129" spans="1:13" ht="14.45" customHeight="1" x14ac:dyDescent="0.2">
      <c r="A129" s="403" t="s">
        <v>351</v>
      </c>
      <c r="B129" s="399">
        <v>0</v>
      </c>
      <c r="C129" s="400">
        <v>0.14699999999999999</v>
      </c>
      <c r="D129" s="400">
        <v>0.14699999999999999</v>
      </c>
      <c r="E129" s="401">
        <v>0</v>
      </c>
      <c r="F129" s="399">
        <v>0</v>
      </c>
      <c r="G129" s="400">
        <v>0</v>
      </c>
      <c r="H129" s="400">
        <v>0</v>
      </c>
      <c r="I129" s="400">
        <v>0.14699999999999999</v>
      </c>
      <c r="J129" s="400">
        <v>0.14699999999999999</v>
      </c>
      <c r="K129" s="402">
        <v>0</v>
      </c>
      <c r="L129" s="123"/>
      <c r="M129" s="398" t="str">
        <f t="shared" si="1"/>
        <v>X</v>
      </c>
    </row>
    <row r="130" spans="1:13" ht="14.45" customHeight="1" x14ac:dyDescent="0.2">
      <c r="A130" s="403" t="s">
        <v>352</v>
      </c>
      <c r="B130" s="399">
        <v>0</v>
      </c>
      <c r="C130" s="400">
        <v>0.14699999999999999</v>
      </c>
      <c r="D130" s="400">
        <v>0.14699999999999999</v>
      </c>
      <c r="E130" s="401">
        <v>0</v>
      </c>
      <c r="F130" s="399">
        <v>0</v>
      </c>
      <c r="G130" s="400">
        <v>0</v>
      </c>
      <c r="H130" s="400">
        <v>0</v>
      </c>
      <c r="I130" s="400">
        <v>0.14699999999999999</v>
      </c>
      <c r="J130" s="400">
        <v>0.14699999999999999</v>
      </c>
      <c r="K130" s="402">
        <v>0</v>
      </c>
      <c r="L130" s="123"/>
      <c r="M130" s="398" t="str">
        <f t="shared" si="1"/>
        <v/>
      </c>
    </row>
    <row r="131" spans="1:13" ht="14.45" customHeight="1" x14ac:dyDescent="0.2">
      <c r="A131" s="403" t="s">
        <v>353</v>
      </c>
      <c r="B131" s="399">
        <v>0</v>
      </c>
      <c r="C131" s="400">
        <v>0.14157</v>
      </c>
      <c r="D131" s="400">
        <v>0.14157</v>
      </c>
      <c r="E131" s="401">
        <v>0</v>
      </c>
      <c r="F131" s="399">
        <v>0</v>
      </c>
      <c r="G131" s="400">
        <v>0</v>
      </c>
      <c r="H131" s="400">
        <v>1.9300000000000001E-2</v>
      </c>
      <c r="I131" s="400">
        <v>0.15897999999999998</v>
      </c>
      <c r="J131" s="400">
        <v>0.15897999999999998</v>
      </c>
      <c r="K131" s="402">
        <v>0</v>
      </c>
      <c r="L131" s="123"/>
      <c r="M131" s="398" t="str">
        <f t="shared" si="1"/>
        <v>X</v>
      </c>
    </row>
    <row r="132" spans="1:13" ht="14.45" customHeight="1" x14ac:dyDescent="0.2">
      <c r="A132" s="403" t="s">
        <v>354</v>
      </c>
      <c r="B132" s="399">
        <v>0</v>
      </c>
      <c r="C132" s="400">
        <v>0.14157</v>
      </c>
      <c r="D132" s="400">
        <v>0.14157</v>
      </c>
      <c r="E132" s="401">
        <v>0</v>
      </c>
      <c r="F132" s="399">
        <v>0</v>
      </c>
      <c r="G132" s="400">
        <v>0</v>
      </c>
      <c r="H132" s="400">
        <v>1.9300000000000001E-2</v>
      </c>
      <c r="I132" s="400">
        <v>0.15897999999999998</v>
      </c>
      <c r="J132" s="400">
        <v>0.15897999999999998</v>
      </c>
      <c r="K132" s="402">
        <v>0</v>
      </c>
      <c r="L132" s="123"/>
      <c r="M132" s="398" t="str">
        <f t="shared" si="1"/>
        <v/>
      </c>
    </row>
    <row r="133" spans="1:13" ht="14.45" customHeight="1" x14ac:dyDescent="0.2">
      <c r="A133" s="403" t="s">
        <v>355</v>
      </c>
      <c r="B133" s="399">
        <v>0</v>
      </c>
      <c r="C133" s="400">
        <v>0</v>
      </c>
      <c r="D133" s="400">
        <v>0</v>
      </c>
      <c r="E133" s="401">
        <v>0</v>
      </c>
      <c r="F133" s="399">
        <v>0</v>
      </c>
      <c r="G133" s="400">
        <v>0</v>
      </c>
      <c r="H133" s="400">
        <v>0</v>
      </c>
      <c r="I133" s="400">
        <v>0.16800000000000001</v>
      </c>
      <c r="J133" s="400">
        <v>0.16800000000000001</v>
      </c>
      <c r="K133" s="402">
        <v>0</v>
      </c>
      <c r="L133" s="123"/>
      <c r="M133" s="398" t="str">
        <f t="shared" si="1"/>
        <v>X</v>
      </c>
    </row>
    <row r="134" spans="1:13" ht="14.45" customHeight="1" x14ac:dyDescent="0.2">
      <c r="A134" s="403" t="s">
        <v>356</v>
      </c>
      <c r="B134" s="399">
        <v>0</v>
      </c>
      <c r="C134" s="400">
        <v>0</v>
      </c>
      <c r="D134" s="400">
        <v>0</v>
      </c>
      <c r="E134" s="401">
        <v>0</v>
      </c>
      <c r="F134" s="399">
        <v>0</v>
      </c>
      <c r="G134" s="400">
        <v>0</v>
      </c>
      <c r="H134" s="400">
        <v>0</v>
      </c>
      <c r="I134" s="400">
        <v>0.16800000000000001</v>
      </c>
      <c r="J134" s="400">
        <v>0.16800000000000001</v>
      </c>
      <c r="K134" s="402">
        <v>0</v>
      </c>
      <c r="L134" s="123"/>
      <c r="M134" s="398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03" t="s">
        <v>357</v>
      </c>
      <c r="B135" s="399">
        <v>0</v>
      </c>
      <c r="C135" s="400">
        <v>215.40692000000001</v>
      </c>
      <c r="D135" s="400">
        <v>215.40692000000001</v>
      </c>
      <c r="E135" s="401">
        <v>0</v>
      </c>
      <c r="F135" s="399">
        <v>0</v>
      </c>
      <c r="G135" s="400">
        <v>0</v>
      </c>
      <c r="H135" s="400">
        <v>0</v>
      </c>
      <c r="I135" s="400">
        <v>78.975149999999999</v>
      </c>
      <c r="J135" s="400">
        <v>78.975149999999999</v>
      </c>
      <c r="K135" s="402">
        <v>0</v>
      </c>
      <c r="L135" s="123"/>
      <c r="M135" s="398" t="str">
        <f t="shared" si="2"/>
        <v>X</v>
      </c>
    </row>
    <row r="136" spans="1:13" ht="14.45" customHeight="1" x14ac:dyDescent="0.2">
      <c r="A136" s="403" t="s">
        <v>358</v>
      </c>
      <c r="B136" s="399">
        <v>0</v>
      </c>
      <c r="C136" s="400">
        <v>215.40692000000001</v>
      </c>
      <c r="D136" s="400">
        <v>215.40692000000001</v>
      </c>
      <c r="E136" s="401">
        <v>0</v>
      </c>
      <c r="F136" s="399">
        <v>0</v>
      </c>
      <c r="G136" s="400">
        <v>0</v>
      </c>
      <c r="H136" s="400">
        <v>0</v>
      </c>
      <c r="I136" s="400">
        <v>78.975149999999999</v>
      </c>
      <c r="J136" s="400">
        <v>78.975149999999999</v>
      </c>
      <c r="K136" s="402">
        <v>0</v>
      </c>
      <c r="L136" s="123"/>
      <c r="M136" s="398" t="str">
        <f t="shared" si="2"/>
        <v/>
      </c>
    </row>
    <row r="137" spans="1:13" ht="14.45" customHeight="1" x14ac:dyDescent="0.2">
      <c r="A137" s="403" t="s">
        <v>359</v>
      </c>
      <c r="B137" s="399">
        <v>0</v>
      </c>
      <c r="C137" s="400">
        <v>904.76718999999991</v>
      </c>
      <c r="D137" s="400">
        <v>904.76718999999991</v>
      </c>
      <c r="E137" s="401">
        <v>0</v>
      </c>
      <c r="F137" s="399">
        <v>0</v>
      </c>
      <c r="G137" s="400">
        <v>0</v>
      </c>
      <c r="H137" s="400">
        <v>56.864570000000001</v>
      </c>
      <c r="I137" s="400">
        <v>342.69810999999999</v>
      </c>
      <c r="J137" s="400">
        <v>342.69810999999999</v>
      </c>
      <c r="K137" s="402">
        <v>0</v>
      </c>
      <c r="L137" s="123"/>
      <c r="M137" s="398" t="str">
        <f t="shared" si="2"/>
        <v>X</v>
      </c>
    </row>
    <row r="138" spans="1:13" ht="14.45" customHeight="1" x14ac:dyDescent="0.2">
      <c r="A138" s="403" t="s">
        <v>360</v>
      </c>
      <c r="B138" s="399">
        <v>0</v>
      </c>
      <c r="C138" s="400">
        <v>904.76718999999991</v>
      </c>
      <c r="D138" s="400">
        <v>904.76718999999991</v>
      </c>
      <c r="E138" s="401">
        <v>0</v>
      </c>
      <c r="F138" s="399">
        <v>0</v>
      </c>
      <c r="G138" s="400">
        <v>0</v>
      </c>
      <c r="H138" s="400">
        <v>56.864570000000001</v>
      </c>
      <c r="I138" s="400">
        <v>342.69810999999999</v>
      </c>
      <c r="J138" s="400">
        <v>342.69810999999999</v>
      </c>
      <c r="K138" s="402">
        <v>0</v>
      </c>
      <c r="L138" s="123"/>
      <c r="M138" s="398" t="str">
        <f t="shared" si="2"/>
        <v/>
      </c>
    </row>
    <row r="139" spans="1:13" ht="14.45" customHeight="1" x14ac:dyDescent="0.2">
      <c r="A139" s="403"/>
      <c r="B139" s="399"/>
      <c r="C139" s="400"/>
      <c r="D139" s="400"/>
      <c r="E139" s="401"/>
      <c r="F139" s="399"/>
      <c r="G139" s="400"/>
      <c r="H139" s="400"/>
      <c r="I139" s="400"/>
      <c r="J139" s="400"/>
      <c r="K139" s="402"/>
      <c r="L139" s="123"/>
      <c r="M139" s="398" t="str">
        <f t="shared" si="2"/>
        <v/>
      </c>
    </row>
    <row r="140" spans="1:13" ht="14.45" customHeight="1" x14ac:dyDescent="0.2">
      <c r="A140" s="403"/>
      <c r="B140" s="399"/>
      <c r="C140" s="400"/>
      <c r="D140" s="400"/>
      <c r="E140" s="401"/>
      <c r="F140" s="399"/>
      <c r="G140" s="400"/>
      <c r="H140" s="400"/>
      <c r="I140" s="400"/>
      <c r="J140" s="400"/>
      <c r="K140" s="402"/>
      <c r="L140" s="123"/>
      <c r="M140" s="398" t="str">
        <f t="shared" si="2"/>
        <v/>
      </c>
    </row>
    <row r="141" spans="1:13" ht="14.45" customHeight="1" x14ac:dyDescent="0.2">
      <c r="A141" s="403"/>
      <c r="B141" s="399"/>
      <c r="C141" s="400"/>
      <c r="D141" s="400"/>
      <c r="E141" s="401"/>
      <c r="F141" s="399"/>
      <c r="G141" s="400"/>
      <c r="H141" s="400"/>
      <c r="I141" s="400"/>
      <c r="J141" s="400"/>
      <c r="K141" s="402"/>
      <c r="L141" s="123"/>
      <c r="M141" s="398" t="str">
        <f t="shared" si="2"/>
        <v/>
      </c>
    </row>
    <row r="142" spans="1:13" ht="14.45" customHeight="1" x14ac:dyDescent="0.2">
      <c r="A142" s="403"/>
      <c r="B142" s="399"/>
      <c r="C142" s="400"/>
      <c r="D142" s="400"/>
      <c r="E142" s="401"/>
      <c r="F142" s="399"/>
      <c r="G142" s="400"/>
      <c r="H142" s="400"/>
      <c r="I142" s="400"/>
      <c r="J142" s="400"/>
      <c r="K142" s="402"/>
      <c r="L142" s="123"/>
      <c r="M142" s="398" t="str">
        <f t="shared" si="2"/>
        <v/>
      </c>
    </row>
    <row r="143" spans="1:13" ht="14.45" customHeight="1" x14ac:dyDescent="0.2">
      <c r="A143" s="403"/>
      <c r="B143" s="399"/>
      <c r="C143" s="400"/>
      <c r="D143" s="400"/>
      <c r="E143" s="401"/>
      <c r="F143" s="399"/>
      <c r="G143" s="400"/>
      <c r="H143" s="400"/>
      <c r="I143" s="400"/>
      <c r="J143" s="400"/>
      <c r="K143" s="402"/>
      <c r="L143" s="123"/>
      <c r="M143" s="398" t="str">
        <f t="shared" si="2"/>
        <v/>
      </c>
    </row>
    <row r="144" spans="1:13" ht="14.45" customHeight="1" x14ac:dyDescent="0.2">
      <c r="A144" s="403"/>
      <c r="B144" s="399"/>
      <c r="C144" s="400"/>
      <c r="D144" s="400"/>
      <c r="E144" s="401"/>
      <c r="F144" s="399"/>
      <c r="G144" s="400"/>
      <c r="H144" s="400"/>
      <c r="I144" s="400"/>
      <c r="J144" s="400"/>
      <c r="K144" s="402"/>
      <c r="L144" s="123"/>
      <c r="M144" s="398" t="str">
        <f t="shared" si="2"/>
        <v/>
      </c>
    </row>
    <row r="145" spans="1:13" ht="14.45" customHeight="1" x14ac:dyDescent="0.2">
      <c r="A145" s="403"/>
      <c r="B145" s="399"/>
      <c r="C145" s="400"/>
      <c r="D145" s="400"/>
      <c r="E145" s="401"/>
      <c r="F145" s="399"/>
      <c r="G145" s="400"/>
      <c r="H145" s="400"/>
      <c r="I145" s="400"/>
      <c r="J145" s="400"/>
      <c r="K145" s="402"/>
      <c r="L145" s="123"/>
      <c r="M145" s="398" t="str">
        <f t="shared" si="2"/>
        <v/>
      </c>
    </row>
    <row r="146" spans="1:13" ht="14.45" customHeight="1" x14ac:dyDescent="0.2">
      <c r="A146" s="403"/>
      <c r="B146" s="399"/>
      <c r="C146" s="400"/>
      <c r="D146" s="400"/>
      <c r="E146" s="401"/>
      <c r="F146" s="399"/>
      <c r="G146" s="400"/>
      <c r="H146" s="400"/>
      <c r="I146" s="400"/>
      <c r="J146" s="400"/>
      <c r="K146" s="402"/>
      <c r="L146" s="123"/>
      <c r="M146" s="398" t="str">
        <f t="shared" si="2"/>
        <v/>
      </c>
    </row>
    <row r="147" spans="1:13" ht="14.45" customHeight="1" x14ac:dyDescent="0.2">
      <c r="A147" s="403"/>
      <c r="B147" s="399"/>
      <c r="C147" s="400"/>
      <c r="D147" s="400"/>
      <c r="E147" s="401"/>
      <c r="F147" s="399"/>
      <c r="G147" s="400"/>
      <c r="H147" s="400"/>
      <c r="I147" s="400"/>
      <c r="J147" s="400"/>
      <c r="K147" s="402"/>
      <c r="L147" s="123"/>
      <c r="M147" s="398" t="str">
        <f t="shared" si="2"/>
        <v/>
      </c>
    </row>
    <row r="148" spans="1:13" ht="14.45" customHeight="1" x14ac:dyDescent="0.2">
      <c r="A148" s="403"/>
      <c r="B148" s="399"/>
      <c r="C148" s="400"/>
      <c r="D148" s="400"/>
      <c r="E148" s="401"/>
      <c r="F148" s="399"/>
      <c r="G148" s="400"/>
      <c r="H148" s="400"/>
      <c r="I148" s="400"/>
      <c r="J148" s="400"/>
      <c r="K148" s="402"/>
      <c r="L148" s="123"/>
      <c r="M148" s="398" t="str">
        <f t="shared" si="2"/>
        <v/>
      </c>
    </row>
    <row r="149" spans="1:13" ht="14.45" customHeight="1" x14ac:dyDescent="0.2">
      <c r="A149" s="403"/>
      <c r="B149" s="399"/>
      <c r="C149" s="400"/>
      <c r="D149" s="400"/>
      <c r="E149" s="401"/>
      <c r="F149" s="399"/>
      <c r="G149" s="400"/>
      <c r="H149" s="400"/>
      <c r="I149" s="400"/>
      <c r="J149" s="400"/>
      <c r="K149" s="402"/>
      <c r="L149" s="123"/>
      <c r="M149" s="398" t="str">
        <f t="shared" si="2"/>
        <v/>
      </c>
    </row>
    <row r="150" spans="1:13" ht="14.45" customHeight="1" x14ac:dyDescent="0.2">
      <c r="A150" s="403"/>
      <c r="B150" s="399"/>
      <c r="C150" s="400"/>
      <c r="D150" s="400"/>
      <c r="E150" s="401"/>
      <c r="F150" s="399"/>
      <c r="G150" s="400"/>
      <c r="H150" s="400"/>
      <c r="I150" s="400"/>
      <c r="J150" s="400"/>
      <c r="K150" s="402"/>
      <c r="L150" s="123"/>
      <c r="M150" s="398" t="str">
        <f t="shared" si="2"/>
        <v/>
      </c>
    </row>
    <row r="151" spans="1:13" ht="14.45" customHeight="1" x14ac:dyDescent="0.2">
      <c r="A151" s="403"/>
      <c r="B151" s="399"/>
      <c r="C151" s="400"/>
      <c r="D151" s="400"/>
      <c r="E151" s="401"/>
      <c r="F151" s="399"/>
      <c r="G151" s="400"/>
      <c r="H151" s="400"/>
      <c r="I151" s="400"/>
      <c r="J151" s="400"/>
      <c r="K151" s="402"/>
      <c r="L151" s="123"/>
      <c r="M151" s="398" t="str">
        <f t="shared" si="2"/>
        <v/>
      </c>
    </row>
    <row r="152" spans="1:13" ht="14.45" customHeight="1" x14ac:dyDescent="0.2">
      <c r="A152" s="403"/>
      <c r="B152" s="399"/>
      <c r="C152" s="400"/>
      <c r="D152" s="400"/>
      <c r="E152" s="401"/>
      <c r="F152" s="399"/>
      <c r="G152" s="400"/>
      <c r="H152" s="400"/>
      <c r="I152" s="400"/>
      <c r="J152" s="400"/>
      <c r="K152" s="402"/>
      <c r="L152" s="123"/>
      <c r="M152" s="398" t="str">
        <f t="shared" si="2"/>
        <v/>
      </c>
    </row>
    <row r="153" spans="1:13" ht="14.45" customHeight="1" x14ac:dyDescent="0.2">
      <c r="A153" s="403"/>
      <c r="B153" s="399"/>
      <c r="C153" s="400"/>
      <c r="D153" s="400"/>
      <c r="E153" s="401"/>
      <c r="F153" s="399"/>
      <c r="G153" s="400"/>
      <c r="H153" s="400"/>
      <c r="I153" s="400"/>
      <c r="J153" s="400"/>
      <c r="K153" s="402"/>
      <c r="L153" s="123"/>
      <c r="M153" s="398" t="str">
        <f t="shared" si="2"/>
        <v/>
      </c>
    </row>
    <row r="154" spans="1:13" ht="14.45" customHeight="1" x14ac:dyDescent="0.2">
      <c r="A154" s="403"/>
      <c r="B154" s="399"/>
      <c r="C154" s="400"/>
      <c r="D154" s="400"/>
      <c r="E154" s="401"/>
      <c r="F154" s="399"/>
      <c r="G154" s="400"/>
      <c r="H154" s="400"/>
      <c r="I154" s="400"/>
      <c r="J154" s="400"/>
      <c r="K154" s="402"/>
      <c r="L154" s="123"/>
      <c r="M154" s="398" t="str">
        <f t="shared" si="2"/>
        <v/>
      </c>
    </row>
    <row r="155" spans="1:13" ht="14.45" customHeight="1" x14ac:dyDescent="0.2">
      <c r="A155" s="403"/>
      <c r="B155" s="399"/>
      <c r="C155" s="400"/>
      <c r="D155" s="400"/>
      <c r="E155" s="401"/>
      <c r="F155" s="399"/>
      <c r="G155" s="400"/>
      <c r="H155" s="400"/>
      <c r="I155" s="400"/>
      <c r="J155" s="400"/>
      <c r="K155" s="402"/>
      <c r="L155" s="123"/>
      <c r="M155" s="398" t="str">
        <f t="shared" si="2"/>
        <v/>
      </c>
    </row>
    <row r="156" spans="1:13" ht="14.45" customHeight="1" x14ac:dyDescent="0.2">
      <c r="A156" s="403"/>
      <c r="B156" s="399"/>
      <c r="C156" s="400"/>
      <c r="D156" s="400"/>
      <c r="E156" s="401"/>
      <c r="F156" s="399"/>
      <c r="G156" s="400"/>
      <c r="H156" s="400"/>
      <c r="I156" s="400"/>
      <c r="J156" s="400"/>
      <c r="K156" s="402"/>
      <c r="L156" s="123"/>
      <c r="M156" s="398" t="str">
        <f t="shared" si="2"/>
        <v/>
      </c>
    </row>
    <row r="157" spans="1:13" ht="14.45" customHeight="1" x14ac:dyDescent="0.2">
      <c r="A157" s="403"/>
      <c r="B157" s="399"/>
      <c r="C157" s="400"/>
      <c r="D157" s="400"/>
      <c r="E157" s="401"/>
      <c r="F157" s="399"/>
      <c r="G157" s="400"/>
      <c r="H157" s="400"/>
      <c r="I157" s="400"/>
      <c r="J157" s="400"/>
      <c r="K157" s="402"/>
      <c r="L157" s="123"/>
      <c r="M157" s="398" t="str">
        <f t="shared" si="2"/>
        <v/>
      </c>
    </row>
    <row r="158" spans="1:13" ht="14.45" customHeight="1" x14ac:dyDescent="0.2">
      <c r="A158" s="403"/>
      <c r="B158" s="399"/>
      <c r="C158" s="400"/>
      <c r="D158" s="400"/>
      <c r="E158" s="401"/>
      <c r="F158" s="399"/>
      <c r="G158" s="400"/>
      <c r="H158" s="400"/>
      <c r="I158" s="400"/>
      <c r="J158" s="400"/>
      <c r="K158" s="402"/>
      <c r="L158" s="123"/>
      <c r="M158" s="398" t="str">
        <f t="shared" si="2"/>
        <v/>
      </c>
    </row>
    <row r="159" spans="1:13" ht="14.45" customHeight="1" x14ac:dyDescent="0.2">
      <c r="A159" s="403"/>
      <c r="B159" s="399"/>
      <c r="C159" s="400"/>
      <c r="D159" s="400"/>
      <c r="E159" s="401"/>
      <c r="F159" s="399"/>
      <c r="G159" s="400"/>
      <c r="H159" s="400"/>
      <c r="I159" s="400"/>
      <c r="J159" s="400"/>
      <c r="K159" s="402"/>
      <c r="L159" s="123"/>
      <c r="M159" s="398" t="str">
        <f t="shared" si="2"/>
        <v/>
      </c>
    </row>
    <row r="160" spans="1:13" ht="14.45" customHeight="1" x14ac:dyDescent="0.2">
      <c r="A160" s="403"/>
      <c r="B160" s="399"/>
      <c r="C160" s="400"/>
      <c r="D160" s="400"/>
      <c r="E160" s="401"/>
      <c r="F160" s="399"/>
      <c r="G160" s="400"/>
      <c r="H160" s="400"/>
      <c r="I160" s="400"/>
      <c r="J160" s="400"/>
      <c r="K160" s="402"/>
      <c r="L160" s="123"/>
      <c r="M160" s="398" t="str">
        <f t="shared" si="2"/>
        <v/>
      </c>
    </row>
    <row r="161" spans="1:13" ht="14.45" customHeight="1" x14ac:dyDescent="0.2">
      <c r="A161" s="403"/>
      <c r="B161" s="399"/>
      <c r="C161" s="400"/>
      <c r="D161" s="400"/>
      <c r="E161" s="401"/>
      <c r="F161" s="399"/>
      <c r="G161" s="400"/>
      <c r="H161" s="400"/>
      <c r="I161" s="400"/>
      <c r="J161" s="400"/>
      <c r="K161" s="402"/>
      <c r="L161" s="123"/>
      <c r="M161" s="398" t="str">
        <f t="shared" si="2"/>
        <v/>
      </c>
    </row>
    <row r="162" spans="1:13" ht="14.45" customHeight="1" x14ac:dyDescent="0.2">
      <c r="A162" s="403"/>
      <c r="B162" s="399"/>
      <c r="C162" s="400"/>
      <c r="D162" s="400"/>
      <c r="E162" s="401"/>
      <c r="F162" s="399"/>
      <c r="G162" s="400"/>
      <c r="H162" s="400"/>
      <c r="I162" s="400"/>
      <c r="J162" s="400"/>
      <c r="K162" s="402"/>
      <c r="L162" s="123"/>
      <c r="M162" s="398" t="str">
        <f t="shared" si="2"/>
        <v/>
      </c>
    </row>
    <row r="163" spans="1:13" ht="14.45" customHeight="1" x14ac:dyDescent="0.2">
      <c r="A163" s="403"/>
      <c r="B163" s="399"/>
      <c r="C163" s="400"/>
      <c r="D163" s="400"/>
      <c r="E163" s="401"/>
      <c r="F163" s="399"/>
      <c r="G163" s="400"/>
      <c r="H163" s="400"/>
      <c r="I163" s="400"/>
      <c r="J163" s="400"/>
      <c r="K163" s="402"/>
      <c r="L163" s="123"/>
      <c r="M163" s="398" t="str">
        <f t="shared" si="2"/>
        <v/>
      </c>
    </row>
    <row r="164" spans="1:13" ht="14.45" customHeight="1" x14ac:dyDescent="0.2">
      <c r="A164" s="403"/>
      <c r="B164" s="399"/>
      <c r="C164" s="400"/>
      <c r="D164" s="400"/>
      <c r="E164" s="401"/>
      <c r="F164" s="399"/>
      <c r="G164" s="400"/>
      <c r="H164" s="400"/>
      <c r="I164" s="400"/>
      <c r="J164" s="400"/>
      <c r="K164" s="402"/>
      <c r="L164" s="123"/>
      <c r="M164" s="398" t="str">
        <f t="shared" si="2"/>
        <v/>
      </c>
    </row>
    <row r="165" spans="1:13" ht="14.45" customHeight="1" x14ac:dyDescent="0.2">
      <c r="A165" s="403"/>
      <c r="B165" s="399"/>
      <c r="C165" s="400"/>
      <c r="D165" s="400"/>
      <c r="E165" s="401"/>
      <c r="F165" s="399"/>
      <c r="G165" s="400"/>
      <c r="H165" s="400"/>
      <c r="I165" s="400"/>
      <c r="J165" s="400"/>
      <c r="K165" s="402"/>
      <c r="L165" s="123"/>
      <c r="M165" s="398" t="str">
        <f t="shared" si="2"/>
        <v/>
      </c>
    </row>
    <row r="166" spans="1:13" ht="14.45" customHeight="1" x14ac:dyDescent="0.2">
      <c r="A166" s="403"/>
      <c r="B166" s="399"/>
      <c r="C166" s="400"/>
      <c r="D166" s="400"/>
      <c r="E166" s="401"/>
      <c r="F166" s="399"/>
      <c r="G166" s="400"/>
      <c r="H166" s="400"/>
      <c r="I166" s="400"/>
      <c r="J166" s="400"/>
      <c r="K166" s="402"/>
      <c r="L166" s="123"/>
      <c r="M166" s="398" t="str">
        <f t="shared" si="2"/>
        <v/>
      </c>
    </row>
    <row r="167" spans="1:13" ht="14.45" customHeight="1" x14ac:dyDescent="0.2">
      <c r="A167" s="403"/>
      <c r="B167" s="399"/>
      <c r="C167" s="400"/>
      <c r="D167" s="400"/>
      <c r="E167" s="401"/>
      <c r="F167" s="399"/>
      <c r="G167" s="400"/>
      <c r="H167" s="400"/>
      <c r="I167" s="400"/>
      <c r="J167" s="400"/>
      <c r="K167" s="402"/>
      <c r="L167" s="123"/>
      <c r="M167" s="398" t="str">
        <f t="shared" si="2"/>
        <v/>
      </c>
    </row>
    <row r="168" spans="1:13" ht="14.45" customHeight="1" x14ac:dyDescent="0.2">
      <c r="A168" s="403"/>
      <c r="B168" s="399"/>
      <c r="C168" s="400"/>
      <c r="D168" s="400"/>
      <c r="E168" s="401"/>
      <c r="F168" s="399"/>
      <c r="G168" s="400"/>
      <c r="H168" s="400"/>
      <c r="I168" s="400"/>
      <c r="J168" s="400"/>
      <c r="K168" s="402"/>
      <c r="L168" s="123"/>
      <c r="M168" s="398" t="str">
        <f t="shared" si="2"/>
        <v/>
      </c>
    </row>
    <row r="169" spans="1:13" ht="14.45" customHeight="1" x14ac:dyDescent="0.2">
      <c r="A169" s="403"/>
      <c r="B169" s="399"/>
      <c r="C169" s="400"/>
      <c r="D169" s="400"/>
      <c r="E169" s="401"/>
      <c r="F169" s="399"/>
      <c r="G169" s="400"/>
      <c r="H169" s="400"/>
      <c r="I169" s="400"/>
      <c r="J169" s="400"/>
      <c r="K169" s="402"/>
      <c r="L169" s="123"/>
      <c r="M169" s="398" t="str">
        <f t="shared" si="2"/>
        <v/>
      </c>
    </row>
    <row r="170" spans="1:13" ht="14.45" customHeight="1" x14ac:dyDescent="0.2">
      <c r="A170" s="403"/>
      <c r="B170" s="399"/>
      <c r="C170" s="400"/>
      <c r="D170" s="400"/>
      <c r="E170" s="401"/>
      <c r="F170" s="399"/>
      <c r="G170" s="400"/>
      <c r="H170" s="400"/>
      <c r="I170" s="400"/>
      <c r="J170" s="400"/>
      <c r="K170" s="402"/>
      <c r="L170" s="123"/>
      <c r="M170" s="398" t="str">
        <f t="shared" si="2"/>
        <v/>
      </c>
    </row>
    <row r="171" spans="1:13" ht="14.45" customHeight="1" x14ac:dyDescent="0.2">
      <c r="A171" s="403"/>
      <c r="B171" s="399"/>
      <c r="C171" s="400"/>
      <c r="D171" s="400"/>
      <c r="E171" s="401"/>
      <c r="F171" s="399"/>
      <c r="G171" s="400"/>
      <c r="H171" s="400"/>
      <c r="I171" s="400"/>
      <c r="J171" s="400"/>
      <c r="K171" s="402"/>
      <c r="L171" s="123"/>
      <c r="M171" s="398" t="str">
        <f t="shared" si="2"/>
        <v/>
      </c>
    </row>
    <row r="172" spans="1:13" ht="14.45" customHeight="1" x14ac:dyDescent="0.2">
      <c r="A172" s="403"/>
      <c r="B172" s="399"/>
      <c r="C172" s="400"/>
      <c r="D172" s="400"/>
      <c r="E172" s="401"/>
      <c r="F172" s="399"/>
      <c r="G172" s="400"/>
      <c r="H172" s="400"/>
      <c r="I172" s="400"/>
      <c r="J172" s="400"/>
      <c r="K172" s="402"/>
      <c r="L172" s="123"/>
      <c r="M172" s="398" t="str">
        <f t="shared" si="2"/>
        <v/>
      </c>
    </row>
    <row r="173" spans="1:13" ht="14.45" customHeight="1" x14ac:dyDescent="0.2">
      <c r="A173" s="403"/>
      <c r="B173" s="399"/>
      <c r="C173" s="400"/>
      <c r="D173" s="400"/>
      <c r="E173" s="401"/>
      <c r="F173" s="399"/>
      <c r="G173" s="400"/>
      <c r="H173" s="400"/>
      <c r="I173" s="400"/>
      <c r="J173" s="400"/>
      <c r="K173" s="402"/>
      <c r="L173" s="123"/>
      <c r="M173" s="398" t="str">
        <f t="shared" si="2"/>
        <v/>
      </c>
    </row>
    <row r="174" spans="1:13" ht="14.45" customHeight="1" x14ac:dyDescent="0.2">
      <c r="A174" s="403"/>
      <c r="B174" s="399"/>
      <c r="C174" s="400"/>
      <c r="D174" s="400"/>
      <c r="E174" s="401"/>
      <c r="F174" s="399"/>
      <c r="G174" s="400"/>
      <c r="H174" s="400"/>
      <c r="I174" s="400"/>
      <c r="J174" s="400"/>
      <c r="K174" s="402"/>
      <c r="L174" s="123"/>
      <c r="M174" s="398" t="str">
        <f t="shared" si="2"/>
        <v/>
      </c>
    </row>
    <row r="175" spans="1:13" ht="14.45" customHeight="1" x14ac:dyDescent="0.2">
      <c r="A175" s="403"/>
      <c r="B175" s="399"/>
      <c r="C175" s="400"/>
      <c r="D175" s="400"/>
      <c r="E175" s="401"/>
      <c r="F175" s="399"/>
      <c r="G175" s="400"/>
      <c r="H175" s="400"/>
      <c r="I175" s="400"/>
      <c r="J175" s="400"/>
      <c r="K175" s="402"/>
      <c r="L175" s="123"/>
      <c r="M175" s="398" t="str">
        <f t="shared" si="2"/>
        <v/>
      </c>
    </row>
    <row r="176" spans="1:13" ht="14.45" customHeight="1" x14ac:dyDescent="0.2">
      <c r="A176" s="403"/>
      <c r="B176" s="399"/>
      <c r="C176" s="400"/>
      <c r="D176" s="400"/>
      <c r="E176" s="401"/>
      <c r="F176" s="399"/>
      <c r="G176" s="400"/>
      <c r="H176" s="400"/>
      <c r="I176" s="400"/>
      <c r="J176" s="400"/>
      <c r="K176" s="402"/>
      <c r="L176" s="123"/>
      <c r="M176" s="398" t="str">
        <f t="shared" si="2"/>
        <v/>
      </c>
    </row>
    <row r="177" spans="1:13" ht="14.45" customHeight="1" x14ac:dyDescent="0.2">
      <c r="A177" s="403"/>
      <c r="B177" s="399"/>
      <c r="C177" s="400"/>
      <c r="D177" s="400"/>
      <c r="E177" s="401"/>
      <c r="F177" s="399"/>
      <c r="G177" s="400"/>
      <c r="H177" s="400"/>
      <c r="I177" s="400"/>
      <c r="J177" s="400"/>
      <c r="K177" s="402"/>
      <c r="L177" s="123"/>
      <c r="M177" s="398" t="str">
        <f t="shared" si="2"/>
        <v/>
      </c>
    </row>
    <row r="178" spans="1:13" ht="14.45" customHeight="1" x14ac:dyDescent="0.2">
      <c r="A178" s="403"/>
      <c r="B178" s="399"/>
      <c r="C178" s="400"/>
      <c r="D178" s="400"/>
      <c r="E178" s="401"/>
      <c r="F178" s="399"/>
      <c r="G178" s="400"/>
      <c r="H178" s="400"/>
      <c r="I178" s="400"/>
      <c r="J178" s="400"/>
      <c r="K178" s="402"/>
      <c r="L178" s="123"/>
      <c r="M178" s="398" t="str">
        <f t="shared" si="2"/>
        <v/>
      </c>
    </row>
    <row r="179" spans="1:13" ht="14.45" customHeight="1" x14ac:dyDescent="0.2">
      <c r="A179" s="403"/>
      <c r="B179" s="399"/>
      <c r="C179" s="400"/>
      <c r="D179" s="400"/>
      <c r="E179" s="401"/>
      <c r="F179" s="399"/>
      <c r="G179" s="400"/>
      <c r="H179" s="400"/>
      <c r="I179" s="400"/>
      <c r="J179" s="400"/>
      <c r="K179" s="402"/>
      <c r="L179" s="123"/>
      <c r="M179" s="398" t="str">
        <f t="shared" si="2"/>
        <v/>
      </c>
    </row>
    <row r="180" spans="1:13" ht="14.45" customHeight="1" x14ac:dyDescent="0.2">
      <c r="A180" s="403"/>
      <c r="B180" s="399"/>
      <c r="C180" s="400"/>
      <c r="D180" s="400"/>
      <c r="E180" s="401"/>
      <c r="F180" s="399"/>
      <c r="G180" s="400"/>
      <c r="H180" s="400"/>
      <c r="I180" s="400"/>
      <c r="J180" s="400"/>
      <c r="K180" s="402"/>
      <c r="L180" s="123"/>
      <c r="M180" s="398" t="str">
        <f t="shared" si="2"/>
        <v/>
      </c>
    </row>
    <row r="181" spans="1:13" ht="14.45" customHeight="1" x14ac:dyDescent="0.2">
      <c r="A181" s="403"/>
      <c r="B181" s="399"/>
      <c r="C181" s="400"/>
      <c r="D181" s="400"/>
      <c r="E181" s="401"/>
      <c r="F181" s="399"/>
      <c r="G181" s="400"/>
      <c r="H181" s="400"/>
      <c r="I181" s="400"/>
      <c r="J181" s="400"/>
      <c r="K181" s="402"/>
      <c r="L181" s="123"/>
      <c r="M181" s="398" t="str">
        <f t="shared" si="2"/>
        <v/>
      </c>
    </row>
    <row r="182" spans="1:13" ht="14.45" customHeight="1" x14ac:dyDescent="0.2">
      <c r="A182" s="403"/>
      <c r="B182" s="399"/>
      <c r="C182" s="400"/>
      <c r="D182" s="400"/>
      <c r="E182" s="401"/>
      <c r="F182" s="399"/>
      <c r="G182" s="400"/>
      <c r="H182" s="400"/>
      <c r="I182" s="400"/>
      <c r="J182" s="400"/>
      <c r="K182" s="402"/>
      <c r="L182" s="123"/>
      <c r="M182" s="398" t="str">
        <f t="shared" si="2"/>
        <v/>
      </c>
    </row>
    <row r="183" spans="1:13" ht="14.45" customHeight="1" x14ac:dyDescent="0.2">
      <c r="A183" s="403"/>
      <c r="B183" s="399"/>
      <c r="C183" s="400"/>
      <c r="D183" s="400"/>
      <c r="E183" s="401"/>
      <c r="F183" s="399"/>
      <c r="G183" s="400"/>
      <c r="H183" s="400"/>
      <c r="I183" s="400"/>
      <c r="J183" s="400"/>
      <c r="K183" s="402"/>
      <c r="L183" s="123"/>
      <c r="M183" s="398" t="str">
        <f t="shared" si="2"/>
        <v/>
      </c>
    </row>
    <row r="184" spans="1:13" ht="14.45" customHeight="1" x14ac:dyDescent="0.2">
      <c r="A184" s="403"/>
      <c r="B184" s="399"/>
      <c r="C184" s="400"/>
      <c r="D184" s="400"/>
      <c r="E184" s="401"/>
      <c r="F184" s="399"/>
      <c r="G184" s="400"/>
      <c r="H184" s="400"/>
      <c r="I184" s="400"/>
      <c r="J184" s="400"/>
      <c r="K184" s="402"/>
      <c r="L184" s="123"/>
      <c r="M184" s="398" t="str">
        <f t="shared" si="2"/>
        <v/>
      </c>
    </row>
    <row r="185" spans="1:13" ht="14.45" customHeight="1" x14ac:dyDescent="0.2">
      <c r="A185" s="403"/>
      <c r="B185" s="399"/>
      <c r="C185" s="400"/>
      <c r="D185" s="400"/>
      <c r="E185" s="401"/>
      <c r="F185" s="399"/>
      <c r="G185" s="400"/>
      <c r="H185" s="400"/>
      <c r="I185" s="400"/>
      <c r="J185" s="400"/>
      <c r="K185" s="402"/>
      <c r="L185" s="123"/>
      <c r="M185" s="398" t="str">
        <f t="shared" si="2"/>
        <v/>
      </c>
    </row>
    <row r="186" spans="1:13" ht="14.45" customHeight="1" x14ac:dyDescent="0.2">
      <c r="A186" s="403"/>
      <c r="B186" s="399"/>
      <c r="C186" s="400"/>
      <c r="D186" s="400"/>
      <c r="E186" s="401"/>
      <c r="F186" s="399"/>
      <c r="G186" s="400"/>
      <c r="H186" s="400"/>
      <c r="I186" s="400"/>
      <c r="J186" s="400"/>
      <c r="K186" s="402"/>
      <c r="L186" s="123"/>
      <c r="M186" s="398" t="str">
        <f t="shared" si="2"/>
        <v/>
      </c>
    </row>
    <row r="187" spans="1:13" ht="14.45" customHeight="1" x14ac:dyDescent="0.2">
      <c r="A187" s="403"/>
      <c r="B187" s="399"/>
      <c r="C187" s="400"/>
      <c r="D187" s="400"/>
      <c r="E187" s="401"/>
      <c r="F187" s="399"/>
      <c r="G187" s="400"/>
      <c r="H187" s="400"/>
      <c r="I187" s="400"/>
      <c r="J187" s="400"/>
      <c r="K187" s="402"/>
      <c r="L187" s="123"/>
      <c r="M187" s="398" t="str">
        <f t="shared" si="2"/>
        <v/>
      </c>
    </row>
    <row r="188" spans="1:13" ht="14.45" customHeight="1" x14ac:dyDescent="0.2">
      <c r="A188" s="403"/>
      <c r="B188" s="399"/>
      <c r="C188" s="400"/>
      <c r="D188" s="400"/>
      <c r="E188" s="401"/>
      <c r="F188" s="399"/>
      <c r="G188" s="400"/>
      <c r="H188" s="400"/>
      <c r="I188" s="400"/>
      <c r="J188" s="400"/>
      <c r="K188" s="402"/>
      <c r="L188" s="123"/>
      <c r="M188" s="398" t="str">
        <f t="shared" si="2"/>
        <v/>
      </c>
    </row>
    <row r="189" spans="1:13" ht="14.45" customHeight="1" x14ac:dyDescent="0.2">
      <c r="A189" s="403"/>
      <c r="B189" s="399"/>
      <c r="C189" s="400"/>
      <c r="D189" s="400"/>
      <c r="E189" s="401"/>
      <c r="F189" s="399"/>
      <c r="G189" s="400"/>
      <c r="H189" s="400"/>
      <c r="I189" s="400"/>
      <c r="J189" s="400"/>
      <c r="K189" s="402"/>
      <c r="L189" s="123"/>
      <c r="M189" s="398" t="str">
        <f t="shared" si="2"/>
        <v/>
      </c>
    </row>
    <row r="190" spans="1:13" ht="14.45" customHeight="1" x14ac:dyDescent="0.2">
      <c r="A190" s="403"/>
      <c r="B190" s="399"/>
      <c r="C190" s="400"/>
      <c r="D190" s="400"/>
      <c r="E190" s="401"/>
      <c r="F190" s="399"/>
      <c r="G190" s="400"/>
      <c r="H190" s="400"/>
      <c r="I190" s="400"/>
      <c r="J190" s="400"/>
      <c r="K190" s="402"/>
      <c r="L190" s="123"/>
      <c r="M190" s="398" t="str">
        <f t="shared" si="2"/>
        <v/>
      </c>
    </row>
    <row r="191" spans="1:13" ht="14.45" customHeight="1" x14ac:dyDescent="0.2">
      <c r="A191" s="403"/>
      <c r="B191" s="399"/>
      <c r="C191" s="400"/>
      <c r="D191" s="400"/>
      <c r="E191" s="401"/>
      <c r="F191" s="399"/>
      <c r="G191" s="400"/>
      <c r="H191" s="400"/>
      <c r="I191" s="400"/>
      <c r="J191" s="400"/>
      <c r="K191" s="402"/>
      <c r="L191" s="123"/>
      <c r="M191" s="398" t="str">
        <f t="shared" si="2"/>
        <v/>
      </c>
    </row>
    <row r="192" spans="1:13" ht="14.45" customHeight="1" x14ac:dyDescent="0.2">
      <c r="A192" s="403"/>
      <c r="B192" s="399"/>
      <c r="C192" s="400"/>
      <c r="D192" s="400"/>
      <c r="E192" s="401"/>
      <c r="F192" s="399"/>
      <c r="G192" s="400"/>
      <c r="H192" s="400"/>
      <c r="I192" s="400"/>
      <c r="J192" s="400"/>
      <c r="K192" s="402"/>
      <c r="L192" s="123"/>
      <c r="M192" s="398" t="str">
        <f t="shared" si="2"/>
        <v/>
      </c>
    </row>
    <row r="193" spans="1:13" ht="14.45" customHeight="1" x14ac:dyDescent="0.2">
      <c r="A193" s="403"/>
      <c r="B193" s="399"/>
      <c r="C193" s="400"/>
      <c r="D193" s="400"/>
      <c r="E193" s="401"/>
      <c r="F193" s="399"/>
      <c r="G193" s="400"/>
      <c r="H193" s="400"/>
      <c r="I193" s="400"/>
      <c r="J193" s="400"/>
      <c r="K193" s="402"/>
      <c r="L193" s="123"/>
      <c r="M193" s="398" t="str">
        <f t="shared" si="2"/>
        <v/>
      </c>
    </row>
    <row r="194" spans="1:13" ht="14.45" customHeight="1" x14ac:dyDescent="0.2">
      <c r="A194" s="403"/>
      <c r="B194" s="399"/>
      <c r="C194" s="400"/>
      <c r="D194" s="400"/>
      <c r="E194" s="401"/>
      <c r="F194" s="399"/>
      <c r="G194" s="400"/>
      <c r="H194" s="400"/>
      <c r="I194" s="400"/>
      <c r="J194" s="400"/>
      <c r="K194" s="402"/>
      <c r="L194" s="123"/>
      <c r="M194" s="398" t="str">
        <f t="shared" si="2"/>
        <v/>
      </c>
    </row>
    <row r="195" spans="1:13" ht="14.45" customHeight="1" x14ac:dyDescent="0.2">
      <c r="A195" s="403"/>
      <c r="B195" s="399"/>
      <c r="C195" s="400"/>
      <c r="D195" s="400"/>
      <c r="E195" s="401"/>
      <c r="F195" s="399"/>
      <c r="G195" s="400"/>
      <c r="H195" s="400"/>
      <c r="I195" s="400"/>
      <c r="J195" s="400"/>
      <c r="K195" s="402"/>
      <c r="L195" s="123"/>
      <c r="M195" s="398" t="str">
        <f t="shared" si="2"/>
        <v/>
      </c>
    </row>
    <row r="196" spans="1:13" ht="14.45" customHeight="1" x14ac:dyDescent="0.2">
      <c r="A196" s="403"/>
      <c r="B196" s="399"/>
      <c r="C196" s="400"/>
      <c r="D196" s="400"/>
      <c r="E196" s="401"/>
      <c r="F196" s="399"/>
      <c r="G196" s="400"/>
      <c r="H196" s="400"/>
      <c r="I196" s="400"/>
      <c r="J196" s="400"/>
      <c r="K196" s="402"/>
      <c r="L196" s="123"/>
      <c r="M196" s="398" t="str">
        <f t="shared" si="2"/>
        <v/>
      </c>
    </row>
    <row r="197" spans="1:13" ht="14.45" customHeight="1" x14ac:dyDescent="0.2">
      <c r="A197" s="403"/>
      <c r="B197" s="399"/>
      <c r="C197" s="400"/>
      <c r="D197" s="400"/>
      <c r="E197" s="401"/>
      <c r="F197" s="399"/>
      <c r="G197" s="400"/>
      <c r="H197" s="400"/>
      <c r="I197" s="400"/>
      <c r="J197" s="400"/>
      <c r="K197" s="402"/>
      <c r="L197" s="123"/>
      <c r="M197" s="398" t="str">
        <f t="shared" si="2"/>
        <v/>
      </c>
    </row>
    <row r="198" spans="1:13" ht="14.45" customHeight="1" x14ac:dyDescent="0.2">
      <c r="A198" s="403"/>
      <c r="B198" s="399"/>
      <c r="C198" s="400"/>
      <c r="D198" s="400"/>
      <c r="E198" s="401"/>
      <c r="F198" s="399"/>
      <c r="G198" s="400"/>
      <c r="H198" s="400"/>
      <c r="I198" s="400"/>
      <c r="J198" s="400"/>
      <c r="K198" s="402"/>
      <c r="L198" s="123"/>
      <c r="M198" s="398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03"/>
      <c r="B199" s="399"/>
      <c r="C199" s="400"/>
      <c r="D199" s="400"/>
      <c r="E199" s="401"/>
      <c r="F199" s="399"/>
      <c r="G199" s="400"/>
      <c r="H199" s="400"/>
      <c r="I199" s="400"/>
      <c r="J199" s="400"/>
      <c r="K199" s="402"/>
      <c r="L199" s="123"/>
      <c r="M199" s="398" t="str">
        <f t="shared" si="3"/>
        <v/>
      </c>
    </row>
    <row r="200" spans="1:13" ht="14.45" customHeight="1" x14ac:dyDescent="0.2">
      <c r="A200" s="403"/>
      <c r="B200" s="399"/>
      <c r="C200" s="400"/>
      <c r="D200" s="400"/>
      <c r="E200" s="401"/>
      <c r="F200" s="399"/>
      <c r="G200" s="400"/>
      <c r="H200" s="400"/>
      <c r="I200" s="400"/>
      <c r="J200" s="400"/>
      <c r="K200" s="402"/>
      <c r="L200" s="123"/>
      <c r="M200" s="398" t="str">
        <f t="shared" si="3"/>
        <v/>
      </c>
    </row>
    <row r="201" spans="1:13" ht="14.45" customHeight="1" x14ac:dyDescent="0.2">
      <c r="A201" s="403"/>
      <c r="B201" s="399"/>
      <c r="C201" s="400"/>
      <c r="D201" s="400"/>
      <c r="E201" s="401"/>
      <c r="F201" s="399"/>
      <c r="G201" s="400"/>
      <c r="H201" s="400"/>
      <c r="I201" s="400"/>
      <c r="J201" s="400"/>
      <c r="K201" s="402"/>
      <c r="L201" s="123"/>
      <c r="M201" s="398" t="str">
        <f t="shared" si="3"/>
        <v/>
      </c>
    </row>
    <row r="202" spans="1:13" ht="14.45" customHeight="1" x14ac:dyDescent="0.2">
      <c r="A202" s="403"/>
      <c r="B202" s="399"/>
      <c r="C202" s="400"/>
      <c r="D202" s="400"/>
      <c r="E202" s="401"/>
      <c r="F202" s="399"/>
      <c r="G202" s="400"/>
      <c r="H202" s="400"/>
      <c r="I202" s="400"/>
      <c r="J202" s="400"/>
      <c r="K202" s="402"/>
      <c r="L202" s="123"/>
      <c r="M202" s="398" t="str">
        <f t="shared" si="3"/>
        <v/>
      </c>
    </row>
    <row r="203" spans="1:13" ht="14.45" customHeight="1" x14ac:dyDescent="0.2">
      <c r="A203" s="403"/>
      <c r="B203" s="399"/>
      <c r="C203" s="400"/>
      <c r="D203" s="400"/>
      <c r="E203" s="401"/>
      <c r="F203" s="399"/>
      <c r="G203" s="400"/>
      <c r="H203" s="400"/>
      <c r="I203" s="400"/>
      <c r="J203" s="400"/>
      <c r="K203" s="402"/>
      <c r="L203" s="123"/>
      <c r="M203" s="398" t="str">
        <f t="shared" si="3"/>
        <v/>
      </c>
    </row>
    <row r="204" spans="1:13" ht="14.45" customHeight="1" x14ac:dyDescent="0.2">
      <c r="A204" s="403"/>
      <c r="B204" s="399"/>
      <c r="C204" s="400"/>
      <c r="D204" s="400"/>
      <c r="E204" s="401"/>
      <c r="F204" s="399"/>
      <c r="G204" s="400"/>
      <c r="H204" s="400"/>
      <c r="I204" s="400"/>
      <c r="J204" s="400"/>
      <c r="K204" s="402"/>
      <c r="L204" s="123"/>
      <c r="M204" s="398" t="str">
        <f t="shared" si="3"/>
        <v/>
      </c>
    </row>
    <row r="205" spans="1:13" ht="14.45" customHeight="1" x14ac:dyDescent="0.2">
      <c r="A205" s="403"/>
      <c r="B205" s="399"/>
      <c r="C205" s="400"/>
      <c r="D205" s="400"/>
      <c r="E205" s="401"/>
      <c r="F205" s="399"/>
      <c r="G205" s="400"/>
      <c r="H205" s="400"/>
      <c r="I205" s="400"/>
      <c r="J205" s="400"/>
      <c r="K205" s="402"/>
      <c r="L205" s="123"/>
      <c r="M205" s="398" t="str">
        <f t="shared" si="3"/>
        <v/>
      </c>
    </row>
    <row r="206" spans="1:13" ht="14.45" customHeight="1" x14ac:dyDescent="0.2">
      <c r="A206" s="403"/>
      <c r="B206" s="399"/>
      <c r="C206" s="400"/>
      <c r="D206" s="400"/>
      <c r="E206" s="401"/>
      <c r="F206" s="399"/>
      <c r="G206" s="400"/>
      <c r="H206" s="400"/>
      <c r="I206" s="400"/>
      <c r="J206" s="400"/>
      <c r="K206" s="402"/>
      <c r="L206" s="123"/>
      <c r="M206" s="398" t="str">
        <f t="shared" si="3"/>
        <v/>
      </c>
    </row>
    <row r="207" spans="1:13" ht="14.45" customHeight="1" x14ac:dyDescent="0.2">
      <c r="A207" s="403"/>
      <c r="B207" s="399"/>
      <c r="C207" s="400"/>
      <c r="D207" s="400"/>
      <c r="E207" s="401"/>
      <c r="F207" s="399"/>
      <c r="G207" s="400"/>
      <c r="H207" s="400"/>
      <c r="I207" s="400"/>
      <c r="J207" s="400"/>
      <c r="K207" s="402"/>
      <c r="L207" s="123"/>
      <c r="M207" s="398" t="str">
        <f t="shared" si="3"/>
        <v/>
      </c>
    </row>
    <row r="208" spans="1:13" ht="14.45" customHeight="1" x14ac:dyDescent="0.2">
      <c r="A208" s="403"/>
      <c r="B208" s="399"/>
      <c r="C208" s="400"/>
      <c r="D208" s="400"/>
      <c r="E208" s="401"/>
      <c r="F208" s="399"/>
      <c r="G208" s="400"/>
      <c r="H208" s="400"/>
      <c r="I208" s="400"/>
      <c r="J208" s="400"/>
      <c r="K208" s="402"/>
      <c r="L208" s="123"/>
      <c r="M208" s="398" t="str">
        <f t="shared" si="3"/>
        <v/>
      </c>
    </row>
    <row r="209" spans="1:13" ht="14.45" customHeight="1" x14ac:dyDescent="0.2">
      <c r="A209" s="403"/>
      <c r="B209" s="399"/>
      <c r="C209" s="400"/>
      <c r="D209" s="400"/>
      <c r="E209" s="401"/>
      <c r="F209" s="399"/>
      <c r="G209" s="400"/>
      <c r="H209" s="400"/>
      <c r="I209" s="400"/>
      <c r="J209" s="400"/>
      <c r="K209" s="402"/>
      <c r="L209" s="123"/>
      <c r="M209" s="398" t="str">
        <f t="shared" si="3"/>
        <v/>
      </c>
    </row>
    <row r="210" spans="1:13" ht="14.45" customHeight="1" x14ac:dyDescent="0.2">
      <c r="A210" s="403"/>
      <c r="B210" s="399"/>
      <c r="C210" s="400"/>
      <c r="D210" s="400"/>
      <c r="E210" s="401"/>
      <c r="F210" s="399"/>
      <c r="G210" s="400"/>
      <c r="H210" s="400"/>
      <c r="I210" s="400"/>
      <c r="J210" s="400"/>
      <c r="K210" s="402"/>
      <c r="L210" s="123"/>
      <c r="M210" s="398" t="str">
        <f t="shared" si="3"/>
        <v/>
      </c>
    </row>
    <row r="211" spans="1:13" ht="14.45" customHeight="1" x14ac:dyDescent="0.2">
      <c r="A211" s="403"/>
      <c r="B211" s="399"/>
      <c r="C211" s="400"/>
      <c r="D211" s="400"/>
      <c r="E211" s="401"/>
      <c r="F211" s="399"/>
      <c r="G211" s="400"/>
      <c r="H211" s="400"/>
      <c r="I211" s="400"/>
      <c r="J211" s="400"/>
      <c r="K211" s="402"/>
      <c r="L211" s="123"/>
      <c r="M211" s="398" t="str">
        <f t="shared" si="3"/>
        <v/>
      </c>
    </row>
    <row r="212" spans="1:13" ht="14.45" customHeight="1" x14ac:dyDescent="0.2">
      <c r="A212" s="403"/>
      <c r="B212" s="399"/>
      <c r="C212" s="400"/>
      <c r="D212" s="400"/>
      <c r="E212" s="401"/>
      <c r="F212" s="399"/>
      <c r="G212" s="400"/>
      <c r="H212" s="400"/>
      <c r="I212" s="400"/>
      <c r="J212" s="400"/>
      <c r="K212" s="402"/>
      <c r="L212" s="123"/>
      <c r="M212" s="398" t="str">
        <f t="shared" si="3"/>
        <v/>
      </c>
    </row>
    <row r="213" spans="1:13" ht="14.45" customHeight="1" x14ac:dyDescent="0.2">
      <c r="A213" s="403"/>
      <c r="B213" s="399"/>
      <c r="C213" s="400"/>
      <c r="D213" s="400"/>
      <c r="E213" s="401"/>
      <c r="F213" s="399"/>
      <c r="G213" s="400"/>
      <c r="H213" s="400"/>
      <c r="I213" s="400"/>
      <c r="J213" s="400"/>
      <c r="K213" s="402"/>
      <c r="L213" s="123"/>
      <c r="M213" s="398" t="str">
        <f t="shared" si="3"/>
        <v/>
      </c>
    </row>
    <row r="214" spans="1:13" ht="14.45" customHeight="1" x14ac:dyDescent="0.2">
      <c r="A214" s="403"/>
      <c r="B214" s="399"/>
      <c r="C214" s="400"/>
      <c r="D214" s="400"/>
      <c r="E214" s="401"/>
      <c r="F214" s="399"/>
      <c r="G214" s="400"/>
      <c r="H214" s="400"/>
      <c r="I214" s="400"/>
      <c r="J214" s="400"/>
      <c r="K214" s="402"/>
      <c r="L214" s="123"/>
      <c r="M214" s="398" t="str">
        <f t="shared" si="3"/>
        <v/>
      </c>
    </row>
    <row r="215" spans="1:13" ht="14.45" customHeight="1" x14ac:dyDescent="0.2">
      <c r="A215" s="403"/>
      <c r="B215" s="399"/>
      <c r="C215" s="400"/>
      <c r="D215" s="400"/>
      <c r="E215" s="401"/>
      <c r="F215" s="399"/>
      <c r="G215" s="400"/>
      <c r="H215" s="400"/>
      <c r="I215" s="400"/>
      <c r="J215" s="400"/>
      <c r="K215" s="402"/>
      <c r="L215" s="123"/>
      <c r="M215" s="398" t="str">
        <f t="shared" si="3"/>
        <v/>
      </c>
    </row>
    <row r="216" spans="1:13" ht="14.45" customHeight="1" x14ac:dyDescent="0.2">
      <c r="A216" s="403"/>
      <c r="B216" s="399"/>
      <c r="C216" s="400"/>
      <c r="D216" s="400"/>
      <c r="E216" s="401"/>
      <c r="F216" s="399"/>
      <c r="G216" s="400"/>
      <c r="H216" s="400"/>
      <c r="I216" s="400"/>
      <c r="J216" s="400"/>
      <c r="K216" s="402"/>
      <c r="L216" s="123"/>
      <c r="M216" s="398" t="str">
        <f t="shared" si="3"/>
        <v/>
      </c>
    </row>
    <row r="217" spans="1:13" ht="14.45" customHeight="1" x14ac:dyDescent="0.2">
      <c r="A217" s="403"/>
      <c r="B217" s="399"/>
      <c r="C217" s="400"/>
      <c r="D217" s="400"/>
      <c r="E217" s="401"/>
      <c r="F217" s="399"/>
      <c r="G217" s="400"/>
      <c r="H217" s="400"/>
      <c r="I217" s="400"/>
      <c r="J217" s="400"/>
      <c r="K217" s="402"/>
      <c r="L217" s="123"/>
      <c r="M217" s="398" t="str">
        <f t="shared" si="3"/>
        <v/>
      </c>
    </row>
    <row r="218" spans="1:13" ht="14.45" customHeight="1" x14ac:dyDescent="0.2">
      <c r="A218" s="403"/>
      <c r="B218" s="399"/>
      <c r="C218" s="400"/>
      <c r="D218" s="400"/>
      <c r="E218" s="401"/>
      <c r="F218" s="399"/>
      <c r="G218" s="400"/>
      <c r="H218" s="400"/>
      <c r="I218" s="400"/>
      <c r="J218" s="400"/>
      <c r="K218" s="402"/>
      <c r="L218" s="123"/>
      <c r="M218" s="398" t="str">
        <f t="shared" si="3"/>
        <v/>
      </c>
    </row>
    <row r="219" spans="1:13" ht="14.45" customHeight="1" x14ac:dyDescent="0.2">
      <c r="A219" s="403"/>
      <c r="B219" s="399"/>
      <c r="C219" s="400"/>
      <c r="D219" s="400"/>
      <c r="E219" s="401"/>
      <c r="F219" s="399"/>
      <c r="G219" s="400"/>
      <c r="H219" s="400"/>
      <c r="I219" s="400"/>
      <c r="J219" s="400"/>
      <c r="K219" s="402"/>
      <c r="L219" s="123"/>
      <c r="M219" s="398" t="str">
        <f t="shared" si="3"/>
        <v/>
      </c>
    </row>
    <row r="220" spans="1:13" ht="14.45" customHeight="1" x14ac:dyDescent="0.2">
      <c r="A220" s="403"/>
      <c r="B220" s="399"/>
      <c r="C220" s="400"/>
      <c r="D220" s="400"/>
      <c r="E220" s="401"/>
      <c r="F220" s="399"/>
      <c r="G220" s="400"/>
      <c r="H220" s="400"/>
      <c r="I220" s="400"/>
      <c r="J220" s="400"/>
      <c r="K220" s="402"/>
      <c r="L220" s="123"/>
      <c r="M220" s="398" t="str">
        <f t="shared" si="3"/>
        <v/>
      </c>
    </row>
    <row r="221" spans="1:13" ht="14.45" customHeight="1" x14ac:dyDescent="0.2">
      <c r="A221" s="403"/>
      <c r="B221" s="399"/>
      <c r="C221" s="400"/>
      <c r="D221" s="400"/>
      <c r="E221" s="401"/>
      <c r="F221" s="399"/>
      <c r="G221" s="400"/>
      <c r="H221" s="400"/>
      <c r="I221" s="400"/>
      <c r="J221" s="400"/>
      <c r="K221" s="402"/>
      <c r="L221" s="123"/>
      <c r="M221" s="398" t="str">
        <f t="shared" si="3"/>
        <v/>
      </c>
    </row>
    <row r="222" spans="1:13" ht="14.45" customHeight="1" x14ac:dyDescent="0.2">
      <c r="A222" s="403"/>
      <c r="B222" s="399"/>
      <c r="C222" s="400"/>
      <c r="D222" s="400"/>
      <c r="E222" s="401"/>
      <c r="F222" s="399"/>
      <c r="G222" s="400"/>
      <c r="H222" s="400"/>
      <c r="I222" s="400"/>
      <c r="J222" s="400"/>
      <c r="K222" s="402"/>
      <c r="L222" s="123"/>
      <c r="M222" s="398" t="str">
        <f t="shared" si="3"/>
        <v/>
      </c>
    </row>
    <row r="223" spans="1:13" ht="14.45" customHeight="1" x14ac:dyDescent="0.2">
      <c r="A223" s="403"/>
      <c r="B223" s="399"/>
      <c r="C223" s="400"/>
      <c r="D223" s="400"/>
      <c r="E223" s="401"/>
      <c r="F223" s="399"/>
      <c r="G223" s="400"/>
      <c r="H223" s="400"/>
      <c r="I223" s="400"/>
      <c r="J223" s="400"/>
      <c r="K223" s="402"/>
      <c r="L223" s="123"/>
      <c r="M223" s="398" t="str">
        <f t="shared" si="3"/>
        <v/>
      </c>
    </row>
    <row r="224" spans="1:13" ht="14.45" customHeight="1" x14ac:dyDescent="0.2">
      <c r="A224" s="403"/>
      <c r="B224" s="399"/>
      <c r="C224" s="400"/>
      <c r="D224" s="400"/>
      <c r="E224" s="401"/>
      <c r="F224" s="399"/>
      <c r="G224" s="400"/>
      <c r="H224" s="400"/>
      <c r="I224" s="400"/>
      <c r="J224" s="400"/>
      <c r="K224" s="402"/>
      <c r="L224" s="123"/>
      <c r="M224" s="398" t="str">
        <f t="shared" si="3"/>
        <v/>
      </c>
    </row>
    <row r="225" spans="1:13" ht="14.45" customHeight="1" x14ac:dyDescent="0.2">
      <c r="A225" s="403"/>
      <c r="B225" s="399"/>
      <c r="C225" s="400"/>
      <c r="D225" s="400"/>
      <c r="E225" s="401"/>
      <c r="F225" s="399"/>
      <c r="G225" s="400"/>
      <c r="H225" s="400"/>
      <c r="I225" s="400"/>
      <c r="J225" s="400"/>
      <c r="K225" s="402"/>
      <c r="L225" s="123"/>
      <c r="M225" s="398" t="str">
        <f t="shared" si="3"/>
        <v/>
      </c>
    </row>
    <row r="226" spans="1:13" ht="14.45" customHeight="1" x14ac:dyDescent="0.2">
      <c r="A226" s="403"/>
      <c r="B226" s="399"/>
      <c r="C226" s="400"/>
      <c r="D226" s="400"/>
      <c r="E226" s="401"/>
      <c r="F226" s="399"/>
      <c r="G226" s="400"/>
      <c r="H226" s="400"/>
      <c r="I226" s="400"/>
      <c r="J226" s="400"/>
      <c r="K226" s="402"/>
      <c r="L226" s="123"/>
      <c r="M226" s="398" t="str">
        <f t="shared" si="3"/>
        <v/>
      </c>
    </row>
    <row r="227" spans="1:13" ht="14.45" customHeight="1" x14ac:dyDescent="0.2">
      <c r="A227" s="403"/>
      <c r="B227" s="399"/>
      <c r="C227" s="400"/>
      <c r="D227" s="400"/>
      <c r="E227" s="401"/>
      <c r="F227" s="399"/>
      <c r="G227" s="400"/>
      <c r="H227" s="400"/>
      <c r="I227" s="400"/>
      <c r="J227" s="400"/>
      <c r="K227" s="402"/>
      <c r="L227" s="123"/>
      <c r="M227" s="398" t="str">
        <f t="shared" si="3"/>
        <v/>
      </c>
    </row>
    <row r="228" spans="1:13" ht="14.45" customHeight="1" x14ac:dyDescent="0.2">
      <c r="A228" s="403"/>
      <c r="B228" s="399"/>
      <c r="C228" s="400"/>
      <c r="D228" s="400"/>
      <c r="E228" s="401"/>
      <c r="F228" s="399"/>
      <c r="G228" s="400"/>
      <c r="H228" s="400"/>
      <c r="I228" s="400"/>
      <c r="J228" s="400"/>
      <c r="K228" s="402"/>
      <c r="L228" s="123"/>
      <c r="M228" s="398" t="str">
        <f t="shared" si="3"/>
        <v/>
      </c>
    </row>
    <row r="229" spans="1:13" ht="14.45" customHeight="1" x14ac:dyDescent="0.2">
      <c r="A229" s="403"/>
      <c r="B229" s="399"/>
      <c r="C229" s="400"/>
      <c r="D229" s="400"/>
      <c r="E229" s="401"/>
      <c r="F229" s="399"/>
      <c r="G229" s="400"/>
      <c r="H229" s="400"/>
      <c r="I229" s="400"/>
      <c r="J229" s="400"/>
      <c r="K229" s="402"/>
      <c r="L229" s="123"/>
      <c r="M229" s="398" t="str">
        <f t="shared" si="3"/>
        <v/>
      </c>
    </row>
    <row r="230" spans="1:13" ht="14.45" customHeight="1" x14ac:dyDescent="0.2">
      <c r="A230" s="403"/>
      <c r="B230" s="399"/>
      <c r="C230" s="400"/>
      <c r="D230" s="400"/>
      <c r="E230" s="401"/>
      <c r="F230" s="399"/>
      <c r="G230" s="400"/>
      <c r="H230" s="400"/>
      <c r="I230" s="400"/>
      <c r="J230" s="400"/>
      <c r="K230" s="402"/>
      <c r="L230" s="123"/>
      <c r="M230" s="398" t="str">
        <f t="shared" si="3"/>
        <v/>
      </c>
    </row>
    <row r="231" spans="1:13" ht="14.45" customHeight="1" x14ac:dyDescent="0.2">
      <c r="A231" s="403"/>
      <c r="B231" s="399"/>
      <c r="C231" s="400"/>
      <c r="D231" s="400"/>
      <c r="E231" s="401"/>
      <c r="F231" s="399"/>
      <c r="G231" s="400"/>
      <c r="H231" s="400"/>
      <c r="I231" s="400"/>
      <c r="J231" s="400"/>
      <c r="K231" s="402"/>
      <c r="L231" s="123"/>
      <c r="M231" s="398" t="str">
        <f t="shared" si="3"/>
        <v/>
      </c>
    </row>
    <row r="232" spans="1:13" ht="14.45" customHeight="1" x14ac:dyDescent="0.2">
      <c r="A232" s="403"/>
      <c r="B232" s="399"/>
      <c r="C232" s="400"/>
      <c r="D232" s="400"/>
      <c r="E232" s="401"/>
      <c r="F232" s="399"/>
      <c r="G232" s="400"/>
      <c r="H232" s="400"/>
      <c r="I232" s="400"/>
      <c r="J232" s="400"/>
      <c r="K232" s="402"/>
      <c r="L232" s="123"/>
      <c r="M232" s="398" t="str">
        <f t="shared" si="3"/>
        <v/>
      </c>
    </row>
    <row r="233" spans="1:13" ht="14.45" customHeight="1" x14ac:dyDescent="0.2">
      <c r="A233" s="403"/>
      <c r="B233" s="399"/>
      <c r="C233" s="400"/>
      <c r="D233" s="400"/>
      <c r="E233" s="401"/>
      <c r="F233" s="399"/>
      <c r="G233" s="400"/>
      <c r="H233" s="400"/>
      <c r="I233" s="400"/>
      <c r="J233" s="400"/>
      <c r="K233" s="402"/>
      <c r="L233" s="123"/>
      <c r="M233" s="398" t="str">
        <f t="shared" si="3"/>
        <v/>
      </c>
    </row>
    <row r="234" spans="1:13" ht="14.45" customHeight="1" x14ac:dyDescent="0.2">
      <c r="A234" s="403"/>
      <c r="B234" s="399"/>
      <c r="C234" s="400"/>
      <c r="D234" s="400"/>
      <c r="E234" s="401"/>
      <c r="F234" s="399"/>
      <c r="G234" s="400"/>
      <c r="H234" s="400"/>
      <c r="I234" s="400"/>
      <c r="J234" s="400"/>
      <c r="K234" s="402"/>
      <c r="L234" s="123"/>
      <c r="M234" s="398" t="str">
        <f t="shared" si="3"/>
        <v/>
      </c>
    </row>
    <row r="235" spans="1:13" ht="14.45" customHeight="1" x14ac:dyDescent="0.2">
      <c r="A235" s="403"/>
      <c r="B235" s="399"/>
      <c r="C235" s="400"/>
      <c r="D235" s="400"/>
      <c r="E235" s="401"/>
      <c r="F235" s="399"/>
      <c r="G235" s="400"/>
      <c r="H235" s="400"/>
      <c r="I235" s="400"/>
      <c r="J235" s="400"/>
      <c r="K235" s="402"/>
      <c r="L235" s="123"/>
      <c r="M235" s="398" t="str">
        <f t="shared" si="3"/>
        <v/>
      </c>
    </row>
    <row r="236" spans="1:13" ht="14.45" customHeight="1" x14ac:dyDescent="0.2">
      <c r="A236" s="403"/>
      <c r="B236" s="399"/>
      <c r="C236" s="400"/>
      <c r="D236" s="400"/>
      <c r="E236" s="401"/>
      <c r="F236" s="399"/>
      <c r="G236" s="400"/>
      <c r="H236" s="400"/>
      <c r="I236" s="400"/>
      <c r="J236" s="400"/>
      <c r="K236" s="402"/>
      <c r="L236" s="123"/>
      <c r="M236" s="398" t="str">
        <f t="shared" si="3"/>
        <v/>
      </c>
    </row>
    <row r="237" spans="1:13" ht="14.45" customHeight="1" x14ac:dyDescent="0.2">
      <c r="A237" s="403"/>
      <c r="B237" s="399"/>
      <c r="C237" s="400"/>
      <c r="D237" s="400"/>
      <c r="E237" s="401"/>
      <c r="F237" s="399"/>
      <c r="G237" s="400"/>
      <c r="H237" s="400"/>
      <c r="I237" s="400"/>
      <c r="J237" s="400"/>
      <c r="K237" s="402"/>
      <c r="L237" s="123"/>
      <c r="M237" s="398" t="str">
        <f t="shared" si="3"/>
        <v/>
      </c>
    </row>
    <row r="238" spans="1:13" ht="14.45" customHeight="1" x14ac:dyDescent="0.2">
      <c r="A238" s="403"/>
      <c r="B238" s="399"/>
      <c r="C238" s="400"/>
      <c r="D238" s="400"/>
      <c r="E238" s="401"/>
      <c r="F238" s="399"/>
      <c r="G238" s="400"/>
      <c r="H238" s="400"/>
      <c r="I238" s="400"/>
      <c r="J238" s="400"/>
      <c r="K238" s="402"/>
      <c r="L238" s="123"/>
      <c r="M238" s="398" t="str">
        <f t="shared" si="3"/>
        <v/>
      </c>
    </row>
    <row r="239" spans="1:13" ht="14.45" customHeight="1" x14ac:dyDescent="0.2">
      <c r="A239" s="403"/>
      <c r="B239" s="399"/>
      <c r="C239" s="400"/>
      <c r="D239" s="400"/>
      <c r="E239" s="401"/>
      <c r="F239" s="399"/>
      <c r="G239" s="400"/>
      <c r="H239" s="400"/>
      <c r="I239" s="400"/>
      <c r="J239" s="400"/>
      <c r="K239" s="402"/>
      <c r="L239" s="123"/>
      <c r="M239" s="398" t="str">
        <f t="shared" si="3"/>
        <v/>
      </c>
    </row>
    <row r="240" spans="1:13" ht="14.45" customHeight="1" x14ac:dyDescent="0.2">
      <c r="A240" s="403"/>
      <c r="B240" s="399"/>
      <c r="C240" s="400"/>
      <c r="D240" s="400"/>
      <c r="E240" s="401"/>
      <c r="F240" s="399"/>
      <c r="G240" s="400"/>
      <c r="H240" s="400"/>
      <c r="I240" s="400"/>
      <c r="J240" s="400"/>
      <c r="K240" s="402"/>
      <c r="L240" s="123"/>
      <c r="M240" s="398" t="str">
        <f t="shared" si="3"/>
        <v/>
      </c>
    </row>
    <row r="241" spans="1:13" ht="14.45" customHeight="1" x14ac:dyDescent="0.2">
      <c r="A241" s="403"/>
      <c r="B241" s="399"/>
      <c r="C241" s="400"/>
      <c r="D241" s="400"/>
      <c r="E241" s="401"/>
      <c r="F241" s="399"/>
      <c r="G241" s="400"/>
      <c r="H241" s="400"/>
      <c r="I241" s="400"/>
      <c r="J241" s="400"/>
      <c r="K241" s="402"/>
      <c r="L241" s="123"/>
      <c r="M241" s="398" t="str">
        <f t="shared" si="3"/>
        <v/>
      </c>
    </row>
    <row r="242" spans="1:13" ht="14.45" customHeight="1" x14ac:dyDescent="0.2">
      <c r="A242" s="403"/>
      <c r="B242" s="399"/>
      <c r="C242" s="400"/>
      <c r="D242" s="400"/>
      <c r="E242" s="401"/>
      <c r="F242" s="399"/>
      <c r="G242" s="400"/>
      <c r="H242" s="400"/>
      <c r="I242" s="400"/>
      <c r="J242" s="400"/>
      <c r="K242" s="402"/>
      <c r="L242" s="123"/>
      <c r="M242" s="398" t="str">
        <f t="shared" si="3"/>
        <v/>
      </c>
    </row>
    <row r="243" spans="1:13" ht="14.45" customHeight="1" x14ac:dyDescent="0.2">
      <c r="A243" s="403"/>
      <c r="B243" s="399"/>
      <c r="C243" s="400"/>
      <c r="D243" s="400"/>
      <c r="E243" s="401"/>
      <c r="F243" s="399"/>
      <c r="G243" s="400"/>
      <c r="H243" s="400"/>
      <c r="I243" s="400"/>
      <c r="J243" s="400"/>
      <c r="K243" s="402"/>
      <c r="L243" s="123"/>
      <c r="M243" s="398" t="str">
        <f t="shared" si="3"/>
        <v/>
      </c>
    </row>
    <row r="244" spans="1:13" ht="14.45" customHeight="1" x14ac:dyDescent="0.2">
      <c r="A244" s="403"/>
      <c r="B244" s="399"/>
      <c r="C244" s="400"/>
      <c r="D244" s="400"/>
      <c r="E244" s="401"/>
      <c r="F244" s="399"/>
      <c r="G244" s="400"/>
      <c r="H244" s="400"/>
      <c r="I244" s="400"/>
      <c r="J244" s="400"/>
      <c r="K244" s="402"/>
      <c r="L244" s="123"/>
      <c r="M244" s="398" t="str">
        <f t="shared" si="3"/>
        <v/>
      </c>
    </row>
    <row r="245" spans="1:13" ht="14.45" customHeight="1" x14ac:dyDescent="0.2">
      <c r="A245" s="403"/>
      <c r="B245" s="399"/>
      <c r="C245" s="400"/>
      <c r="D245" s="400"/>
      <c r="E245" s="401"/>
      <c r="F245" s="399"/>
      <c r="G245" s="400"/>
      <c r="H245" s="400"/>
      <c r="I245" s="400"/>
      <c r="J245" s="400"/>
      <c r="K245" s="402"/>
      <c r="L245" s="123"/>
      <c r="M245" s="398" t="str">
        <f t="shared" si="3"/>
        <v/>
      </c>
    </row>
    <row r="246" spans="1:13" ht="14.45" customHeight="1" x14ac:dyDescent="0.2">
      <c r="A246" s="403"/>
      <c r="B246" s="399"/>
      <c r="C246" s="400"/>
      <c r="D246" s="400"/>
      <c r="E246" s="401"/>
      <c r="F246" s="399"/>
      <c r="G246" s="400"/>
      <c r="H246" s="400"/>
      <c r="I246" s="400"/>
      <c r="J246" s="400"/>
      <c r="K246" s="402"/>
      <c r="L246" s="123"/>
      <c r="M246" s="398" t="str">
        <f t="shared" si="3"/>
        <v/>
      </c>
    </row>
    <row r="247" spans="1:13" ht="14.45" customHeight="1" x14ac:dyDescent="0.2">
      <c r="A247" s="403"/>
      <c r="B247" s="399"/>
      <c r="C247" s="400"/>
      <c r="D247" s="400"/>
      <c r="E247" s="401"/>
      <c r="F247" s="399"/>
      <c r="G247" s="400"/>
      <c r="H247" s="400"/>
      <c r="I247" s="400"/>
      <c r="J247" s="400"/>
      <c r="K247" s="402"/>
      <c r="L247" s="123"/>
      <c r="M247" s="398" t="str">
        <f t="shared" si="3"/>
        <v/>
      </c>
    </row>
    <row r="248" spans="1:13" ht="14.45" customHeight="1" x14ac:dyDescent="0.2">
      <c r="A248" s="403"/>
      <c r="B248" s="399"/>
      <c r="C248" s="400"/>
      <c r="D248" s="400"/>
      <c r="E248" s="401"/>
      <c r="F248" s="399"/>
      <c r="G248" s="400"/>
      <c r="H248" s="400"/>
      <c r="I248" s="400"/>
      <c r="J248" s="400"/>
      <c r="K248" s="402"/>
      <c r="L248" s="123"/>
      <c r="M248" s="398" t="str">
        <f t="shared" si="3"/>
        <v/>
      </c>
    </row>
    <row r="249" spans="1:13" ht="14.45" customHeight="1" x14ac:dyDescent="0.2">
      <c r="A249" s="403"/>
      <c r="B249" s="399"/>
      <c r="C249" s="400"/>
      <c r="D249" s="400"/>
      <c r="E249" s="401"/>
      <c r="F249" s="399"/>
      <c r="G249" s="400"/>
      <c r="H249" s="400"/>
      <c r="I249" s="400"/>
      <c r="J249" s="400"/>
      <c r="K249" s="402"/>
      <c r="L249" s="123"/>
      <c r="M249" s="398" t="str">
        <f t="shared" si="3"/>
        <v/>
      </c>
    </row>
    <row r="250" spans="1:13" ht="14.45" customHeight="1" x14ac:dyDescent="0.2">
      <c r="A250" s="403"/>
      <c r="B250" s="399"/>
      <c r="C250" s="400"/>
      <c r="D250" s="400"/>
      <c r="E250" s="401"/>
      <c r="F250" s="399"/>
      <c r="G250" s="400"/>
      <c r="H250" s="400"/>
      <c r="I250" s="400"/>
      <c r="J250" s="400"/>
      <c r="K250" s="402"/>
      <c r="L250" s="123"/>
      <c r="M250" s="398" t="str">
        <f t="shared" si="3"/>
        <v/>
      </c>
    </row>
    <row r="251" spans="1:13" ht="14.45" customHeight="1" x14ac:dyDescent="0.2">
      <c r="A251" s="403"/>
      <c r="B251" s="399"/>
      <c r="C251" s="400"/>
      <c r="D251" s="400"/>
      <c r="E251" s="401"/>
      <c r="F251" s="399"/>
      <c r="G251" s="400"/>
      <c r="H251" s="400"/>
      <c r="I251" s="400"/>
      <c r="J251" s="400"/>
      <c r="K251" s="402"/>
      <c r="L251" s="123"/>
      <c r="M251" s="398" t="str">
        <f t="shared" si="3"/>
        <v/>
      </c>
    </row>
    <row r="252" spans="1:13" ht="14.45" customHeight="1" x14ac:dyDescent="0.2">
      <c r="A252" s="403"/>
      <c r="B252" s="399"/>
      <c r="C252" s="400"/>
      <c r="D252" s="400"/>
      <c r="E252" s="401"/>
      <c r="F252" s="399"/>
      <c r="G252" s="400"/>
      <c r="H252" s="400"/>
      <c r="I252" s="400"/>
      <c r="J252" s="400"/>
      <c r="K252" s="402"/>
      <c r="L252" s="123"/>
      <c r="M252" s="398" t="str">
        <f t="shared" si="3"/>
        <v/>
      </c>
    </row>
    <row r="253" spans="1:13" ht="14.45" customHeight="1" x14ac:dyDescent="0.2">
      <c r="A253" s="403"/>
      <c r="B253" s="399"/>
      <c r="C253" s="400"/>
      <c r="D253" s="400"/>
      <c r="E253" s="401"/>
      <c r="F253" s="399"/>
      <c r="G253" s="400"/>
      <c r="H253" s="400"/>
      <c r="I253" s="400"/>
      <c r="J253" s="400"/>
      <c r="K253" s="402"/>
      <c r="L253" s="123"/>
      <c r="M253" s="398" t="str">
        <f t="shared" si="3"/>
        <v/>
      </c>
    </row>
    <row r="254" spans="1:13" ht="14.45" customHeight="1" x14ac:dyDescent="0.2">
      <c r="A254" s="403"/>
      <c r="B254" s="399"/>
      <c r="C254" s="400"/>
      <c r="D254" s="400"/>
      <c r="E254" s="401"/>
      <c r="F254" s="399"/>
      <c r="G254" s="400"/>
      <c r="H254" s="400"/>
      <c r="I254" s="400"/>
      <c r="J254" s="400"/>
      <c r="K254" s="402"/>
      <c r="L254" s="123"/>
      <c r="M254" s="398" t="str">
        <f t="shared" si="3"/>
        <v/>
      </c>
    </row>
    <row r="255" spans="1:13" ht="14.45" customHeight="1" x14ac:dyDescent="0.2">
      <c r="A255" s="403"/>
      <c r="B255" s="399"/>
      <c r="C255" s="400"/>
      <c r="D255" s="400"/>
      <c r="E255" s="401"/>
      <c r="F255" s="399"/>
      <c r="G255" s="400"/>
      <c r="H255" s="400"/>
      <c r="I255" s="400"/>
      <c r="J255" s="400"/>
      <c r="K255" s="402"/>
      <c r="L255" s="123"/>
      <c r="M255" s="398" t="str">
        <f t="shared" si="3"/>
        <v/>
      </c>
    </row>
    <row r="256" spans="1:13" ht="14.45" customHeight="1" x14ac:dyDescent="0.2">
      <c r="A256" s="403"/>
      <c r="B256" s="399"/>
      <c r="C256" s="400"/>
      <c r="D256" s="400"/>
      <c r="E256" s="401"/>
      <c r="F256" s="399"/>
      <c r="G256" s="400"/>
      <c r="H256" s="400"/>
      <c r="I256" s="400"/>
      <c r="J256" s="400"/>
      <c r="K256" s="402"/>
      <c r="L256" s="123"/>
      <c r="M256" s="398" t="str">
        <f t="shared" si="3"/>
        <v/>
      </c>
    </row>
    <row r="257" spans="1:13" ht="14.45" customHeight="1" x14ac:dyDescent="0.2">
      <c r="A257" s="403"/>
      <c r="B257" s="399"/>
      <c r="C257" s="400"/>
      <c r="D257" s="400"/>
      <c r="E257" s="401"/>
      <c r="F257" s="399"/>
      <c r="G257" s="400"/>
      <c r="H257" s="400"/>
      <c r="I257" s="400"/>
      <c r="J257" s="400"/>
      <c r="K257" s="402"/>
      <c r="L257" s="123"/>
      <c r="M257" s="398" t="str">
        <f t="shared" si="3"/>
        <v/>
      </c>
    </row>
    <row r="258" spans="1:13" ht="14.45" customHeight="1" x14ac:dyDescent="0.2">
      <c r="A258" s="403"/>
      <c r="B258" s="399"/>
      <c r="C258" s="400"/>
      <c r="D258" s="400"/>
      <c r="E258" s="401"/>
      <c r="F258" s="399"/>
      <c r="G258" s="400"/>
      <c r="H258" s="400"/>
      <c r="I258" s="400"/>
      <c r="J258" s="400"/>
      <c r="K258" s="402"/>
      <c r="L258" s="123"/>
      <c r="M258" s="398" t="str">
        <f t="shared" si="3"/>
        <v/>
      </c>
    </row>
    <row r="259" spans="1:13" ht="14.45" customHeight="1" x14ac:dyDescent="0.2">
      <c r="A259" s="403"/>
      <c r="B259" s="399"/>
      <c r="C259" s="400"/>
      <c r="D259" s="400"/>
      <c r="E259" s="401"/>
      <c r="F259" s="399"/>
      <c r="G259" s="400"/>
      <c r="H259" s="400"/>
      <c r="I259" s="400"/>
      <c r="J259" s="400"/>
      <c r="K259" s="402"/>
      <c r="L259" s="123"/>
      <c r="M259" s="398" t="str">
        <f t="shared" si="3"/>
        <v/>
      </c>
    </row>
    <row r="260" spans="1:13" ht="14.45" customHeight="1" x14ac:dyDescent="0.2">
      <c r="A260" s="403"/>
      <c r="B260" s="399"/>
      <c r="C260" s="400"/>
      <c r="D260" s="400"/>
      <c r="E260" s="401"/>
      <c r="F260" s="399"/>
      <c r="G260" s="400"/>
      <c r="H260" s="400"/>
      <c r="I260" s="400"/>
      <c r="J260" s="400"/>
      <c r="K260" s="402"/>
      <c r="L260" s="123"/>
      <c r="M260" s="398" t="str">
        <f t="shared" si="3"/>
        <v/>
      </c>
    </row>
    <row r="261" spans="1:13" ht="14.45" customHeight="1" x14ac:dyDescent="0.2">
      <c r="A261" s="403"/>
      <c r="B261" s="399"/>
      <c r="C261" s="400"/>
      <c r="D261" s="400"/>
      <c r="E261" s="401"/>
      <c r="F261" s="399"/>
      <c r="G261" s="400"/>
      <c r="H261" s="400"/>
      <c r="I261" s="400"/>
      <c r="J261" s="400"/>
      <c r="K261" s="402"/>
      <c r="L261" s="123"/>
      <c r="M261" s="398" t="str">
        <f t="shared" si="3"/>
        <v/>
      </c>
    </row>
    <row r="262" spans="1:13" ht="14.45" customHeight="1" x14ac:dyDescent="0.2">
      <c r="A262" s="403"/>
      <c r="B262" s="399"/>
      <c r="C262" s="400"/>
      <c r="D262" s="400"/>
      <c r="E262" s="401"/>
      <c r="F262" s="399"/>
      <c r="G262" s="400"/>
      <c r="H262" s="400"/>
      <c r="I262" s="400"/>
      <c r="J262" s="400"/>
      <c r="K262" s="402"/>
      <c r="L262" s="123"/>
      <c r="M262" s="398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03"/>
      <c r="B263" s="399"/>
      <c r="C263" s="400"/>
      <c r="D263" s="400"/>
      <c r="E263" s="401"/>
      <c r="F263" s="399"/>
      <c r="G263" s="400"/>
      <c r="H263" s="400"/>
      <c r="I263" s="400"/>
      <c r="J263" s="400"/>
      <c r="K263" s="402"/>
      <c r="L263" s="123"/>
      <c r="M263" s="398" t="str">
        <f t="shared" si="4"/>
        <v/>
      </c>
    </row>
    <row r="264" spans="1:13" ht="14.45" customHeight="1" x14ac:dyDescent="0.2">
      <c r="A264" s="403"/>
      <c r="B264" s="399"/>
      <c r="C264" s="400"/>
      <c r="D264" s="400"/>
      <c r="E264" s="401"/>
      <c r="F264" s="399"/>
      <c r="G264" s="400"/>
      <c r="H264" s="400"/>
      <c r="I264" s="400"/>
      <c r="J264" s="400"/>
      <c r="K264" s="402"/>
      <c r="L264" s="123"/>
      <c r="M264" s="398" t="str">
        <f t="shared" si="4"/>
        <v/>
      </c>
    </row>
    <row r="265" spans="1:13" ht="14.45" customHeight="1" x14ac:dyDescent="0.2">
      <c r="A265" s="403"/>
      <c r="B265" s="399"/>
      <c r="C265" s="400"/>
      <c r="D265" s="400"/>
      <c r="E265" s="401"/>
      <c r="F265" s="399"/>
      <c r="G265" s="400"/>
      <c r="H265" s="400"/>
      <c r="I265" s="400"/>
      <c r="J265" s="400"/>
      <c r="K265" s="402"/>
      <c r="L265" s="123"/>
      <c r="M265" s="398" t="str">
        <f t="shared" si="4"/>
        <v/>
      </c>
    </row>
    <row r="266" spans="1:13" ht="14.45" customHeight="1" x14ac:dyDescent="0.2">
      <c r="A266" s="403"/>
      <c r="B266" s="399"/>
      <c r="C266" s="400"/>
      <c r="D266" s="400"/>
      <c r="E266" s="401"/>
      <c r="F266" s="399"/>
      <c r="G266" s="400"/>
      <c r="H266" s="400"/>
      <c r="I266" s="400"/>
      <c r="J266" s="400"/>
      <c r="K266" s="402"/>
      <c r="L266" s="123"/>
      <c r="M266" s="398" t="str">
        <f t="shared" si="4"/>
        <v/>
      </c>
    </row>
    <row r="267" spans="1:13" ht="14.45" customHeight="1" x14ac:dyDescent="0.2">
      <c r="A267" s="403"/>
      <c r="B267" s="399"/>
      <c r="C267" s="400"/>
      <c r="D267" s="400"/>
      <c r="E267" s="401"/>
      <c r="F267" s="399"/>
      <c r="G267" s="400"/>
      <c r="H267" s="400"/>
      <c r="I267" s="400"/>
      <c r="J267" s="400"/>
      <c r="K267" s="402"/>
      <c r="L267" s="123"/>
      <c r="M267" s="398" t="str">
        <f t="shared" si="4"/>
        <v/>
      </c>
    </row>
    <row r="268" spans="1:13" ht="14.45" customHeight="1" x14ac:dyDescent="0.2">
      <c r="A268" s="403"/>
      <c r="B268" s="399"/>
      <c r="C268" s="400"/>
      <c r="D268" s="400"/>
      <c r="E268" s="401"/>
      <c r="F268" s="399"/>
      <c r="G268" s="400"/>
      <c r="H268" s="400"/>
      <c r="I268" s="400"/>
      <c r="J268" s="400"/>
      <c r="K268" s="402"/>
      <c r="L268" s="123"/>
      <c r="M268" s="398" t="str">
        <f t="shared" si="4"/>
        <v/>
      </c>
    </row>
    <row r="269" spans="1:13" ht="14.45" customHeight="1" x14ac:dyDescent="0.2">
      <c r="A269" s="403"/>
      <c r="B269" s="399"/>
      <c r="C269" s="400"/>
      <c r="D269" s="400"/>
      <c r="E269" s="401"/>
      <c r="F269" s="399"/>
      <c r="G269" s="400"/>
      <c r="H269" s="400"/>
      <c r="I269" s="400"/>
      <c r="J269" s="400"/>
      <c r="K269" s="402"/>
      <c r="L269" s="123"/>
      <c r="M269" s="398" t="str">
        <f t="shared" si="4"/>
        <v/>
      </c>
    </row>
    <row r="270" spans="1:13" ht="14.45" customHeight="1" x14ac:dyDescent="0.2">
      <c r="A270" s="403"/>
      <c r="B270" s="399"/>
      <c r="C270" s="400"/>
      <c r="D270" s="400"/>
      <c r="E270" s="401"/>
      <c r="F270" s="399"/>
      <c r="G270" s="400"/>
      <c r="H270" s="400"/>
      <c r="I270" s="400"/>
      <c r="J270" s="400"/>
      <c r="K270" s="402"/>
      <c r="L270" s="123"/>
      <c r="M270" s="398" t="str">
        <f t="shared" si="4"/>
        <v/>
      </c>
    </row>
    <row r="271" spans="1:13" ht="14.45" customHeight="1" x14ac:dyDescent="0.2">
      <c r="A271" s="403"/>
      <c r="B271" s="399"/>
      <c r="C271" s="400"/>
      <c r="D271" s="400"/>
      <c r="E271" s="401"/>
      <c r="F271" s="399"/>
      <c r="G271" s="400"/>
      <c r="H271" s="400"/>
      <c r="I271" s="400"/>
      <c r="J271" s="400"/>
      <c r="K271" s="402"/>
      <c r="L271" s="123"/>
      <c r="M271" s="398" t="str">
        <f t="shared" si="4"/>
        <v/>
      </c>
    </row>
    <row r="272" spans="1:13" ht="14.45" customHeight="1" x14ac:dyDescent="0.2">
      <c r="A272" s="403"/>
      <c r="B272" s="399"/>
      <c r="C272" s="400"/>
      <c r="D272" s="400"/>
      <c r="E272" s="401"/>
      <c r="F272" s="399"/>
      <c r="G272" s="400"/>
      <c r="H272" s="400"/>
      <c r="I272" s="400"/>
      <c r="J272" s="400"/>
      <c r="K272" s="402"/>
      <c r="L272" s="123"/>
      <c r="M272" s="398" t="str">
        <f t="shared" si="4"/>
        <v/>
      </c>
    </row>
    <row r="273" spans="1:13" ht="14.45" customHeight="1" x14ac:dyDescent="0.2">
      <c r="A273" s="403"/>
      <c r="B273" s="399"/>
      <c r="C273" s="400"/>
      <c r="D273" s="400"/>
      <c r="E273" s="401"/>
      <c r="F273" s="399"/>
      <c r="G273" s="400"/>
      <c r="H273" s="400"/>
      <c r="I273" s="400"/>
      <c r="J273" s="400"/>
      <c r="K273" s="402"/>
      <c r="L273" s="123"/>
      <c r="M273" s="398" t="str">
        <f t="shared" si="4"/>
        <v/>
      </c>
    </row>
    <row r="274" spans="1:13" ht="14.45" customHeight="1" x14ac:dyDescent="0.2">
      <c r="A274" s="403"/>
      <c r="B274" s="399"/>
      <c r="C274" s="400"/>
      <c r="D274" s="400"/>
      <c r="E274" s="401"/>
      <c r="F274" s="399"/>
      <c r="G274" s="400"/>
      <c r="H274" s="400"/>
      <c r="I274" s="400"/>
      <c r="J274" s="400"/>
      <c r="K274" s="402"/>
      <c r="L274" s="123"/>
      <c r="M274" s="398" t="str">
        <f t="shared" si="4"/>
        <v/>
      </c>
    </row>
    <row r="275" spans="1:13" ht="14.45" customHeight="1" x14ac:dyDescent="0.2">
      <c r="A275" s="403"/>
      <c r="B275" s="399"/>
      <c r="C275" s="400"/>
      <c r="D275" s="400"/>
      <c r="E275" s="401"/>
      <c r="F275" s="399"/>
      <c r="G275" s="400"/>
      <c r="H275" s="400"/>
      <c r="I275" s="400"/>
      <c r="J275" s="400"/>
      <c r="K275" s="402"/>
      <c r="L275" s="123"/>
      <c r="M275" s="398" t="str">
        <f t="shared" si="4"/>
        <v/>
      </c>
    </row>
    <row r="276" spans="1:13" ht="14.45" customHeight="1" x14ac:dyDescent="0.2">
      <c r="A276" s="403"/>
      <c r="B276" s="399"/>
      <c r="C276" s="400"/>
      <c r="D276" s="400"/>
      <c r="E276" s="401"/>
      <c r="F276" s="399"/>
      <c r="G276" s="400"/>
      <c r="H276" s="400"/>
      <c r="I276" s="400"/>
      <c r="J276" s="400"/>
      <c r="K276" s="402"/>
      <c r="L276" s="123"/>
      <c r="M276" s="398" t="str">
        <f t="shared" si="4"/>
        <v/>
      </c>
    </row>
    <row r="277" spans="1:13" ht="14.45" customHeight="1" x14ac:dyDescent="0.2">
      <c r="A277" s="403"/>
      <c r="B277" s="399"/>
      <c r="C277" s="400"/>
      <c r="D277" s="400"/>
      <c r="E277" s="401"/>
      <c r="F277" s="399"/>
      <c r="G277" s="400"/>
      <c r="H277" s="400"/>
      <c r="I277" s="400"/>
      <c r="J277" s="400"/>
      <c r="K277" s="402"/>
      <c r="L277" s="123"/>
      <c r="M277" s="398" t="str">
        <f t="shared" si="4"/>
        <v/>
      </c>
    </row>
    <row r="278" spans="1:13" ht="14.45" customHeight="1" x14ac:dyDescent="0.2">
      <c r="A278" s="403"/>
      <c r="B278" s="399"/>
      <c r="C278" s="400"/>
      <c r="D278" s="400"/>
      <c r="E278" s="401"/>
      <c r="F278" s="399"/>
      <c r="G278" s="400"/>
      <c r="H278" s="400"/>
      <c r="I278" s="400"/>
      <c r="J278" s="400"/>
      <c r="K278" s="402"/>
      <c r="L278" s="123"/>
      <c r="M278" s="398" t="str">
        <f t="shared" si="4"/>
        <v/>
      </c>
    </row>
    <row r="279" spans="1:13" ht="14.45" customHeight="1" x14ac:dyDescent="0.2">
      <c r="A279" s="403"/>
      <c r="B279" s="399"/>
      <c r="C279" s="400"/>
      <c r="D279" s="400"/>
      <c r="E279" s="401"/>
      <c r="F279" s="399"/>
      <c r="G279" s="400"/>
      <c r="H279" s="400"/>
      <c r="I279" s="400"/>
      <c r="J279" s="400"/>
      <c r="K279" s="402"/>
      <c r="L279" s="123"/>
      <c r="M279" s="398" t="str">
        <f t="shared" si="4"/>
        <v/>
      </c>
    </row>
    <row r="280" spans="1:13" ht="14.45" customHeight="1" x14ac:dyDescent="0.2">
      <c r="A280" s="403"/>
      <c r="B280" s="399"/>
      <c r="C280" s="400"/>
      <c r="D280" s="400"/>
      <c r="E280" s="401"/>
      <c r="F280" s="399"/>
      <c r="G280" s="400"/>
      <c r="H280" s="400"/>
      <c r="I280" s="400"/>
      <c r="J280" s="400"/>
      <c r="K280" s="402"/>
      <c r="L280" s="123"/>
      <c r="M280" s="398" t="str">
        <f t="shared" si="4"/>
        <v/>
      </c>
    </row>
    <row r="281" spans="1:13" ht="14.45" customHeight="1" x14ac:dyDescent="0.2">
      <c r="A281" s="403"/>
      <c r="B281" s="399"/>
      <c r="C281" s="400"/>
      <c r="D281" s="400"/>
      <c r="E281" s="401"/>
      <c r="F281" s="399"/>
      <c r="G281" s="400"/>
      <c r="H281" s="400"/>
      <c r="I281" s="400"/>
      <c r="J281" s="400"/>
      <c r="K281" s="402"/>
      <c r="L281" s="123"/>
      <c r="M281" s="398" t="str">
        <f t="shared" si="4"/>
        <v/>
      </c>
    </row>
    <row r="282" spans="1:13" ht="14.45" customHeight="1" x14ac:dyDescent="0.2">
      <c r="A282" s="403"/>
      <c r="B282" s="399"/>
      <c r="C282" s="400"/>
      <c r="D282" s="400"/>
      <c r="E282" s="401"/>
      <c r="F282" s="399"/>
      <c r="G282" s="400"/>
      <c r="H282" s="400"/>
      <c r="I282" s="400"/>
      <c r="J282" s="400"/>
      <c r="K282" s="402"/>
      <c r="L282" s="123"/>
      <c r="M282" s="398" t="str">
        <f t="shared" si="4"/>
        <v/>
      </c>
    </row>
    <row r="283" spans="1:13" ht="14.45" customHeight="1" x14ac:dyDescent="0.2">
      <c r="A283" s="403"/>
      <c r="B283" s="399"/>
      <c r="C283" s="400"/>
      <c r="D283" s="400"/>
      <c r="E283" s="401"/>
      <c r="F283" s="399"/>
      <c r="G283" s="400"/>
      <c r="H283" s="400"/>
      <c r="I283" s="400"/>
      <c r="J283" s="400"/>
      <c r="K283" s="402"/>
      <c r="L283" s="123"/>
      <c r="M283" s="398" t="str">
        <f t="shared" si="4"/>
        <v/>
      </c>
    </row>
    <row r="284" spans="1:13" ht="14.45" customHeight="1" x14ac:dyDescent="0.2">
      <c r="A284" s="403"/>
      <c r="B284" s="399"/>
      <c r="C284" s="400"/>
      <c r="D284" s="400"/>
      <c r="E284" s="401"/>
      <c r="F284" s="399"/>
      <c r="G284" s="400"/>
      <c r="H284" s="400"/>
      <c r="I284" s="400"/>
      <c r="J284" s="400"/>
      <c r="K284" s="402"/>
      <c r="L284" s="123"/>
      <c r="M284" s="398" t="str">
        <f t="shared" si="4"/>
        <v/>
      </c>
    </row>
    <row r="285" spans="1:13" ht="14.45" customHeight="1" x14ac:dyDescent="0.2">
      <c r="A285" s="403"/>
      <c r="B285" s="399"/>
      <c r="C285" s="400"/>
      <c r="D285" s="400"/>
      <c r="E285" s="401"/>
      <c r="F285" s="399"/>
      <c r="G285" s="400"/>
      <c r="H285" s="400"/>
      <c r="I285" s="400"/>
      <c r="J285" s="400"/>
      <c r="K285" s="402"/>
      <c r="L285" s="123"/>
      <c r="M285" s="398" t="str">
        <f t="shared" si="4"/>
        <v/>
      </c>
    </row>
    <row r="286" spans="1:13" ht="14.45" customHeight="1" x14ac:dyDescent="0.2">
      <c r="A286" s="403"/>
      <c r="B286" s="399"/>
      <c r="C286" s="400"/>
      <c r="D286" s="400"/>
      <c r="E286" s="401"/>
      <c r="F286" s="399"/>
      <c r="G286" s="400"/>
      <c r="H286" s="400"/>
      <c r="I286" s="400"/>
      <c r="J286" s="400"/>
      <c r="K286" s="402"/>
      <c r="L286" s="123"/>
      <c r="M286" s="398" t="str">
        <f t="shared" si="4"/>
        <v/>
      </c>
    </row>
    <row r="287" spans="1:13" ht="14.45" customHeight="1" x14ac:dyDescent="0.2">
      <c r="A287" s="403"/>
      <c r="B287" s="399"/>
      <c r="C287" s="400"/>
      <c r="D287" s="400"/>
      <c r="E287" s="401"/>
      <c r="F287" s="399"/>
      <c r="G287" s="400"/>
      <c r="H287" s="400"/>
      <c r="I287" s="400"/>
      <c r="J287" s="400"/>
      <c r="K287" s="402"/>
      <c r="L287" s="123"/>
      <c r="M287" s="398" t="str">
        <f t="shared" si="4"/>
        <v/>
      </c>
    </row>
    <row r="288" spans="1:13" ht="14.45" customHeight="1" x14ac:dyDescent="0.2">
      <c r="A288" s="403"/>
      <c r="B288" s="399"/>
      <c r="C288" s="400"/>
      <c r="D288" s="400"/>
      <c r="E288" s="401"/>
      <c r="F288" s="399"/>
      <c r="G288" s="400"/>
      <c r="H288" s="400"/>
      <c r="I288" s="400"/>
      <c r="J288" s="400"/>
      <c r="K288" s="402"/>
      <c r="L288" s="123"/>
      <c r="M288" s="398" t="str">
        <f t="shared" si="4"/>
        <v/>
      </c>
    </row>
    <row r="289" spans="1:13" ht="14.45" customHeight="1" x14ac:dyDescent="0.2">
      <c r="A289" s="403"/>
      <c r="B289" s="399"/>
      <c r="C289" s="400"/>
      <c r="D289" s="400"/>
      <c r="E289" s="401"/>
      <c r="F289" s="399"/>
      <c r="G289" s="400"/>
      <c r="H289" s="400"/>
      <c r="I289" s="400"/>
      <c r="J289" s="400"/>
      <c r="K289" s="402"/>
      <c r="L289" s="123"/>
      <c r="M289" s="398" t="str">
        <f t="shared" si="4"/>
        <v/>
      </c>
    </row>
    <row r="290" spans="1:13" ht="14.45" customHeight="1" x14ac:dyDescent="0.2">
      <c r="A290" s="403"/>
      <c r="B290" s="399"/>
      <c r="C290" s="400"/>
      <c r="D290" s="400"/>
      <c r="E290" s="401"/>
      <c r="F290" s="399"/>
      <c r="G290" s="400"/>
      <c r="H290" s="400"/>
      <c r="I290" s="400"/>
      <c r="J290" s="400"/>
      <c r="K290" s="402"/>
      <c r="L290" s="123"/>
      <c r="M290" s="398" t="str">
        <f t="shared" si="4"/>
        <v/>
      </c>
    </row>
    <row r="291" spans="1:13" ht="14.45" customHeight="1" x14ac:dyDescent="0.2">
      <c r="A291" s="403"/>
      <c r="B291" s="399"/>
      <c r="C291" s="400"/>
      <c r="D291" s="400"/>
      <c r="E291" s="401"/>
      <c r="F291" s="399"/>
      <c r="G291" s="400"/>
      <c r="H291" s="400"/>
      <c r="I291" s="400"/>
      <c r="J291" s="400"/>
      <c r="K291" s="402"/>
      <c r="L291" s="123"/>
      <c r="M291" s="398" t="str">
        <f t="shared" si="4"/>
        <v/>
      </c>
    </row>
    <row r="292" spans="1:13" ht="14.45" customHeight="1" x14ac:dyDescent="0.2">
      <c r="A292" s="403"/>
      <c r="B292" s="399"/>
      <c r="C292" s="400"/>
      <c r="D292" s="400"/>
      <c r="E292" s="401"/>
      <c r="F292" s="399"/>
      <c r="G292" s="400"/>
      <c r="H292" s="400"/>
      <c r="I292" s="400"/>
      <c r="J292" s="400"/>
      <c r="K292" s="402"/>
      <c r="L292" s="123"/>
      <c r="M292" s="398" t="str">
        <f t="shared" si="4"/>
        <v/>
      </c>
    </row>
    <row r="293" spans="1:13" ht="14.45" customHeight="1" x14ac:dyDescent="0.2">
      <c r="A293" s="403"/>
      <c r="B293" s="399"/>
      <c r="C293" s="400"/>
      <c r="D293" s="400"/>
      <c r="E293" s="401"/>
      <c r="F293" s="399"/>
      <c r="G293" s="400"/>
      <c r="H293" s="400"/>
      <c r="I293" s="400"/>
      <c r="J293" s="400"/>
      <c r="K293" s="402"/>
      <c r="L293" s="123"/>
      <c r="M293" s="398" t="str">
        <f t="shared" si="4"/>
        <v/>
      </c>
    </row>
    <row r="294" spans="1:13" ht="14.45" customHeight="1" x14ac:dyDescent="0.2">
      <c r="A294" s="403"/>
      <c r="B294" s="399"/>
      <c r="C294" s="400"/>
      <c r="D294" s="400"/>
      <c r="E294" s="401"/>
      <c r="F294" s="399"/>
      <c r="G294" s="400"/>
      <c r="H294" s="400"/>
      <c r="I294" s="400"/>
      <c r="J294" s="400"/>
      <c r="K294" s="402"/>
      <c r="L294" s="123"/>
      <c r="M294" s="398" t="str">
        <f t="shared" si="4"/>
        <v/>
      </c>
    </row>
    <row r="295" spans="1:13" ht="14.45" customHeight="1" x14ac:dyDescent="0.2">
      <c r="A295" s="403"/>
      <c r="B295" s="399"/>
      <c r="C295" s="400"/>
      <c r="D295" s="400"/>
      <c r="E295" s="401"/>
      <c r="F295" s="399"/>
      <c r="G295" s="400"/>
      <c r="H295" s="400"/>
      <c r="I295" s="400"/>
      <c r="J295" s="400"/>
      <c r="K295" s="402"/>
      <c r="L295" s="123"/>
      <c r="M295" s="398" t="str">
        <f t="shared" si="4"/>
        <v/>
      </c>
    </row>
    <row r="296" spans="1:13" ht="14.45" customHeight="1" x14ac:dyDescent="0.2">
      <c r="A296" s="403"/>
      <c r="B296" s="399"/>
      <c r="C296" s="400"/>
      <c r="D296" s="400"/>
      <c r="E296" s="401"/>
      <c r="F296" s="399"/>
      <c r="G296" s="400"/>
      <c r="H296" s="400"/>
      <c r="I296" s="400"/>
      <c r="J296" s="400"/>
      <c r="K296" s="402"/>
      <c r="L296" s="123"/>
      <c r="M296" s="398" t="str">
        <f t="shared" si="4"/>
        <v/>
      </c>
    </row>
    <row r="297" spans="1:13" ht="14.45" customHeight="1" x14ac:dyDescent="0.2">
      <c r="A297" s="403"/>
      <c r="B297" s="399"/>
      <c r="C297" s="400"/>
      <c r="D297" s="400"/>
      <c r="E297" s="401"/>
      <c r="F297" s="399"/>
      <c r="G297" s="400"/>
      <c r="H297" s="400"/>
      <c r="I297" s="400"/>
      <c r="J297" s="400"/>
      <c r="K297" s="402"/>
      <c r="L297" s="123"/>
      <c r="M297" s="398" t="str">
        <f t="shared" si="4"/>
        <v/>
      </c>
    </row>
    <row r="298" spans="1:13" ht="14.45" customHeight="1" x14ac:dyDescent="0.2">
      <c r="A298" s="403"/>
      <c r="B298" s="399"/>
      <c r="C298" s="400"/>
      <c r="D298" s="400"/>
      <c r="E298" s="401"/>
      <c r="F298" s="399"/>
      <c r="G298" s="400"/>
      <c r="H298" s="400"/>
      <c r="I298" s="400"/>
      <c r="J298" s="400"/>
      <c r="K298" s="402"/>
      <c r="L298" s="123"/>
      <c r="M298" s="398" t="str">
        <f t="shared" si="4"/>
        <v/>
      </c>
    </row>
    <row r="299" spans="1:13" ht="14.45" customHeight="1" x14ac:dyDescent="0.2">
      <c r="A299" s="403"/>
      <c r="B299" s="399"/>
      <c r="C299" s="400"/>
      <c r="D299" s="400"/>
      <c r="E299" s="401"/>
      <c r="F299" s="399"/>
      <c r="G299" s="400"/>
      <c r="H299" s="400"/>
      <c r="I299" s="400"/>
      <c r="J299" s="400"/>
      <c r="K299" s="402"/>
      <c r="L299" s="123"/>
      <c r="M299" s="398" t="str">
        <f t="shared" si="4"/>
        <v/>
      </c>
    </row>
    <row r="300" spans="1:13" ht="14.45" customHeight="1" x14ac:dyDescent="0.2">
      <c r="A300" s="403"/>
      <c r="B300" s="399"/>
      <c r="C300" s="400"/>
      <c r="D300" s="400"/>
      <c r="E300" s="401"/>
      <c r="F300" s="399"/>
      <c r="G300" s="400"/>
      <c r="H300" s="400"/>
      <c r="I300" s="400"/>
      <c r="J300" s="400"/>
      <c r="K300" s="402"/>
      <c r="L300" s="123"/>
      <c r="M300" s="398" t="str">
        <f t="shared" si="4"/>
        <v/>
      </c>
    </row>
    <row r="301" spans="1:13" ht="14.45" customHeight="1" x14ac:dyDescent="0.2">
      <c r="A301" s="403"/>
      <c r="B301" s="399"/>
      <c r="C301" s="400"/>
      <c r="D301" s="400"/>
      <c r="E301" s="401"/>
      <c r="F301" s="399"/>
      <c r="G301" s="400"/>
      <c r="H301" s="400"/>
      <c r="I301" s="400"/>
      <c r="J301" s="400"/>
      <c r="K301" s="402"/>
      <c r="L301" s="123"/>
      <c r="M301" s="398" t="str">
        <f t="shared" si="4"/>
        <v/>
      </c>
    </row>
    <row r="302" spans="1:13" ht="14.45" customHeight="1" x14ac:dyDescent="0.2">
      <c r="A302" s="403"/>
      <c r="B302" s="399"/>
      <c r="C302" s="400"/>
      <c r="D302" s="400"/>
      <c r="E302" s="401"/>
      <c r="F302" s="399"/>
      <c r="G302" s="400"/>
      <c r="H302" s="400"/>
      <c r="I302" s="400"/>
      <c r="J302" s="400"/>
      <c r="K302" s="402"/>
      <c r="L302" s="123"/>
      <c r="M302" s="398" t="str">
        <f t="shared" si="4"/>
        <v/>
      </c>
    </row>
    <row r="303" spans="1:13" ht="14.45" customHeight="1" x14ac:dyDescent="0.2">
      <c r="A303" s="403"/>
      <c r="B303" s="399"/>
      <c r="C303" s="400"/>
      <c r="D303" s="400"/>
      <c r="E303" s="401"/>
      <c r="F303" s="399"/>
      <c r="G303" s="400"/>
      <c r="H303" s="400"/>
      <c r="I303" s="400"/>
      <c r="J303" s="400"/>
      <c r="K303" s="402"/>
      <c r="L303" s="123"/>
      <c r="M303" s="398" t="str">
        <f t="shared" si="4"/>
        <v/>
      </c>
    </row>
    <row r="304" spans="1:13" ht="14.45" customHeight="1" x14ac:dyDescent="0.2">
      <c r="A304" s="403"/>
      <c r="B304" s="399"/>
      <c r="C304" s="400"/>
      <c r="D304" s="400"/>
      <c r="E304" s="401"/>
      <c r="F304" s="399"/>
      <c r="G304" s="400"/>
      <c r="H304" s="400"/>
      <c r="I304" s="400"/>
      <c r="J304" s="400"/>
      <c r="K304" s="402"/>
      <c r="L304" s="123"/>
      <c r="M304" s="398" t="str">
        <f t="shared" si="4"/>
        <v/>
      </c>
    </row>
    <row r="305" spans="1:13" ht="14.45" customHeight="1" x14ac:dyDescent="0.2">
      <c r="A305" s="403"/>
      <c r="B305" s="399"/>
      <c r="C305" s="400"/>
      <c r="D305" s="400"/>
      <c r="E305" s="401"/>
      <c r="F305" s="399"/>
      <c r="G305" s="400"/>
      <c r="H305" s="400"/>
      <c r="I305" s="400"/>
      <c r="J305" s="400"/>
      <c r="K305" s="402"/>
      <c r="L305" s="123"/>
      <c r="M305" s="398" t="str">
        <f t="shared" si="4"/>
        <v/>
      </c>
    </row>
    <row r="306" spans="1:13" ht="14.45" customHeight="1" x14ac:dyDescent="0.2">
      <c r="A306" s="403"/>
      <c r="B306" s="399"/>
      <c r="C306" s="400"/>
      <c r="D306" s="400"/>
      <c r="E306" s="401"/>
      <c r="F306" s="399"/>
      <c r="G306" s="400"/>
      <c r="H306" s="400"/>
      <c r="I306" s="400"/>
      <c r="J306" s="400"/>
      <c r="K306" s="402"/>
      <c r="L306" s="123"/>
      <c r="M306" s="398" t="str">
        <f t="shared" si="4"/>
        <v/>
      </c>
    </row>
    <row r="307" spans="1:13" ht="14.45" customHeight="1" x14ac:dyDescent="0.2">
      <c r="A307" s="403"/>
      <c r="B307" s="399"/>
      <c r="C307" s="400"/>
      <c r="D307" s="400"/>
      <c r="E307" s="401"/>
      <c r="F307" s="399"/>
      <c r="G307" s="400"/>
      <c r="H307" s="400"/>
      <c r="I307" s="400"/>
      <c r="J307" s="400"/>
      <c r="K307" s="402"/>
      <c r="L307" s="123"/>
      <c r="M307" s="398" t="str">
        <f t="shared" si="4"/>
        <v/>
      </c>
    </row>
    <row r="308" spans="1:13" ht="14.45" customHeight="1" x14ac:dyDescent="0.2">
      <c r="A308" s="403"/>
      <c r="B308" s="399"/>
      <c r="C308" s="400"/>
      <c r="D308" s="400"/>
      <c r="E308" s="401"/>
      <c r="F308" s="399"/>
      <c r="G308" s="400"/>
      <c r="H308" s="400"/>
      <c r="I308" s="400"/>
      <c r="J308" s="400"/>
      <c r="K308" s="402"/>
      <c r="L308" s="123"/>
      <c r="M308" s="398" t="str">
        <f t="shared" si="4"/>
        <v/>
      </c>
    </row>
    <row r="309" spans="1:13" ht="14.45" customHeight="1" x14ac:dyDescent="0.2">
      <c r="A309" s="403"/>
      <c r="B309" s="399"/>
      <c r="C309" s="400"/>
      <c r="D309" s="400"/>
      <c r="E309" s="401"/>
      <c r="F309" s="399"/>
      <c r="G309" s="400"/>
      <c r="H309" s="400"/>
      <c r="I309" s="400"/>
      <c r="J309" s="400"/>
      <c r="K309" s="402"/>
      <c r="L309" s="123"/>
      <c r="M309" s="398" t="str">
        <f t="shared" si="4"/>
        <v/>
      </c>
    </row>
    <row r="310" spans="1:13" ht="14.45" customHeight="1" x14ac:dyDescent="0.2">
      <c r="A310" s="403"/>
      <c r="B310" s="399"/>
      <c r="C310" s="400"/>
      <c r="D310" s="400"/>
      <c r="E310" s="401"/>
      <c r="F310" s="399"/>
      <c r="G310" s="400"/>
      <c r="H310" s="400"/>
      <c r="I310" s="400"/>
      <c r="J310" s="400"/>
      <c r="K310" s="402"/>
      <c r="L310" s="123"/>
      <c r="M310" s="398" t="str">
        <f t="shared" si="4"/>
        <v/>
      </c>
    </row>
    <row r="311" spans="1:13" ht="14.45" customHeight="1" x14ac:dyDescent="0.2">
      <c r="A311" s="403"/>
      <c r="B311" s="399"/>
      <c r="C311" s="400"/>
      <c r="D311" s="400"/>
      <c r="E311" s="401"/>
      <c r="F311" s="399"/>
      <c r="G311" s="400"/>
      <c r="H311" s="400"/>
      <c r="I311" s="400"/>
      <c r="J311" s="400"/>
      <c r="K311" s="402"/>
      <c r="L311" s="123"/>
      <c r="M311" s="398" t="str">
        <f t="shared" si="4"/>
        <v/>
      </c>
    </row>
    <row r="312" spans="1:13" ht="14.45" customHeight="1" x14ac:dyDescent="0.2">
      <c r="A312" s="403"/>
      <c r="B312" s="399"/>
      <c r="C312" s="400"/>
      <c r="D312" s="400"/>
      <c r="E312" s="401"/>
      <c r="F312" s="399"/>
      <c r="G312" s="400"/>
      <c r="H312" s="400"/>
      <c r="I312" s="400"/>
      <c r="J312" s="400"/>
      <c r="K312" s="402"/>
      <c r="L312" s="123"/>
      <c r="M312" s="398" t="str">
        <f t="shared" si="4"/>
        <v/>
      </c>
    </row>
    <row r="313" spans="1:13" ht="14.45" customHeight="1" x14ac:dyDescent="0.2">
      <c r="A313" s="403"/>
      <c r="B313" s="399"/>
      <c r="C313" s="400"/>
      <c r="D313" s="400"/>
      <c r="E313" s="401"/>
      <c r="F313" s="399"/>
      <c r="G313" s="400"/>
      <c r="H313" s="400"/>
      <c r="I313" s="400"/>
      <c r="J313" s="400"/>
      <c r="K313" s="402"/>
      <c r="L313" s="123"/>
      <c r="M313" s="398" t="str">
        <f t="shared" si="4"/>
        <v/>
      </c>
    </row>
    <row r="314" spans="1:13" ht="14.45" customHeight="1" x14ac:dyDescent="0.2">
      <c r="A314" s="403"/>
      <c r="B314" s="399"/>
      <c r="C314" s="400"/>
      <c r="D314" s="400"/>
      <c r="E314" s="401"/>
      <c r="F314" s="399"/>
      <c r="G314" s="400"/>
      <c r="H314" s="400"/>
      <c r="I314" s="400"/>
      <c r="J314" s="400"/>
      <c r="K314" s="402"/>
      <c r="L314" s="123"/>
      <c r="M314" s="398" t="str">
        <f t="shared" si="4"/>
        <v/>
      </c>
    </row>
    <row r="315" spans="1:13" ht="14.45" customHeight="1" x14ac:dyDescent="0.2">
      <c r="A315" s="403"/>
      <c r="B315" s="399"/>
      <c r="C315" s="400"/>
      <c r="D315" s="400"/>
      <c r="E315" s="401"/>
      <c r="F315" s="399"/>
      <c r="G315" s="400"/>
      <c r="H315" s="400"/>
      <c r="I315" s="400"/>
      <c r="J315" s="400"/>
      <c r="K315" s="402"/>
      <c r="L315" s="123"/>
      <c r="M315" s="398" t="str">
        <f t="shared" si="4"/>
        <v/>
      </c>
    </row>
    <row r="316" spans="1:13" ht="14.45" customHeight="1" x14ac:dyDescent="0.2">
      <c r="A316" s="403"/>
      <c r="B316" s="399"/>
      <c r="C316" s="400"/>
      <c r="D316" s="400"/>
      <c r="E316" s="401"/>
      <c r="F316" s="399"/>
      <c r="G316" s="400"/>
      <c r="H316" s="400"/>
      <c r="I316" s="400"/>
      <c r="J316" s="400"/>
      <c r="K316" s="402"/>
      <c r="L316" s="123"/>
      <c r="M316" s="398" t="str">
        <f t="shared" si="4"/>
        <v/>
      </c>
    </row>
    <row r="317" spans="1:13" ht="14.45" customHeight="1" x14ac:dyDescent="0.2">
      <c r="A317" s="403"/>
      <c r="B317" s="399"/>
      <c r="C317" s="400"/>
      <c r="D317" s="400"/>
      <c r="E317" s="401"/>
      <c r="F317" s="399"/>
      <c r="G317" s="400"/>
      <c r="H317" s="400"/>
      <c r="I317" s="400"/>
      <c r="J317" s="400"/>
      <c r="K317" s="402"/>
      <c r="L317" s="123"/>
      <c r="M317" s="398" t="str">
        <f t="shared" si="4"/>
        <v/>
      </c>
    </row>
    <row r="318" spans="1:13" ht="14.45" customHeight="1" x14ac:dyDescent="0.2">
      <c r="A318" s="403"/>
      <c r="B318" s="399"/>
      <c r="C318" s="400"/>
      <c r="D318" s="400"/>
      <c r="E318" s="401"/>
      <c r="F318" s="399"/>
      <c r="G318" s="400"/>
      <c r="H318" s="400"/>
      <c r="I318" s="400"/>
      <c r="J318" s="400"/>
      <c r="K318" s="402"/>
      <c r="L318" s="123"/>
      <c r="M318" s="398" t="str">
        <f t="shared" si="4"/>
        <v/>
      </c>
    </row>
    <row r="319" spans="1:13" ht="14.45" customHeight="1" x14ac:dyDescent="0.2">
      <c r="A319" s="403"/>
      <c r="B319" s="399"/>
      <c r="C319" s="400"/>
      <c r="D319" s="400"/>
      <c r="E319" s="401"/>
      <c r="F319" s="399"/>
      <c r="G319" s="400"/>
      <c r="H319" s="400"/>
      <c r="I319" s="400"/>
      <c r="J319" s="400"/>
      <c r="K319" s="402"/>
      <c r="L319" s="123"/>
      <c r="M319" s="398" t="str">
        <f t="shared" si="4"/>
        <v/>
      </c>
    </row>
    <row r="320" spans="1:13" ht="14.45" customHeight="1" x14ac:dyDescent="0.2">
      <c r="A320" s="403"/>
      <c r="B320" s="399"/>
      <c r="C320" s="400"/>
      <c r="D320" s="400"/>
      <c r="E320" s="401"/>
      <c r="F320" s="399"/>
      <c r="G320" s="400"/>
      <c r="H320" s="400"/>
      <c r="I320" s="400"/>
      <c r="J320" s="400"/>
      <c r="K320" s="402"/>
      <c r="L320" s="123"/>
      <c r="M320" s="398" t="str">
        <f t="shared" si="4"/>
        <v/>
      </c>
    </row>
    <row r="321" spans="1:13" ht="14.45" customHeight="1" x14ac:dyDescent="0.2">
      <c r="A321" s="403"/>
      <c r="B321" s="399"/>
      <c r="C321" s="400"/>
      <c r="D321" s="400"/>
      <c r="E321" s="401"/>
      <c r="F321" s="399"/>
      <c r="G321" s="400"/>
      <c r="H321" s="400"/>
      <c r="I321" s="400"/>
      <c r="J321" s="400"/>
      <c r="K321" s="402"/>
      <c r="L321" s="123"/>
      <c r="M321" s="398" t="str">
        <f t="shared" si="4"/>
        <v/>
      </c>
    </row>
    <row r="322" spans="1:13" ht="14.45" customHeight="1" x14ac:dyDescent="0.2">
      <c r="A322" s="403"/>
      <c r="B322" s="399"/>
      <c r="C322" s="400"/>
      <c r="D322" s="400"/>
      <c r="E322" s="401"/>
      <c r="F322" s="399"/>
      <c r="G322" s="400"/>
      <c r="H322" s="400"/>
      <c r="I322" s="400"/>
      <c r="J322" s="400"/>
      <c r="K322" s="402"/>
      <c r="L322" s="123"/>
      <c r="M322" s="398" t="str">
        <f t="shared" si="4"/>
        <v/>
      </c>
    </row>
    <row r="323" spans="1:13" ht="14.45" customHeight="1" x14ac:dyDescent="0.2">
      <c r="A323" s="403"/>
      <c r="B323" s="399"/>
      <c r="C323" s="400"/>
      <c r="D323" s="400"/>
      <c r="E323" s="401"/>
      <c r="F323" s="399"/>
      <c r="G323" s="400"/>
      <c r="H323" s="400"/>
      <c r="I323" s="400"/>
      <c r="J323" s="400"/>
      <c r="K323" s="402"/>
      <c r="L323" s="123"/>
      <c r="M323" s="398" t="str">
        <f t="shared" si="4"/>
        <v/>
      </c>
    </row>
    <row r="324" spans="1:13" ht="14.45" customHeight="1" x14ac:dyDescent="0.2">
      <c r="A324" s="403"/>
      <c r="B324" s="399"/>
      <c r="C324" s="400"/>
      <c r="D324" s="400"/>
      <c r="E324" s="401"/>
      <c r="F324" s="399"/>
      <c r="G324" s="400"/>
      <c r="H324" s="400"/>
      <c r="I324" s="400"/>
      <c r="J324" s="400"/>
      <c r="K324" s="402"/>
      <c r="L324" s="123"/>
      <c r="M324" s="398" t="str">
        <f t="shared" si="4"/>
        <v/>
      </c>
    </row>
    <row r="325" spans="1:13" ht="14.45" customHeight="1" x14ac:dyDescent="0.2">
      <c r="A325" s="403"/>
      <c r="B325" s="399"/>
      <c r="C325" s="400"/>
      <c r="D325" s="400"/>
      <c r="E325" s="401"/>
      <c r="F325" s="399"/>
      <c r="G325" s="400"/>
      <c r="H325" s="400"/>
      <c r="I325" s="400"/>
      <c r="J325" s="400"/>
      <c r="K325" s="402"/>
      <c r="L325" s="123"/>
      <c r="M325" s="398" t="str">
        <f t="shared" si="4"/>
        <v/>
      </c>
    </row>
    <row r="326" spans="1:13" ht="14.45" customHeight="1" x14ac:dyDescent="0.2">
      <c r="A326" s="403"/>
      <c r="B326" s="399"/>
      <c r="C326" s="400"/>
      <c r="D326" s="400"/>
      <c r="E326" s="401"/>
      <c r="F326" s="399"/>
      <c r="G326" s="400"/>
      <c r="H326" s="400"/>
      <c r="I326" s="400"/>
      <c r="J326" s="400"/>
      <c r="K326" s="402"/>
      <c r="L326" s="123"/>
      <c r="M326" s="398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03"/>
      <c r="B327" s="399"/>
      <c r="C327" s="400"/>
      <c r="D327" s="400"/>
      <c r="E327" s="401"/>
      <c r="F327" s="399"/>
      <c r="G327" s="400"/>
      <c r="H327" s="400"/>
      <c r="I327" s="400"/>
      <c r="J327" s="400"/>
      <c r="K327" s="402"/>
      <c r="L327" s="123"/>
      <c r="M327" s="398" t="str">
        <f t="shared" si="5"/>
        <v/>
      </c>
    </row>
    <row r="328" spans="1:13" ht="14.45" customHeight="1" x14ac:dyDescent="0.2">
      <c r="A328" s="403"/>
      <c r="B328" s="399"/>
      <c r="C328" s="400"/>
      <c r="D328" s="400"/>
      <c r="E328" s="401"/>
      <c r="F328" s="399"/>
      <c r="G328" s="400"/>
      <c r="H328" s="400"/>
      <c r="I328" s="400"/>
      <c r="J328" s="400"/>
      <c r="K328" s="402"/>
      <c r="L328" s="123"/>
      <c r="M328" s="398" t="str">
        <f t="shared" si="5"/>
        <v/>
      </c>
    </row>
    <row r="329" spans="1:13" ht="14.45" customHeight="1" x14ac:dyDescent="0.2">
      <c r="A329" s="403"/>
      <c r="B329" s="399"/>
      <c r="C329" s="400"/>
      <c r="D329" s="400"/>
      <c r="E329" s="401"/>
      <c r="F329" s="399"/>
      <c r="G329" s="400"/>
      <c r="H329" s="400"/>
      <c r="I329" s="400"/>
      <c r="J329" s="400"/>
      <c r="K329" s="402"/>
      <c r="L329" s="123"/>
      <c r="M329" s="398" t="str">
        <f t="shared" si="5"/>
        <v/>
      </c>
    </row>
    <row r="330" spans="1:13" ht="14.45" customHeight="1" x14ac:dyDescent="0.2">
      <c r="A330" s="403"/>
      <c r="B330" s="399"/>
      <c r="C330" s="400"/>
      <c r="D330" s="400"/>
      <c r="E330" s="401"/>
      <c r="F330" s="399"/>
      <c r="G330" s="400"/>
      <c r="H330" s="400"/>
      <c r="I330" s="400"/>
      <c r="J330" s="400"/>
      <c r="K330" s="402"/>
      <c r="L330" s="123"/>
      <c r="M330" s="398" t="str">
        <f t="shared" si="5"/>
        <v/>
      </c>
    </row>
    <row r="331" spans="1:13" ht="14.45" customHeight="1" x14ac:dyDescent="0.2">
      <c r="A331" s="403"/>
      <c r="B331" s="399"/>
      <c r="C331" s="400"/>
      <c r="D331" s="400"/>
      <c r="E331" s="401"/>
      <c r="F331" s="399"/>
      <c r="G331" s="400"/>
      <c r="H331" s="400"/>
      <c r="I331" s="400"/>
      <c r="J331" s="400"/>
      <c r="K331" s="402"/>
      <c r="L331" s="123"/>
      <c r="M331" s="398" t="str">
        <f t="shared" si="5"/>
        <v/>
      </c>
    </row>
    <row r="332" spans="1:13" ht="14.45" customHeight="1" x14ac:dyDescent="0.2">
      <c r="A332" s="403"/>
      <c r="B332" s="399"/>
      <c r="C332" s="400"/>
      <c r="D332" s="400"/>
      <c r="E332" s="401"/>
      <c r="F332" s="399"/>
      <c r="G332" s="400"/>
      <c r="H332" s="400"/>
      <c r="I332" s="400"/>
      <c r="J332" s="400"/>
      <c r="K332" s="402"/>
      <c r="L332" s="123"/>
      <c r="M332" s="398" t="str">
        <f t="shared" si="5"/>
        <v/>
      </c>
    </row>
    <row r="333" spans="1:13" ht="14.45" customHeight="1" x14ac:dyDescent="0.2">
      <c r="A333" s="403"/>
      <c r="B333" s="399"/>
      <c r="C333" s="400"/>
      <c r="D333" s="400"/>
      <c r="E333" s="401"/>
      <c r="F333" s="399"/>
      <c r="G333" s="400"/>
      <c r="H333" s="400"/>
      <c r="I333" s="400"/>
      <c r="J333" s="400"/>
      <c r="K333" s="402"/>
      <c r="L333" s="123"/>
      <c r="M333" s="398" t="str">
        <f t="shared" si="5"/>
        <v/>
      </c>
    </row>
    <row r="334" spans="1:13" ht="14.45" customHeight="1" x14ac:dyDescent="0.2">
      <c r="A334" s="403"/>
      <c r="B334" s="399"/>
      <c r="C334" s="400"/>
      <c r="D334" s="400"/>
      <c r="E334" s="401"/>
      <c r="F334" s="399"/>
      <c r="G334" s="400"/>
      <c r="H334" s="400"/>
      <c r="I334" s="400"/>
      <c r="J334" s="400"/>
      <c r="K334" s="402"/>
      <c r="L334" s="123"/>
      <c r="M334" s="398" t="str">
        <f t="shared" si="5"/>
        <v/>
      </c>
    </row>
    <row r="335" spans="1:13" ht="14.45" customHeight="1" x14ac:dyDescent="0.2">
      <c r="A335" s="403"/>
      <c r="B335" s="399"/>
      <c r="C335" s="400"/>
      <c r="D335" s="400"/>
      <c r="E335" s="401"/>
      <c r="F335" s="399"/>
      <c r="G335" s="400"/>
      <c r="H335" s="400"/>
      <c r="I335" s="400"/>
      <c r="J335" s="400"/>
      <c r="K335" s="402"/>
      <c r="L335" s="123"/>
      <c r="M335" s="398" t="str">
        <f t="shared" si="5"/>
        <v/>
      </c>
    </row>
    <row r="336" spans="1:13" ht="14.45" customHeight="1" x14ac:dyDescent="0.2">
      <c r="A336" s="403"/>
      <c r="B336" s="399"/>
      <c r="C336" s="400"/>
      <c r="D336" s="400"/>
      <c r="E336" s="401"/>
      <c r="F336" s="399"/>
      <c r="G336" s="400"/>
      <c r="H336" s="400"/>
      <c r="I336" s="400"/>
      <c r="J336" s="400"/>
      <c r="K336" s="402"/>
      <c r="L336" s="123"/>
      <c r="M336" s="398" t="str">
        <f t="shared" si="5"/>
        <v/>
      </c>
    </row>
    <row r="337" spans="1:13" ht="14.45" customHeight="1" x14ac:dyDescent="0.2">
      <c r="A337" s="403"/>
      <c r="B337" s="399"/>
      <c r="C337" s="400"/>
      <c r="D337" s="400"/>
      <c r="E337" s="401"/>
      <c r="F337" s="399"/>
      <c r="G337" s="400"/>
      <c r="H337" s="400"/>
      <c r="I337" s="400"/>
      <c r="J337" s="400"/>
      <c r="K337" s="402"/>
      <c r="L337" s="123"/>
      <c r="M337" s="398" t="str">
        <f t="shared" si="5"/>
        <v/>
      </c>
    </row>
    <row r="338" spans="1:13" ht="14.45" customHeight="1" x14ac:dyDescent="0.2">
      <c r="A338" s="403"/>
      <c r="B338" s="399"/>
      <c r="C338" s="400"/>
      <c r="D338" s="400"/>
      <c r="E338" s="401"/>
      <c r="F338" s="399"/>
      <c r="G338" s="400"/>
      <c r="H338" s="400"/>
      <c r="I338" s="400"/>
      <c r="J338" s="400"/>
      <c r="K338" s="402"/>
      <c r="L338" s="123"/>
      <c r="M338" s="398" t="str">
        <f t="shared" si="5"/>
        <v/>
      </c>
    </row>
    <row r="339" spans="1:13" ht="14.45" customHeight="1" x14ac:dyDescent="0.2">
      <c r="A339" s="403"/>
      <c r="B339" s="399"/>
      <c r="C339" s="400"/>
      <c r="D339" s="400"/>
      <c r="E339" s="401"/>
      <c r="F339" s="399"/>
      <c r="G339" s="400"/>
      <c r="H339" s="400"/>
      <c r="I339" s="400"/>
      <c r="J339" s="400"/>
      <c r="K339" s="402"/>
      <c r="L339" s="123"/>
      <c r="M339" s="398" t="str">
        <f t="shared" si="5"/>
        <v/>
      </c>
    </row>
    <row r="340" spans="1:13" ht="14.45" customHeight="1" x14ac:dyDescent="0.2">
      <c r="A340" s="403"/>
      <c r="B340" s="399"/>
      <c r="C340" s="400"/>
      <c r="D340" s="400"/>
      <c r="E340" s="401"/>
      <c r="F340" s="399"/>
      <c r="G340" s="400"/>
      <c r="H340" s="400"/>
      <c r="I340" s="400"/>
      <c r="J340" s="400"/>
      <c r="K340" s="402"/>
      <c r="L340" s="123"/>
      <c r="M340" s="398" t="str">
        <f t="shared" si="5"/>
        <v/>
      </c>
    </row>
    <row r="341" spans="1:13" ht="14.45" customHeight="1" x14ac:dyDescent="0.2">
      <c r="A341" s="403"/>
      <c r="B341" s="399"/>
      <c r="C341" s="400"/>
      <c r="D341" s="400"/>
      <c r="E341" s="401"/>
      <c r="F341" s="399"/>
      <c r="G341" s="400"/>
      <c r="H341" s="400"/>
      <c r="I341" s="400"/>
      <c r="J341" s="400"/>
      <c r="K341" s="402"/>
      <c r="L341" s="123"/>
      <c r="M341" s="398" t="str">
        <f t="shared" si="5"/>
        <v/>
      </c>
    </row>
    <row r="342" spans="1:13" ht="14.45" customHeight="1" x14ac:dyDescent="0.2">
      <c r="A342" s="403"/>
      <c r="B342" s="399"/>
      <c r="C342" s="400"/>
      <c r="D342" s="400"/>
      <c r="E342" s="401"/>
      <c r="F342" s="399"/>
      <c r="G342" s="400"/>
      <c r="H342" s="400"/>
      <c r="I342" s="400"/>
      <c r="J342" s="400"/>
      <c r="K342" s="402"/>
      <c r="L342" s="123"/>
      <c r="M342" s="398" t="str">
        <f t="shared" si="5"/>
        <v/>
      </c>
    </row>
    <row r="343" spans="1:13" ht="14.45" customHeight="1" x14ac:dyDescent="0.2">
      <c r="A343" s="403"/>
      <c r="B343" s="399"/>
      <c r="C343" s="400"/>
      <c r="D343" s="400"/>
      <c r="E343" s="401"/>
      <c r="F343" s="399"/>
      <c r="G343" s="400"/>
      <c r="H343" s="400"/>
      <c r="I343" s="400"/>
      <c r="J343" s="400"/>
      <c r="K343" s="402"/>
      <c r="L343" s="123"/>
      <c r="M343" s="398" t="str">
        <f t="shared" si="5"/>
        <v/>
      </c>
    </row>
    <row r="344" spans="1:13" ht="14.45" customHeight="1" x14ac:dyDescent="0.2">
      <c r="A344" s="403"/>
      <c r="B344" s="399"/>
      <c r="C344" s="400"/>
      <c r="D344" s="400"/>
      <c r="E344" s="401"/>
      <c r="F344" s="399"/>
      <c r="G344" s="400"/>
      <c r="H344" s="400"/>
      <c r="I344" s="400"/>
      <c r="J344" s="400"/>
      <c r="K344" s="402"/>
      <c r="L344" s="123"/>
      <c r="M344" s="398" t="str">
        <f t="shared" si="5"/>
        <v/>
      </c>
    </row>
    <row r="345" spans="1:13" ht="14.45" customHeight="1" x14ac:dyDescent="0.2">
      <c r="A345" s="403"/>
      <c r="B345" s="399"/>
      <c r="C345" s="400"/>
      <c r="D345" s="400"/>
      <c r="E345" s="401"/>
      <c r="F345" s="399"/>
      <c r="G345" s="400"/>
      <c r="H345" s="400"/>
      <c r="I345" s="400"/>
      <c r="J345" s="400"/>
      <c r="K345" s="402"/>
      <c r="L345" s="123"/>
      <c r="M345" s="398" t="str">
        <f t="shared" si="5"/>
        <v/>
      </c>
    </row>
    <row r="346" spans="1:13" ht="14.45" customHeight="1" x14ac:dyDescent="0.2">
      <c r="A346" s="403"/>
      <c r="B346" s="399"/>
      <c r="C346" s="400"/>
      <c r="D346" s="400"/>
      <c r="E346" s="401"/>
      <c r="F346" s="399"/>
      <c r="G346" s="400"/>
      <c r="H346" s="400"/>
      <c r="I346" s="400"/>
      <c r="J346" s="400"/>
      <c r="K346" s="402"/>
      <c r="L346" s="123"/>
      <c r="M346" s="398" t="str">
        <f t="shared" si="5"/>
        <v/>
      </c>
    </row>
    <row r="347" spans="1:13" ht="14.45" customHeight="1" x14ac:dyDescent="0.2">
      <c r="A347" s="403"/>
      <c r="B347" s="399"/>
      <c r="C347" s="400"/>
      <c r="D347" s="400"/>
      <c r="E347" s="401"/>
      <c r="F347" s="399"/>
      <c r="G347" s="400"/>
      <c r="H347" s="400"/>
      <c r="I347" s="400"/>
      <c r="J347" s="400"/>
      <c r="K347" s="402"/>
      <c r="L347" s="123"/>
      <c r="M347" s="398" t="str">
        <f t="shared" si="5"/>
        <v/>
      </c>
    </row>
    <row r="348" spans="1:13" ht="14.45" customHeight="1" x14ac:dyDescent="0.2">
      <c r="A348" s="403"/>
      <c r="B348" s="399"/>
      <c r="C348" s="400"/>
      <c r="D348" s="400"/>
      <c r="E348" s="401"/>
      <c r="F348" s="399"/>
      <c r="G348" s="400"/>
      <c r="H348" s="400"/>
      <c r="I348" s="400"/>
      <c r="J348" s="400"/>
      <c r="K348" s="402"/>
      <c r="L348" s="123"/>
      <c r="M348" s="398" t="str">
        <f t="shared" si="5"/>
        <v/>
      </c>
    </row>
    <row r="349" spans="1:13" ht="14.45" customHeight="1" x14ac:dyDescent="0.2">
      <c r="A349" s="403"/>
      <c r="B349" s="399"/>
      <c r="C349" s="400"/>
      <c r="D349" s="400"/>
      <c r="E349" s="401"/>
      <c r="F349" s="399"/>
      <c r="G349" s="400"/>
      <c r="H349" s="400"/>
      <c r="I349" s="400"/>
      <c r="J349" s="400"/>
      <c r="K349" s="402"/>
      <c r="L349" s="123"/>
      <c r="M349" s="398" t="str">
        <f t="shared" si="5"/>
        <v/>
      </c>
    </row>
    <row r="350" spans="1:13" ht="14.45" customHeight="1" x14ac:dyDescent="0.2">
      <c r="A350" s="403"/>
      <c r="B350" s="399"/>
      <c r="C350" s="400"/>
      <c r="D350" s="400"/>
      <c r="E350" s="401"/>
      <c r="F350" s="399"/>
      <c r="G350" s="400"/>
      <c r="H350" s="400"/>
      <c r="I350" s="400"/>
      <c r="J350" s="400"/>
      <c r="K350" s="402"/>
      <c r="L350" s="123"/>
      <c r="M350" s="398" t="str">
        <f t="shared" si="5"/>
        <v/>
      </c>
    </row>
    <row r="351" spans="1:13" ht="14.45" customHeight="1" x14ac:dyDescent="0.2">
      <c r="A351" s="403"/>
      <c r="B351" s="399"/>
      <c r="C351" s="400"/>
      <c r="D351" s="400"/>
      <c r="E351" s="401"/>
      <c r="F351" s="399"/>
      <c r="G351" s="400"/>
      <c r="H351" s="400"/>
      <c r="I351" s="400"/>
      <c r="J351" s="400"/>
      <c r="K351" s="402"/>
      <c r="L351" s="123"/>
      <c r="M351" s="398" t="str">
        <f t="shared" si="5"/>
        <v/>
      </c>
    </row>
    <row r="352" spans="1:13" ht="14.45" customHeight="1" x14ac:dyDescent="0.2">
      <c r="A352" s="403"/>
      <c r="B352" s="399"/>
      <c r="C352" s="400"/>
      <c r="D352" s="400"/>
      <c r="E352" s="401"/>
      <c r="F352" s="399"/>
      <c r="G352" s="400"/>
      <c r="H352" s="400"/>
      <c r="I352" s="400"/>
      <c r="J352" s="400"/>
      <c r="K352" s="402"/>
      <c r="L352" s="123"/>
      <c r="M352" s="398" t="str">
        <f t="shared" si="5"/>
        <v/>
      </c>
    </row>
    <row r="353" spans="1:13" ht="14.45" customHeight="1" x14ac:dyDescent="0.2">
      <c r="A353" s="403"/>
      <c r="B353" s="399"/>
      <c r="C353" s="400"/>
      <c r="D353" s="400"/>
      <c r="E353" s="401"/>
      <c r="F353" s="399"/>
      <c r="G353" s="400"/>
      <c r="H353" s="400"/>
      <c r="I353" s="400"/>
      <c r="J353" s="400"/>
      <c r="K353" s="402"/>
      <c r="L353" s="123"/>
      <c r="M353" s="398" t="str">
        <f t="shared" si="5"/>
        <v/>
      </c>
    </row>
    <row r="354" spans="1:13" ht="14.45" customHeight="1" x14ac:dyDescent="0.2">
      <c r="A354" s="403"/>
      <c r="B354" s="399"/>
      <c r="C354" s="400"/>
      <c r="D354" s="400"/>
      <c r="E354" s="401"/>
      <c r="F354" s="399"/>
      <c r="G354" s="400"/>
      <c r="H354" s="400"/>
      <c r="I354" s="400"/>
      <c r="J354" s="400"/>
      <c r="K354" s="402"/>
      <c r="L354" s="123"/>
      <c r="M354" s="398" t="str">
        <f t="shared" si="5"/>
        <v/>
      </c>
    </row>
    <row r="355" spans="1:13" ht="14.45" customHeight="1" x14ac:dyDescent="0.2">
      <c r="A355" s="403"/>
      <c r="B355" s="399"/>
      <c r="C355" s="400"/>
      <c r="D355" s="400"/>
      <c r="E355" s="401"/>
      <c r="F355" s="399"/>
      <c r="G355" s="400"/>
      <c r="H355" s="400"/>
      <c r="I355" s="400"/>
      <c r="J355" s="400"/>
      <c r="K355" s="402"/>
      <c r="L355" s="123"/>
      <c r="M355" s="398" t="str">
        <f t="shared" si="5"/>
        <v/>
      </c>
    </row>
    <row r="356" spans="1:13" ht="14.45" customHeight="1" x14ac:dyDescent="0.2">
      <c r="A356" s="403"/>
      <c r="B356" s="399"/>
      <c r="C356" s="400"/>
      <c r="D356" s="400"/>
      <c r="E356" s="401"/>
      <c r="F356" s="399"/>
      <c r="G356" s="400"/>
      <c r="H356" s="400"/>
      <c r="I356" s="400"/>
      <c r="J356" s="400"/>
      <c r="K356" s="402"/>
      <c r="L356" s="123"/>
      <c r="M356" s="398" t="str">
        <f t="shared" si="5"/>
        <v/>
      </c>
    </row>
    <row r="357" spans="1:13" ht="14.45" customHeight="1" x14ac:dyDescent="0.2">
      <c r="A357" s="403"/>
      <c r="B357" s="399"/>
      <c r="C357" s="400"/>
      <c r="D357" s="400"/>
      <c r="E357" s="401"/>
      <c r="F357" s="399"/>
      <c r="G357" s="400"/>
      <c r="H357" s="400"/>
      <c r="I357" s="400"/>
      <c r="J357" s="400"/>
      <c r="K357" s="402"/>
      <c r="L357" s="123"/>
      <c r="M357" s="398" t="str">
        <f t="shared" si="5"/>
        <v/>
      </c>
    </row>
    <row r="358" spans="1:13" ht="14.45" customHeight="1" x14ac:dyDescent="0.2">
      <c r="A358" s="403"/>
      <c r="B358" s="399"/>
      <c r="C358" s="400"/>
      <c r="D358" s="400"/>
      <c r="E358" s="401"/>
      <c r="F358" s="399"/>
      <c r="G358" s="400"/>
      <c r="H358" s="400"/>
      <c r="I358" s="400"/>
      <c r="J358" s="400"/>
      <c r="K358" s="402"/>
      <c r="L358" s="123"/>
      <c r="M358" s="398" t="str">
        <f t="shared" si="5"/>
        <v/>
      </c>
    </row>
    <row r="359" spans="1:13" ht="14.45" customHeight="1" x14ac:dyDescent="0.2">
      <c r="A359" s="403"/>
      <c r="B359" s="399"/>
      <c r="C359" s="400"/>
      <c r="D359" s="400"/>
      <c r="E359" s="401"/>
      <c r="F359" s="399"/>
      <c r="G359" s="400"/>
      <c r="H359" s="400"/>
      <c r="I359" s="400"/>
      <c r="J359" s="400"/>
      <c r="K359" s="402"/>
      <c r="L359" s="123"/>
      <c r="M359" s="398" t="str">
        <f t="shared" si="5"/>
        <v/>
      </c>
    </row>
    <row r="360" spans="1:13" ht="14.45" customHeight="1" x14ac:dyDescent="0.2">
      <c r="A360" s="403"/>
      <c r="B360" s="399"/>
      <c r="C360" s="400"/>
      <c r="D360" s="400"/>
      <c r="E360" s="401"/>
      <c r="F360" s="399"/>
      <c r="G360" s="400"/>
      <c r="H360" s="400"/>
      <c r="I360" s="400"/>
      <c r="J360" s="400"/>
      <c r="K360" s="402"/>
      <c r="L360" s="123"/>
      <c r="M360" s="398" t="str">
        <f t="shared" si="5"/>
        <v/>
      </c>
    </row>
    <row r="361" spans="1:13" ht="14.45" customHeight="1" x14ac:dyDescent="0.2">
      <c r="A361" s="403"/>
      <c r="B361" s="399"/>
      <c r="C361" s="400"/>
      <c r="D361" s="400"/>
      <c r="E361" s="401"/>
      <c r="F361" s="399"/>
      <c r="G361" s="400"/>
      <c r="H361" s="400"/>
      <c r="I361" s="400"/>
      <c r="J361" s="400"/>
      <c r="K361" s="402"/>
      <c r="L361" s="123"/>
      <c r="M361" s="398" t="str">
        <f t="shared" si="5"/>
        <v/>
      </c>
    </row>
    <row r="362" spans="1:13" ht="14.45" customHeight="1" x14ac:dyDescent="0.2">
      <c r="A362" s="403"/>
      <c r="B362" s="399"/>
      <c r="C362" s="400"/>
      <c r="D362" s="400"/>
      <c r="E362" s="401"/>
      <c r="F362" s="399"/>
      <c r="G362" s="400"/>
      <c r="H362" s="400"/>
      <c r="I362" s="400"/>
      <c r="J362" s="400"/>
      <c r="K362" s="402"/>
      <c r="L362" s="123"/>
      <c r="M362" s="398" t="str">
        <f t="shared" si="5"/>
        <v/>
      </c>
    </row>
    <row r="363" spans="1:13" ht="14.45" customHeight="1" x14ac:dyDescent="0.2">
      <c r="A363" s="403"/>
      <c r="B363" s="399"/>
      <c r="C363" s="400"/>
      <c r="D363" s="400"/>
      <c r="E363" s="401"/>
      <c r="F363" s="399"/>
      <c r="G363" s="400"/>
      <c r="H363" s="400"/>
      <c r="I363" s="400"/>
      <c r="J363" s="400"/>
      <c r="K363" s="402"/>
      <c r="L363" s="123"/>
      <c r="M363" s="398" t="str">
        <f t="shared" si="5"/>
        <v/>
      </c>
    </row>
    <row r="364" spans="1:13" ht="14.45" customHeight="1" x14ac:dyDescent="0.2">
      <c r="A364" s="403"/>
      <c r="B364" s="399"/>
      <c r="C364" s="400"/>
      <c r="D364" s="400"/>
      <c r="E364" s="401"/>
      <c r="F364" s="399"/>
      <c r="G364" s="400"/>
      <c r="H364" s="400"/>
      <c r="I364" s="400"/>
      <c r="J364" s="400"/>
      <c r="K364" s="402"/>
      <c r="L364" s="123"/>
      <c r="M364" s="398" t="str">
        <f t="shared" si="5"/>
        <v/>
      </c>
    </row>
    <row r="365" spans="1:13" ht="14.45" customHeight="1" x14ac:dyDescent="0.2">
      <c r="A365" s="403"/>
      <c r="B365" s="399"/>
      <c r="C365" s="400"/>
      <c r="D365" s="400"/>
      <c r="E365" s="401"/>
      <c r="F365" s="399"/>
      <c r="G365" s="400"/>
      <c r="H365" s="400"/>
      <c r="I365" s="400"/>
      <c r="J365" s="400"/>
      <c r="K365" s="402"/>
      <c r="L365" s="123"/>
      <c r="M365" s="398" t="str">
        <f t="shared" si="5"/>
        <v/>
      </c>
    </row>
    <row r="366" spans="1:13" ht="14.45" customHeight="1" x14ac:dyDescent="0.2">
      <c r="A366" s="403"/>
      <c r="B366" s="399"/>
      <c r="C366" s="400"/>
      <c r="D366" s="400"/>
      <c r="E366" s="401"/>
      <c r="F366" s="399"/>
      <c r="G366" s="400"/>
      <c r="H366" s="400"/>
      <c r="I366" s="400"/>
      <c r="J366" s="400"/>
      <c r="K366" s="402"/>
      <c r="L366" s="123"/>
      <c r="M366" s="398" t="str">
        <f t="shared" si="5"/>
        <v/>
      </c>
    </row>
    <row r="367" spans="1:13" ht="14.45" customHeight="1" x14ac:dyDescent="0.2">
      <c r="A367" s="403"/>
      <c r="B367" s="399"/>
      <c r="C367" s="400"/>
      <c r="D367" s="400"/>
      <c r="E367" s="401"/>
      <c r="F367" s="399"/>
      <c r="G367" s="400"/>
      <c r="H367" s="400"/>
      <c r="I367" s="400"/>
      <c r="J367" s="400"/>
      <c r="K367" s="402"/>
      <c r="L367" s="123"/>
      <c r="M367" s="398" t="str">
        <f t="shared" si="5"/>
        <v/>
      </c>
    </row>
    <row r="368" spans="1:13" ht="14.45" customHeight="1" x14ac:dyDescent="0.2">
      <c r="A368" s="403"/>
      <c r="B368" s="399"/>
      <c r="C368" s="400"/>
      <c r="D368" s="400"/>
      <c r="E368" s="401"/>
      <c r="F368" s="399"/>
      <c r="G368" s="400"/>
      <c r="H368" s="400"/>
      <c r="I368" s="400"/>
      <c r="J368" s="400"/>
      <c r="K368" s="402"/>
      <c r="L368" s="123"/>
      <c r="M368" s="398" t="str">
        <f t="shared" si="5"/>
        <v/>
      </c>
    </row>
    <row r="369" spans="1:13" ht="14.45" customHeight="1" x14ac:dyDescent="0.2">
      <c r="A369" s="403"/>
      <c r="B369" s="399"/>
      <c r="C369" s="400"/>
      <c r="D369" s="400"/>
      <c r="E369" s="401"/>
      <c r="F369" s="399"/>
      <c r="G369" s="400"/>
      <c r="H369" s="400"/>
      <c r="I369" s="400"/>
      <c r="J369" s="400"/>
      <c r="K369" s="402"/>
      <c r="L369" s="123"/>
      <c r="M369" s="398" t="str">
        <f t="shared" si="5"/>
        <v/>
      </c>
    </row>
    <row r="370" spans="1:13" ht="14.45" customHeight="1" x14ac:dyDescent="0.2">
      <c r="A370" s="403"/>
      <c r="B370" s="399"/>
      <c r="C370" s="400"/>
      <c r="D370" s="400"/>
      <c r="E370" s="401"/>
      <c r="F370" s="399"/>
      <c r="G370" s="400"/>
      <c r="H370" s="400"/>
      <c r="I370" s="400"/>
      <c r="J370" s="400"/>
      <c r="K370" s="402"/>
      <c r="L370" s="123"/>
      <c r="M370" s="398" t="str">
        <f t="shared" si="5"/>
        <v/>
      </c>
    </row>
    <row r="371" spans="1:13" ht="14.45" customHeight="1" x14ac:dyDescent="0.2">
      <c r="A371" s="403"/>
      <c r="B371" s="399"/>
      <c r="C371" s="400"/>
      <c r="D371" s="400"/>
      <c r="E371" s="401"/>
      <c r="F371" s="399"/>
      <c r="G371" s="400"/>
      <c r="H371" s="400"/>
      <c r="I371" s="400"/>
      <c r="J371" s="400"/>
      <c r="K371" s="402"/>
      <c r="L371" s="123"/>
      <c r="M371" s="398" t="str">
        <f t="shared" si="5"/>
        <v/>
      </c>
    </row>
    <row r="372" spans="1:13" ht="14.45" customHeight="1" x14ac:dyDescent="0.2">
      <c r="A372" s="403"/>
      <c r="B372" s="399"/>
      <c r="C372" s="400"/>
      <c r="D372" s="400"/>
      <c r="E372" s="401"/>
      <c r="F372" s="399"/>
      <c r="G372" s="400"/>
      <c r="H372" s="400"/>
      <c r="I372" s="400"/>
      <c r="J372" s="400"/>
      <c r="K372" s="402"/>
      <c r="L372" s="123"/>
      <c r="M372" s="398" t="str">
        <f t="shared" si="5"/>
        <v/>
      </c>
    </row>
    <row r="373" spans="1:13" ht="14.45" customHeight="1" x14ac:dyDescent="0.2">
      <c r="A373" s="403"/>
      <c r="B373" s="399"/>
      <c r="C373" s="400"/>
      <c r="D373" s="400"/>
      <c r="E373" s="401"/>
      <c r="F373" s="399"/>
      <c r="G373" s="400"/>
      <c r="H373" s="400"/>
      <c r="I373" s="400"/>
      <c r="J373" s="400"/>
      <c r="K373" s="402"/>
      <c r="L373" s="123"/>
      <c r="M373" s="398" t="str">
        <f t="shared" si="5"/>
        <v/>
      </c>
    </row>
    <row r="374" spans="1:13" ht="14.45" customHeight="1" x14ac:dyDescent="0.2">
      <c r="A374" s="403"/>
      <c r="B374" s="399"/>
      <c r="C374" s="400"/>
      <c r="D374" s="400"/>
      <c r="E374" s="401"/>
      <c r="F374" s="399"/>
      <c r="G374" s="400"/>
      <c r="H374" s="400"/>
      <c r="I374" s="400"/>
      <c r="J374" s="400"/>
      <c r="K374" s="402"/>
      <c r="L374" s="123"/>
      <c r="M374" s="398" t="str">
        <f t="shared" si="5"/>
        <v/>
      </c>
    </row>
    <row r="375" spans="1:13" ht="14.45" customHeight="1" x14ac:dyDescent="0.2">
      <c r="A375" s="403"/>
      <c r="B375" s="399"/>
      <c r="C375" s="400"/>
      <c r="D375" s="400"/>
      <c r="E375" s="401"/>
      <c r="F375" s="399"/>
      <c r="G375" s="400"/>
      <c r="H375" s="400"/>
      <c r="I375" s="400"/>
      <c r="J375" s="400"/>
      <c r="K375" s="402"/>
      <c r="L375" s="123"/>
      <c r="M375" s="398" t="str">
        <f t="shared" si="5"/>
        <v/>
      </c>
    </row>
    <row r="376" spans="1:13" ht="14.45" customHeight="1" x14ac:dyDescent="0.2">
      <c r="A376" s="403"/>
      <c r="B376" s="399"/>
      <c r="C376" s="400"/>
      <c r="D376" s="400"/>
      <c r="E376" s="401"/>
      <c r="F376" s="399"/>
      <c r="G376" s="400"/>
      <c r="H376" s="400"/>
      <c r="I376" s="400"/>
      <c r="J376" s="400"/>
      <c r="K376" s="402"/>
      <c r="L376" s="123"/>
      <c r="M376" s="398" t="str">
        <f t="shared" si="5"/>
        <v/>
      </c>
    </row>
    <row r="377" spans="1:13" ht="14.45" customHeight="1" x14ac:dyDescent="0.2">
      <c r="A377" s="403"/>
      <c r="B377" s="399"/>
      <c r="C377" s="400"/>
      <c r="D377" s="400"/>
      <c r="E377" s="401"/>
      <c r="F377" s="399"/>
      <c r="G377" s="400"/>
      <c r="H377" s="400"/>
      <c r="I377" s="400"/>
      <c r="J377" s="400"/>
      <c r="K377" s="402"/>
      <c r="L377" s="123"/>
      <c r="M377" s="398" t="str">
        <f t="shared" si="5"/>
        <v/>
      </c>
    </row>
    <row r="378" spans="1:13" ht="14.45" customHeight="1" x14ac:dyDescent="0.2">
      <c r="A378" s="403"/>
      <c r="B378" s="399"/>
      <c r="C378" s="400"/>
      <c r="D378" s="400"/>
      <c r="E378" s="401"/>
      <c r="F378" s="399"/>
      <c r="G378" s="400"/>
      <c r="H378" s="400"/>
      <c r="I378" s="400"/>
      <c r="J378" s="400"/>
      <c r="K378" s="402"/>
      <c r="L378" s="123"/>
      <c r="M378" s="398" t="str">
        <f t="shared" si="5"/>
        <v/>
      </c>
    </row>
    <row r="379" spans="1:13" ht="14.45" customHeight="1" x14ac:dyDescent="0.2">
      <c r="A379" s="403"/>
      <c r="B379" s="399"/>
      <c r="C379" s="400"/>
      <c r="D379" s="400"/>
      <c r="E379" s="401"/>
      <c r="F379" s="399"/>
      <c r="G379" s="400"/>
      <c r="H379" s="400"/>
      <c r="I379" s="400"/>
      <c r="J379" s="400"/>
      <c r="K379" s="402"/>
      <c r="L379" s="123"/>
      <c r="M379" s="398" t="str">
        <f t="shared" si="5"/>
        <v/>
      </c>
    </row>
    <row r="380" spans="1:13" ht="14.45" customHeight="1" x14ac:dyDescent="0.2">
      <c r="A380" s="403"/>
      <c r="B380" s="399"/>
      <c r="C380" s="400"/>
      <c r="D380" s="400"/>
      <c r="E380" s="401"/>
      <c r="F380" s="399"/>
      <c r="G380" s="400"/>
      <c r="H380" s="400"/>
      <c r="I380" s="400"/>
      <c r="J380" s="400"/>
      <c r="K380" s="402"/>
      <c r="L380" s="123"/>
      <c r="M380" s="398" t="str">
        <f t="shared" si="5"/>
        <v/>
      </c>
    </row>
    <row r="381" spans="1:13" ht="14.45" customHeight="1" x14ac:dyDescent="0.2">
      <c r="A381" s="403"/>
      <c r="B381" s="399"/>
      <c r="C381" s="400"/>
      <c r="D381" s="400"/>
      <c r="E381" s="401"/>
      <c r="F381" s="399"/>
      <c r="G381" s="400"/>
      <c r="H381" s="400"/>
      <c r="I381" s="400"/>
      <c r="J381" s="400"/>
      <c r="K381" s="402"/>
      <c r="L381" s="123"/>
      <c r="M381" s="398" t="str">
        <f t="shared" si="5"/>
        <v/>
      </c>
    </row>
    <row r="382" spans="1:13" ht="14.45" customHeight="1" x14ac:dyDescent="0.2">
      <c r="A382" s="403"/>
      <c r="B382" s="399"/>
      <c r="C382" s="400"/>
      <c r="D382" s="400"/>
      <c r="E382" s="401"/>
      <c r="F382" s="399"/>
      <c r="G382" s="400"/>
      <c r="H382" s="400"/>
      <c r="I382" s="400"/>
      <c r="J382" s="400"/>
      <c r="K382" s="402"/>
      <c r="L382" s="123"/>
      <c r="M382" s="398" t="str">
        <f t="shared" si="5"/>
        <v/>
      </c>
    </row>
    <row r="383" spans="1:13" ht="14.45" customHeight="1" x14ac:dyDescent="0.2">
      <c r="A383" s="403"/>
      <c r="B383" s="399"/>
      <c r="C383" s="400"/>
      <c r="D383" s="400"/>
      <c r="E383" s="401"/>
      <c r="F383" s="399"/>
      <c r="G383" s="400"/>
      <c r="H383" s="400"/>
      <c r="I383" s="400"/>
      <c r="J383" s="400"/>
      <c r="K383" s="402"/>
      <c r="L383" s="123"/>
      <c r="M383" s="398" t="str">
        <f t="shared" si="5"/>
        <v/>
      </c>
    </row>
    <row r="384" spans="1:13" ht="14.45" customHeight="1" x14ac:dyDescent="0.2">
      <c r="A384" s="403"/>
      <c r="B384" s="399"/>
      <c r="C384" s="400"/>
      <c r="D384" s="400"/>
      <c r="E384" s="401"/>
      <c r="F384" s="399"/>
      <c r="G384" s="400"/>
      <c r="H384" s="400"/>
      <c r="I384" s="400"/>
      <c r="J384" s="400"/>
      <c r="K384" s="402"/>
      <c r="L384" s="123"/>
      <c r="M384" s="398" t="str">
        <f t="shared" si="5"/>
        <v/>
      </c>
    </row>
    <row r="385" spans="1:13" ht="14.45" customHeight="1" x14ac:dyDescent="0.2">
      <c r="A385" s="403"/>
      <c r="B385" s="399"/>
      <c r="C385" s="400"/>
      <c r="D385" s="400"/>
      <c r="E385" s="401"/>
      <c r="F385" s="399"/>
      <c r="G385" s="400"/>
      <c r="H385" s="400"/>
      <c r="I385" s="400"/>
      <c r="J385" s="400"/>
      <c r="K385" s="402"/>
      <c r="L385" s="123"/>
      <c r="M385" s="398" t="str">
        <f t="shared" si="5"/>
        <v/>
      </c>
    </row>
    <row r="386" spans="1:13" ht="14.45" customHeight="1" x14ac:dyDescent="0.2">
      <c r="A386" s="403"/>
      <c r="B386" s="399"/>
      <c r="C386" s="400"/>
      <c r="D386" s="400"/>
      <c r="E386" s="401"/>
      <c r="F386" s="399"/>
      <c r="G386" s="400"/>
      <c r="H386" s="400"/>
      <c r="I386" s="400"/>
      <c r="J386" s="400"/>
      <c r="K386" s="402"/>
      <c r="L386" s="123"/>
      <c r="M386" s="398" t="str">
        <f t="shared" si="5"/>
        <v/>
      </c>
    </row>
    <row r="387" spans="1:13" ht="14.45" customHeight="1" x14ac:dyDescent="0.2">
      <c r="A387" s="403"/>
      <c r="B387" s="399"/>
      <c r="C387" s="400"/>
      <c r="D387" s="400"/>
      <c r="E387" s="401"/>
      <c r="F387" s="399"/>
      <c r="G387" s="400"/>
      <c r="H387" s="400"/>
      <c r="I387" s="400"/>
      <c r="J387" s="400"/>
      <c r="K387" s="402"/>
      <c r="L387" s="123"/>
      <c r="M387" s="398" t="str">
        <f t="shared" si="5"/>
        <v/>
      </c>
    </row>
    <row r="388" spans="1:13" ht="14.45" customHeight="1" x14ac:dyDescent="0.2">
      <c r="A388" s="403"/>
      <c r="B388" s="399"/>
      <c r="C388" s="400"/>
      <c r="D388" s="400"/>
      <c r="E388" s="401"/>
      <c r="F388" s="399"/>
      <c r="G388" s="400"/>
      <c r="H388" s="400"/>
      <c r="I388" s="400"/>
      <c r="J388" s="400"/>
      <c r="K388" s="402"/>
      <c r="L388" s="123"/>
      <c r="M388" s="398" t="str">
        <f t="shared" si="5"/>
        <v/>
      </c>
    </row>
    <row r="389" spans="1:13" ht="14.45" customHeight="1" x14ac:dyDescent="0.2">
      <c r="A389" s="403"/>
      <c r="B389" s="399"/>
      <c r="C389" s="400"/>
      <c r="D389" s="400"/>
      <c r="E389" s="401"/>
      <c r="F389" s="399"/>
      <c r="G389" s="400"/>
      <c r="H389" s="400"/>
      <c r="I389" s="400"/>
      <c r="J389" s="400"/>
      <c r="K389" s="402"/>
      <c r="L389" s="123"/>
      <c r="M389" s="398" t="str">
        <f t="shared" si="5"/>
        <v/>
      </c>
    </row>
    <row r="390" spans="1:13" ht="14.45" customHeight="1" x14ac:dyDescent="0.2">
      <c r="A390" s="403"/>
      <c r="B390" s="399"/>
      <c r="C390" s="400"/>
      <c r="D390" s="400"/>
      <c r="E390" s="401"/>
      <c r="F390" s="399"/>
      <c r="G390" s="400"/>
      <c r="H390" s="400"/>
      <c r="I390" s="400"/>
      <c r="J390" s="400"/>
      <c r="K390" s="402"/>
      <c r="L390" s="123"/>
      <c r="M390" s="398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03"/>
      <c r="B391" s="399"/>
      <c r="C391" s="400"/>
      <c r="D391" s="400"/>
      <c r="E391" s="401"/>
      <c r="F391" s="399"/>
      <c r="G391" s="400"/>
      <c r="H391" s="400"/>
      <c r="I391" s="400"/>
      <c r="J391" s="400"/>
      <c r="K391" s="402"/>
      <c r="L391" s="123"/>
      <c r="M391" s="398" t="str">
        <f t="shared" si="6"/>
        <v/>
      </c>
    </row>
    <row r="392" spans="1:13" ht="14.45" customHeight="1" x14ac:dyDescent="0.2">
      <c r="A392" s="403"/>
      <c r="B392" s="399"/>
      <c r="C392" s="400"/>
      <c r="D392" s="400"/>
      <c r="E392" s="401"/>
      <c r="F392" s="399"/>
      <c r="G392" s="400"/>
      <c r="H392" s="400"/>
      <c r="I392" s="400"/>
      <c r="J392" s="400"/>
      <c r="K392" s="402"/>
      <c r="L392" s="123"/>
      <c r="M392" s="398" t="str">
        <f t="shared" si="6"/>
        <v/>
      </c>
    </row>
    <row r="393" spans="1:13" ht="14.45" customHeight="1" x14ac:dyDescent="0.2">
      <c r="A393" s="403"/>
      <c r="B393" s="399"/>
      <c r="C393" s="400"/>
      <c r="D393" s="400"/>
      <c r="E393" s="401"/>
      <c r="F393" s="399"/>
      <c r="G393" s="400"/>
      <c r="H393" s="400"/>
      <c r="I393" s="400"/>
      <c r="J393" s="400"/>
      <c r="K393" s="402"/>
      <c r="L393" s="123"/>
      <c r="M393" s="398" t="str">
        <f t="shared" si="6"/>
        <v/>
      </c>
    </row>
    <row r="394" spans="1:13" ht="14.45" customHeight="1" x14ac:dyDescent="0.2">
      <c r="A394" s="403"/>
      <c r="B394" s="399"/>
      <c r="C394" s="400"/>
      <c r="D394" s="400"/>
      <c r="E394" s="401"/>
      <c r="F394" s="399"/>
      <c r="G394" s="400"/>
      <c r="H394" s="400"/>
      <c r="I394" s="400"/>
      <c r="J394" s="400"/>
      <c r="K394" s="402"/>
      <c r="L394" s="123"/>
      <c r="M394" s="398" t="str">
        <f t="shared" si="6"/>
        <v/>
      </c>
    </row>
    <row r="395" spans="1:13" ht="14.45" customHeight="1" x14ac:dyDescent="0.2">
      <c r="A395" s="403"/>
      <c r="B395" s="399"/>
      <c r="C395" s="400"/>
      <c r="D395" s="400"/>
      <c r="E395" s="401"/>
      <c r="F395" s="399"/>
      <c r="G395" s="400"/>
      <c r="H395" s="400"/>
      <c r="I395" s="400"/>
      <c r="J395" s="400"/>
      <c r="K395" s="402"/>
      <c r="L395" s="123"/>
      <c r="M395" s="398" t="str">
        <f t="shared" si="6"/>
        <v/>
      </c>
    </row>
    <row r="396" spans="1:13" ht="14.45" customHeight="1" x14ac:dyDescent="0.2">
      <c r="A396" s="403"/>
      <c r="B396" s="399"/>
      <c r="C396" s="400"/>
      <c r="D396" s="400"/>
      <c r="E396" s="401"/>
      <c r="F396" s="399"/>
      <c r="G396" s="400"/>
      <c r="H396" s="400"/>
      <c r="I396" s="400"/>
      <c r="J396" s="400"/>
      <c r="K396" s="402"/>
      <c r="L396" s="123"/>
      <c r="M396" s="398" t="str">
        <f t="shared" si="6"/>
        <v/>
      </c>
    </row>
    <row r="397" spans="1:13" ht="14.45" customHeight="1" x14ac:dyDescent="0.2">
      <c r="A397" s="403"/>
      <c r="B397" s="399"/>
      <c r="C397" s="400"/>
      <c r="D397" s="400"/>
      <c r="E397" s="401"/>
      <c r="F397" s="399"/>
      <c r="G397" s="400"/>
      <c r="H397" s="400"/>
      <c r="I397" s="400"/>
      <c r="J397" s="400"/>
      <c r="K397" s="402"/>
      <c r="L397" s="123"/>
      <c r="M397" s="398" t="str">
        <f t="shared" si="6"/>
        <v/>
      </c>
    </row>
    <row r="398" spans="1:13" ht="14.45" customHeight="1" x14ac:dyDescent="0.2">
      <c r="A398" s="403"/>
      <c r="B398" s="399"/>
      <c r="C398" s="400"/>
      <c r="D398" s="400"/>
      <c r="E398" s="401"/>
      <c r="F398" s="399"/>
      <c r="G398" s="400"/>
      <c r="H398" s="400"/>
      <c r="I398" s="400"/>
      <c r="J398" s="400"/>
      <c r="K398" s="402"/>
      <c r="L398" s="123"/>
      <c r="M398" s="398" t="str">
        <f t="shared" si="6"/>
        <v/>
      </c>
    </row>
    <row r="399" spans="1:13" ht="14.45" customHeight="1" x14ac:dyDescent="0.2">
      <c r="A399" s="403"/>
      <c r="B399" s="399"/>
      <c r="C399" s="400"/>
      <c r="D399" s="400"/>
      <c r="E399" s="401"/>
      <c r="F399" s="399"/>
      <c r="G399" s="400"/>
      <c r="H399" s="400"/>
      <c r="I399" s="400"/>
      <c r="J399" s="400"/>
      <c r="K399" s="402"/>
      <c r="L399" s="123"/>
      <c r="M399" s="398" t="str">
        <f t="shared" si="6"/>
        <v/>
      </c>
    </row>
    <row r="400" spans="1:13" ht="14.45" customHeight="1" x14ac:dyDescent="0.2">
      <c r="A400" s="403"/>
      <c r="B400" s="399"/>
      <c r="C400" s="400"/>
      <c r="D400" s="400"/>
      <c r="E400" s="401"/>
      <c r="F400" s="399"/>
      <c r="G400" s="400"/>
      <c r="H400" s="400"/>
      <c r="I400" s="400"/>
      <c r="J400" s="400"/>
      <c r="K400" s="402"/>
      <c r="L400" s="123"/>
      <c r="M400" s="398" t="str">
        <f t="shared" si="6"/>
        <v/>
      </c>
    </row>
    <row r="401" spans="1:13" ht="14.45" customHeight="1" x14ac:dyDescent="0.2">
      <c r="A401" s="403"/>
      <c r="B401" s="399"/>
      <c r="C401" s="400"/>
      <c r="D401" s="400"/>
      <c r="E401" s="401"/>
      <c r="F401" s="399"/>
      <c r="G401" s="400"/>
      <c r="H401" s="400"/>
      <c r="I401" s="400"/>
      <c r="J401" s="400"/>
      <c r="K401" s="402"/>
      <c r="L401" s="123"/>
      <c r="M401" s="398" t="str">
        <f t="shared" si="6"/>
        <v/>
      </c>
    </row>
    <row r="402" spans="1:13" ht="14.45" customHeight="1" x14ac:dyDescent="0.2">
      <c r="A402" s="403"/>
      <c r="B402" s="399"/>
      <c r="C402" s="400"/>
      <c r="D402" s="400"/>
      <c r="E402" s="401"/>
      <c r="F402" s="399"/>
      <c r="G402" s="400"/>
      <c r="H402" s="400"/>
      <c r="I402" s="400"/>
      <c r="J402" s="400"/>
      <c r="K402" s="402"/>
      <c r="L402" s="123"/>
      <c r="M402" s="398" t="str">
        <f t="shared" si="6"/>
        <v/>
      </c>
    </row>
    <row r="403" spans="1:13" ht="14.45" customHeight="1" x14ac:dyDescent="0.2">
      <c r="A403" s="403"/>
      <c r="B403" s="399"/>
      <c r="C403" s="400"/>
      <c r="D403" s="400"/>
      <c r="E403" s="401"/>
      <c r="F403" s="399"/>
      <c r="G403" s="400"/>
      <c r="H403" s="400"/>
      <c r="I403" s="400"/>
      <c r="J403" s="400"/>
      <c r="K403" s="402"/>
      <c r="L403" s="123"/>
      <c r="M403" s="398" t="str">
        <f t="shared" si="6"/>
        <v/>
      </c>
    </row>
    <row r="404" spans="1:13" ht="14.45" customHeight="1" x14ac:dyDescent="0.2">
      <c r="A404" s="403"/>
      <c r="B404" s="399"/>
      <c r="C404" s="400"/>
      <c r="D404" s="400"/>
      <c r="E404" s="401"/>
      <c r="F404" s="399"/>
      <c r="G404" s="400"/>
      <c r="H404" s="400"/>
      <c r="I404" s="400"/>
      <c r="J404" s="400"/>
      <c r="K404" s="402"/>
      <c r="L404" s="123"/>
      <c r="M404" s="398" t="str">
        <f t="shared" si="6"/>
        <v/>
      </c>
    </row>
    <row r="405" spans="1:13" ht="14.45" customHeight="1" x14ac:dyDescent="0.2">
      <c r="A405" s="403"/>
      <c r="B405" s="399"/>
      <c r="C405" s="400"/>
      <c r="D405" s="400"/>
      <c r="E405" s="401"/>
      <c r="F405" s="399"/>
      <c r="G405" s="400"/>
      <c r="H405" s="400"/>
      <c r="I405" s="400"/>
      <c r="J405" s="400"/>
      <c r="K405" s="402"/>
      <c r="L405" s="123"/>
      <c r="M405" s="398" t="str">
        <f t="shared" si="6"/>
        <v/>
      </c>
    </row>
    <row r="406" spans="1:13" ht="14.45" customHeight="1" x14ac:dyDescent="0.2">
      <c r="A406" s="403"/>
      <c r="B406" s="399"/>
      <c r="C406" s="400"/>
      <c r="D406" s="400"/>
      <c r="E406" s="401"/>
      <c r="F406" s="399"/>
      <c r="G406" s="400"/>
      <c r="H406" s="400"/>
      <c r="I406" s="400"/>
      <c r="J406" s="400"/>
      <c r="K406" s="402"/>
      <c r="L406" s="123"/>
      <c r="M406" s="398" t="str">
        <f t="shared" si="6"/>
        <v/>
      </c>
    </row>
    <row r="407" spans="1:13" ht="14.45" customHeight="1" x14ac:dyDescent="0.2">
      <c r="A407" s="403"/>
      <c r="B407" s="399"/>
      <c r="C407" s="400"/>
      <c r="D407" s="400"/>
      <c r="E407" s="401"/>
      <c r="F407" s="399"/>
      <c r="G407" s="400"/>
      <c r="H407" s="400"/>
      <c r="I407" s="400"/>
      <c r="J407" s="400"/>
      <c r="K407" s="402"/>
      <c r="L407" s="123"/>
      <c r="M407" s="398" t="str">
        <f t="shared" si="6"/>
        <v/>
      </c>
    </row>
    <row r="408" spans="1:13" ht="14.45" customHeight="1" x14ac:dyDescent="0.2">
      <c r="A408" s="403"/>
      <c r="B408" s="399"/>
      <c r="C408" s="400"/>
      <c r="D408" s="400"/>
      <c r="E408" s="401"/>
      <c r="F408" s="399"/>
      <c r="G408" s="400"/>
      <c r="H408" s="400"/>
      <c r="I408" s="400"/>
      <c r="J408" s="400"/>
      <c r="K408" s="402"/>
      <c r="L408" s="123"/>
      <c r="M408" s="398" t="str">
        <f t="shared" si="6"/>
        <v/>
      </c>
    </row>
    <row r="409" spans="1:13" ht="14.45" customHeight="1" x14ac:dyDescent="0.2">
      <c r="A409" s="403"/>
      <c r="B409" s="399"/>
      <c r="C409" s="400"/>
      <c r="D409" s="400"/>
      <c r="E409" s="401"/>
      <c r="F409" s="399"/>
      <c r="G409" s="400"/>
      <c r="H409" s="400"/>
      <c r="I409" s="400"/>
      <c r="J409" s="400"/>
      <c r="K409" s="402"/>
      <c r="L409" s="123"/>
      <c r="M409" s="398" t="str">
        <f t="shared" si="6"/>
        <v/>
      </c>
    </row>
    <row r="410" spans="1:13" ht="14.45" customHeight="1" x14ac:dyDescent="0.2">
      <c r="A410" s="403"/>
      <c r="B410" s="399"/>
      <c r="C410" s="400"/>
      <c r="D410" s="400"/>
      <c r="E410" s="401"/>
      <c r="F410" s="399"/>
      <c r="G410" s="400"/>
      <c r="H410" s="400"/>
      <c r="I410" s="400"/>
      <c r="J410" s="400"/>
      <c r="K410" s="402"/>
      <c r="L410" s="123"/>
      <c r="M410" s="398" t="str">
        <f t="shared" si="6"/>
        <v/>
      </c>
    </row>
    <row r="411" spans="1:13" ht="14.45" customHeight="1" x14ac:dyDescent="0.2">
      <c r="A411" s="403"/>
      <c r="B411" s="399"/>
      <c r="C411" s="400"/>
      <c r="D411" s="400"/>
      <c r="E411" s="401"/>
      <c r="F411" s="399"/>
      <c r="G411" s="400"/>
      <c r="H411" s="400"/>
      <c r="I411" s="400"/>
      <c r="J411" s="400"/>
      <c r="K411" s="402"/>
      <c r="L411" s="123"/>
      <c r="M411" s="398" t="str">
        <f t="shared" si="6"/>
        <v/>
      </c>
    </row>
    <row r="412" spans="1:13" ht="14.45" customHeight="1" x14ac:dyDescent="0.2">
      <c r="A412" s="403"/>
      <c r="B412" s="399"/>
      <c r="C412" s="400"/>
      <c r="D412" s="400"/>
      <c r="E412" s="401"/>
      <c r="F412" s="399"/>
      <c r="G412" s="400"/>
      <c r="H412" s="400"/>
      <c r="I412" s="400"/>
      <c r="J412" s="400"/>
      <c r="K412" s="402"/>
      <c r="L412" s="123"/>
      <c r="M412" s="398" t="str">
        <f t="shared" si="6"/>
        <v/>
      </c>
    </row>
    <row r="413" spans="1:13" ht="14.45" customHeight="1" x14ac:dyDescent="0.2">
      <c r="A413" s="403"/>
      <c r="B413" s="399"/>
      <c r="C413" s="400"/>
      <c r="D413" s="400"/>
      <c r="E413" s="401"/>
      <c r="F413" s="399"/>
      <c r="G413" s="400"/>
      <c r="H413" s="400"/>
      <c r="I413" s="400"/>
      <c r="J413" s="400"/>
      <c r="K413" s="402"/>
      <c r="L413" s="123"/>
      <c r="M413" s="398" t="str">
        <f t="shared" si="6"/>
        <v/>
      </c>
    </row>
    <row r="414" spans="1:13" ht="14.45" customHeight="1" x14ac:dyDescent="0.2">
      <c r="A414" s="403"/>
      <c r="B414" s="399"/>
      <c r="C414" s="400"/>
      <c r="D414" s="400"/>
      <c r="E414" s="401"/>
      <c r="F414" s="399"/>
      <c r="G414" s="400"/>
      <c r="H414" s="400"/>
      <c r="I414" s="400"/>
      <c r="J414" s="400"/>
      <c r="K414" s="402"/>
      <c r="L414" s="123"/>
      <c r="M414" s="398" t="str">
        <f t="shared" si="6"/>
        <v/>
      </c>
    </row>
    <row r="415" spans="1:13" ht="14.45" customHeight="1" x14ac:dyDescent="0.2">
      <c r="A415" s="403"/>
      <c r="B415" s="399"/>
      <c r="C415" s="400"/>
      <c r="D415" s="400"/>
      <c r="E415" s="401"/>
      <c r="F415" s="399"/>
      <c r="G415" s="400"/>
      <c r="H415" s="400"/>
      <c r="I415" s="400"/>
      <c r="J415" s="400"/>
      <c r="K415" s="402"/>
      <c r="L415" s="123"/>
      <c r="M415" s="398" t="str">
        <f t="shared" si="6"/>
        <v/>
      </c>
    </row>
    <row r="416" spans="1:13" ht="14.45" customHeight="1" x14ac:dyDescent="0.2">
      <c r="A416" s="403"/>
      <c r="B416" s="399"/>
      <c r="C416" s="400"/>
      <c r="D416" s="400"/>
      <c r="E416" s="401"/>
      <c r="F416" s="399"/>
      <c r="G416" s="400"/>
      <c r="H416" s="400"/>
      <c r="I416" s="400"/>
      <c r="J416" s="400"/>
      <c r="K416" s="402"/>
      <c r="L416" s="123"/>
      <c r="M416" s="398" t="str">
        <f t="shared" si="6"/>
        <v/>
      </c>
    </row>
    <row r="417" spans="1:13" ht="14.45" customHeight="1" x14ac:dyDescent="0.2">
      <c r="A417" s="403"/>
      <c r="B417" s="399"/>
      <c r="C417" s="400"/>
      <c r="D417" s="400"/>
      <c r="E417" s="401"/>
      <c r="F417" s="399"/>
      <c r="G417" s="400"/>
      <c r="H417" s="400"/>
      <c r="I417" s="400"/>
      <c r="J417" s="400"/>
      <c r="K417" s="402"/>
      <c r="L417" s="123"/>
      <c r="M417" s="398" t="str">
        <f t="shared" si="6"/>
        <v/>
      </c>
    </row>
    <row r="418" spans="1:13" ht="14.45" customHeight="1" x14ac:dyDescent="0.2">
      <c r="A418" s="403"/>
      <c r="B418" s="399"/>
      <c r="C418" s="400"/>
      <c r="D418" s="400"/>
      <c r="E418" s="401"/>
      <c r="F418" s="399"/>
      <c r="G418" s="400"/>
      <c r="H418" s="400"/>
      <c r="I418" s="400"/>
      <c r="J418" s="400"/>
      <c r="K418" s="402"/>
      <c r="L418" s="123"/>
      <c r="M418" s="398" t="str">
        <f t="shared" si="6"/>
        <v/>
      </c>
    </row>
    <row r="419" spans="1:13" ht="14.45" customHeight="1" x14ac:dyDescent="0.2">
      <c r="A419" s="403"/>
      <c r="B419" s="399"/>
      <c r="C419" s="400"/>
      <c r="D419" s="400"/>
      <c r="E419" s="401"/>
      <c r="F419" s="399"/>
      <c r="G419" s="400"/>
      <c r="H419" s="400"/>
      <c r="I419" s="400"/>
      <c r="J419" s="400"/>
      <c r="K419" s="402"/>
      <c r="L419" s="123"/>
      <c r="M419" s="398" t="str">
        <f t="shared" si="6"/>
        <v/>
      </c>
    </row>
    <row r="420" spans="1:13" ht="14.45" customHeight="1" x14ac:dyDescent="0.2">
      <c r="A420" s="403"/>
      <c r="B420" s="399"/>
      <c r="C420" s="400"/>
      <c r="D420" s="400"/>
      <c r="E420" s="401"/>
      <c r="F420" s="399"/>
      <c r="G420" s="400"/>
      <c r="H420" s="400"/>
      <c r="I420" s="400"/>
      <c r="J420" s="400"/>
      <c r="K420" s="402"/>
      <c r="L420" s="123"/>
      <c r="M420" s="398" t="str">
        <f t="shared" si="6"/>
        <v/>
      </c>
    </row>
    <row r="421" spans="1:13" ht="14.45" customHeight="1" x14ac:dyDescent="0.2">
      <c r="A421" s="403"/>
      <c r="B421" s="399"/>
      <c r="C421" s="400"/>
      <c r="D421" s="400"/>
      <c r="E421" s="401"/>
      <c r="F421" s="399"/>
      <c r="G421" s="400"/>
      <c r="H421" s="400"/>
      <c r="I421" s="400"/>
      <c r="J421" s="400"/>
      <c r="K421" s="402"/>
      <c r="L421" s="123"/>
      <c r="M421" s="398" t="str">
        <f t="shared" si="6"/>
        <v/>
      </c>
    </row>
    <row r="422" spans="1:13" ht="14.45" customHeight="1" x14ac:dyDescent="0.2">
      <c r="A422" s="403"/>
      <c r="B422" s="399"/>
      <c r="C422" s="400"/>
      <c r="D422" s="400"/>
      <c r="E422" s="401"/>
      <c r="F422" s="399"/>
      <c r="G422" s="400"/>
      <c r="H422" s="400"/>
      <c r="I422" s="400"/>
      <c r="J422" s="400"/>
      <c r="K422" s="402"/>
      <c r="L422" s="123"/>
      <c r="M422" s="398" t="str">
        <f t="shared" si="6"/>
        <v/>
      </c>
    </row>
    <row r="423" spans="1:13" ht="14.45" customHeight="1" x14ac:dyDescent="0.2">
      <c r="A423" s="403"/>
      <c r="B423" s="399"/>
      <c r="C423" s="400"/>
      <c r="D423" s="400"/>
      <c r="E423" s="401"/>
      <c r="F423" s="399"/>
      <c r="G423" s="400"/>
      <c r="H423" s="400"/>
      <c r="I423" s="400"/>
      <c r="J423" s="400"/>
      <c r="K423" s="402"/>
      <c r="L423" s="123"/>
      <c r="M423" s="398" t="str">
        <f t="shared" si="6"/>
        <v/>
      </c>
    </row>
    <row r="424" spans="1:13" ht="14.45" customHeight="1" x14ac:dyDescent="0.2">
      <c r="A424" s="403"/>
      <c r="B424" s="399"/>
      <c r="C424" s="400"/>
      <c r="D424" s="400"/>
      <c r="E424" s="401"/>
      <c r="F424" s="399"/>
      <c r="G424" s="400"/>
      <c r="H424" s="400"/>
      <c r="I424" s="400"/>
      <c r="J424" s="400"/>
      <c r="K424" s="402"/>
      <c r="L424" s="123"/>
      <c r="M424" s="398" t="str">
        <f t="shared" si="6"/>
        <v/>
      </c>
    </row>
    <row r="425" spans="1:13" ht="14.45" customHeight="1" x14ac:dyDescent="0.2">
      <c r="A425" s="403"/>
      <c r="B425" s="399"/>
      <c r="C425" s="400"/>
      <c r="D425" s="400"/>
      <c r="E425" s="401"/>
      <c r="F425" s="399"/>
      <c r="G425" s="400"/>
      <c r="H425" s="400"/>
      <c r="I425" s="400"/>
      <c r="J425" s="400"/>
      <c r="K425" s="402"/>
      <c r="L425" s="123"/>
      <c r="M425" s="398" t="str">
        <f t="shared" si="6"/>
        <v/>
      </c>
    </row>
    <row r="426" spans="1:13" ht="14.45" customHeight="1" x14ac:dyDescent="0.2">
      <c r="A426" s="403"/>
      <c r="B426" s="399"/>
      <c r="C426" s="400"/>
      <c r="D426" s="400"/>
      <c r="E426" s="401"/>
      <c r="F426" s="399"/>
      <c r="G426" s="400"/>
      <c r="H426" s="400"/>
      <c r="I426" s="400"/>
      <c r="J426" s="400"/>
      <c r="K426" s="402"/>
      <c r="L426" s="123"/>
      <c r="M426" s="398" t="str">
        <f t="shared" si="6"/>
        <v/>
      </c>
    </row>
    <row r="427" spans="1:13" ht="14.45" customHeight="1" x14ac:dyDescent="0.2">
      <c r="A427" s="403"/>
      <c r="B427" s="399"/>
      <c r="C427" s="400"/>
      <c r="D427" s="400"/>
      <c r="E427" s="401"/>
      <c r="F427" s="399"/>
      <c r="G427" s="400"/>
      <c r="H427" s="400"/>
      <c r="I427" s="400"/>
      <c r="J427" s="400"/>
      <c r="K427" s="402"/>
      <c r="L427" s="123"/>
      <c r="M427" s="398" t="str">
        <f t="shared" si="6"/>
        <v/>
      </c>
    </row>
    <row r="428" spans="1:13" ht="14.45" customHeight="1" x14ac:dyDescent="0.2">
      <c r="A428" s="403"/>
      <c r="B428" s="399"/>
      <c r="C428" s="400"/>
      <c r="D428" s="400"/>
      <c r="E428" s="401"/>
      <c r="F428" s="399"/>
      <c r="G428" s="400"/>
      <c r="H428" s="400"/>
      <c r="I428" s="400"/>
      <c r="J428" s="400"/>
      <c r="K428" s="402"/>
      <c r="L428" s="123"/>
      <c r="M428" s="398" t="str">
        <f t="shared" si="6"/>
        <v/>
      </c>
    </row>
    <row r="429" spans="1:13" ht="14.45" customHeight="1" x14ac:dyDescent="0.2">
      <c r="A429" s="403"/>
      <c r="B429" s="399"/>
      <c r="C429" s="400"/>
      <c r="D429" s="400"/>
      <c r="E429" s="401"/>
      <c r="F429" s="399"/>
      <c r="G429" s="400"/>
      <c r="H429" s="400"/>
      <c r="I429" s="400"/>
      <c r="J429" s="400"/>
      <c r="K429" s="402"/>
      <c r="L429" s="123"/>
      <c r="M429" s="398" t="str">
        <f t="shared" si="6"/>
        <v/>
      </c>
    </row>
    <row r="430" spans="1:13" ht="14.45" customHeight="1" x14ac:dyDescent="0.2">
      <c r="A430" s="403"/>
      <c r="B430" s="399"/>
      <c r="C430" s="400"/>
      <c r="D430" s="400"/>
      <c r="E430" s="401"/>
      <c r="F430" s="399"/>
      <c r="G430" s="400"/>
      <c r="H430" s="400"/>
      <c r="I430" s="400"/>
      <c r="J430" s="400"/>
      <c r="K430" s="402"/>
      <c r="L430" s="123"/>
      <c r="M430" s="398" t="str">
        <f t="shared" si="6"/>
        <v/>
      </c>
    </row>
    <row r="431" spans="1:13" ht="14.45" customHeight="1" x14ac:dyDescent="0.2">
      <c r="A431" s="403"/>
      <c r="B431" s="399"/>
      <c r="C431" s="400"/>
      <c r="D431" s="400"/>
      <c r="E431" s="401"/>
      <c r="F431" s="399"/>
      <c r="G431" s="400"/>
      <c r="H431" s="400"/>
      <c r="I431" s="400"/>
      <c r="J431" s="400"/>
      <c r="K431" s="402"/>
      <c r="L431" s="123"/>
      <c r="M431" s="398" t="str">
        <f t="shared" si="6"/>
        <v/>
      </c>
    </row>
    <row r="432" spans="1:13" ht="14.45" customHeight="1" x14ac:dyDescent="0.2">
      <c r="A432" s="403"/>
      <c r="B432" s="399"/>
      <c r="C432" s="400"/>
      <c r="D432" s="400"/>
      <c r="E432" s="401"/>
      <c r="F432" s="399"/>
      <c r="G432" s="400"/>
      <c r="H432" s="400"/>
      <c r="I432" s="400"/>
      <c r="J432" s="400"/>
      <c r="K432" s="402"/>
      <c r="L432" s="123"/>
      <c r="M432" s="398" t="str">
        <f t="shared" si="6"/>
        <v/>
      </c>
    </row>
    <row r="433" spans="1:13" ht="14.45" customHeight="1" x14ac:dyDescent="0.2">
      <c r="A433" s="403"/>
      <c r="B433" s="399"/>
      <c r="C433" s="400"/>
      <c r="D433" s="400"/>
      <c r="E433" s="401"/>
      <c r="F433" s="399"/>
      <c r="G433" s="400"/>
      <c r="H433" s="400"/>
      <c r="I433" s="400"/>
      <c r="J433" s="400"/>
      <c r="K433" s="402"/>
      <c r="L433" s="123"/>
      <c r="M433" s="398" t="str">
        <f t="shared" si="6"/>
        <v/>
      </c>
    </row>
    <row r="434" spans="1:13" ht="14.45" customHeight="1" x14ac:dyDescent="0.2">
      <c r="A434" s="403"/>
      <c r="B434" s="399"/>
      <c r="C434" s="400"/>
      <c r="D434" s="400"/>
      <c r="E434" s="401"/>
      <c r="F434" s="399"/>
      <c r="G434" s="400"/>
      <c r="H434" s="400"/>
      <c r="I434" s="400"/>
      <c r="J434" s="400"/>
      <c r="K434" s="402"/>
      <c r="L434" s="123"/>
      <c r="M434" s="398" t="str">
        <f t="shared" si="6"/>
        <v/>
      </c>
    </row>
    <row r="435" spans="1:13" ht="14.45" customHeight="1" x14ac:dyDescent="0.2">
      <c r="A435" s="403"/>
      <c r="B435" s="399"/>
      <c r="C435" s="400"/>
      <c r="D435" s="400"/>
      <c r="E435" s="401"/>
      <c r="F435" s="399"/>
      <c r="G435" s="400"/>
      <c r="H435" s="400"/>
      <c r="I435" s="400"/>
      <c r="J435" s="400"/>
      <c r="K435" s="402"/>
      <c r="L435" s="123"/>
      <c r="M435" s="398" t="str">
        <f t="shared" si="6"/>
        <v/>
      </c>
    </row>
    <row r="436" spans="1:13" ht="14.45" customHeight="1" x14ac:dyDescent="0.2">
      <c r="A436" s="403"/>
      <c r="B436" s="399"/>
      <c r="C436" s="400"/>
      <c r="D436" s="400"/>
      <c r="E436" s="401"/>
      <c r="F436" s="399"/>
      <c r="G436" s="400"/>
      <c r="H436" s="400"/>
      <c r="I436" s="400"/>
      <c r="J436" s="400"/>
      <c r="K436" s="402"/>
      <c r="L436" s="123"/>
      <c r="M436" s="398" t="str">
        <f t="shared" si="6"/>
        <v/>
      </c>
    </row>
    <row r="437" spans="1:13" ht="14.45" customHeight="1" x14ac:dyDescent="0.2">
      <c r="A437" s="403"/>
      <c r="B437" s="399"/>
      <c r="C437" s="400"/>
      <c r="D437" s="400"/>
      <c r="E437" s="401"/>
      <c r="F437" s="399"/>
      <c r="G437" s="400"/>
      <c r="H437" s="400"/>
      <c r="I437" s="400"/>
      <c r="J437" s="400"/>
      <c r="K437" s="402"/>
      <c r="L437" s="123"/>
      <c r="M437" s="398" t="str">
        <f t="shared" si="6"/>
        <v/>
      </c>
    </row>
    <row r="438" spans="1:13" ht="14.45" customHeight="1" x14ac:dyDescent="0.2">
      <c r="A438" s="403"/>
      <c r="B438" s="399"/>
      <c r="C438" s="400"/>
      <c r="D438" s="400"/>
      <c r="E438" s="401"/>
      <c r="F438" s="399"/>
      <c r="G438" s="400"/>
      <c r="H438" s="400"/>
      <c r="I438" s="400"/>
      <c r="J438" s="400"/>
      <c r="K438" s="402"/>
      <c r="L438" s="123"/>
      <c r="M438" s="398" t="str">
        <f t="shared" si="6"/>
        <v/>
      </c>
    </row>
    <row r="439" spans="1:13" ht="14.45" customHeight="1" x14ac:dyDescent="0.2">
      <c r="A439" s="403"/>
      <c r="B439" s="399"/>
      <c r="C439" s="400"/>
      <c r="D439" s="400"/>
      <c r="E439" s="401"/>
      <c r="F439" s="399"/>
      <c r="G439" s="400"/>
      <c r="H439" s="400"/>
      <c r="I439" s="400"/>
      <c r="J439" s="400"/>
      <c r="K439" s="402"/>
      <c r="L439" s="123"/>
      <c r="M439" s="398" t="str">
        <f t="shared" si="6"/>
        <v/>
      </c>
    </row>
    <row r="440" spans="1:13" ht="14.45" customHeight="1" x14ac:dyDescent="0.2">
      <c r="A440" s="403"/>
      <c r="B440" s="399"/>
      <c r="C440" s="400"/>
      <c r="D440" s="400"/>
      <c r="E440" s="401"/>
      <c r="F440" s="399"/>
      <c r="G440" s="400"/>
      <c r="H440" s="400"/>
      <c r="I440" s="400"/>
      <c r="J440" s="400"/>
      <c r="K440" s="402"/>
      <c r="L440" s="123"/>
      <c r="M440" s="398" t="str">
        <f t="shared" si="6"/>
        <v/>
      </c>
    </row>
    <row r="441" spans="1:13" ht="14.45" customHeight="1" x14ac:dyDescent="0.2">
      <c r="A441" s="403"/>
      <c r="B441" s="399"/>
      <c r="C441" s="400"/>
      <c r="D441" s="400"/>
      <c r="E441" s="401"/>
      <c r="F441" s="399"/>
      <c r="G441" s="400"/>
      <c r="H441" s="400"/>
      <c r="I441" s="400"/>
      <c r="J441" s="400"/>
      <c r="K441" s="402"/>
      <c r="L441" s="123"/>
      <c r="M441" s="398" t="str">
        <f t="shared" si="6"/>
        <v/>
      </c>
    </row>
    <row r="442" spans="1:13" ht="14.45" customHeight="1" x14ac:dyDescent="0.2">
      <c r="A442" s="403"/>
      <c r="B442" s="399"/>
      <c r="C442" s="400"/>
      <c r="D442" s="400"/>
      <c r="E442" s="401"/>
      <c r="F442" s="399"/>
      <c r="G442" s="400"/>
      <c r="H442" s="400"/>
      <c r="I442" s="400"/>
      <c r="J442" s="400"/>
      <c r="K442" s="402"/>
      <c r="L442" s="123"/>
      <c r="M442" s="398" t="str">
        <f t="shared" si="6"/>
        <v/>
      </c>
    </row>
    <row r="443" spans="1:13" ht="14.45" customHeight="1" x14ac:dyDescent="0.2">
      <c r="A443" s="403"/>
      <c r="B443" s="399"/>
      <c r="C443" s="400"/>
      <c r="D443" s="400"/>
      <c r="E443" s="401"/>
      <c r="F443" s="399"/>
      <c r="G443" s="400"/>
      <c r="H443" s="400"/>
      <c r="I443" s="400"/>
      <c r="J443" s="400"/>
      <c r="K443" s="402"/>
      <c r="L443" s="123"/>
      <c r="M443" s="398" t="str">
        <f t="shared" si="6"/>
        <v/>
      </c>
    </row>
    <row r="444" spans="1:13" ht="14.45" customHeight="1" x14ac:dyDescent="0.2">
      <c r="A444" s="403"/>
      <c r="B444" s="399"/>
      <c r="C444" s="400"/>
      <c r="D444" s="400"/>
      <c r="E444" s="401"/>
      <c r="F444" s="399"/>
      <c r="G444" s="400"/>
      <c r="H444" s="400"/>
      <c r="I444" s="400"/>
      <c r="J444" s="400"/>
      <c r="K444" s="402"/>
      <c r="L444" s="123"/>
      <c r="M444" s="398" t="str">
        <f t="shared" si="6"/>
        <v/>
      </c>
    </row>
    <row r="445" spans="1:13" ht="14.45" customHeight="1" x14ac:dyDescent="0.2">
      <c r="A445" s="403"/>
      <c r="B445" s="399"/>
      <c r="C445" s="400"/>
      <c r="D445" s="400"/>
      <c r="E445" s="401"/>
      <c r="F445" s="399"/>
      <c r="G445" s="400"/>
      <c r="H445" s="400"/>
      <c r="I445" s="400"/>
      <c r="J445" s="400"/>
      <c r="K445" s="402"/>
      <c r="L445" s="123"/>
      <c r="M445" s="398" t="str">
        <f t="shared" si="6"/>
        <v/>
      </c>
    </row>
    <row r="446" spans="1:13" ht="14.45" customHeight="1" x14ac:dyDescent="0.2">
      <c r="A446" s="403"/>
      <c r="B446" s="399"/>
      <c r="C446" s="400"/>
      <c r="D446" s="400"/>
      <c r="E446" s="401"/>
      <c r="F446" s="399"/>
      <c r="G446" s="400"/>
      <c r="H446" s="400"/>
      <c r="I446" s="400"/>
      <c r="J446" s="400"/>
      <c r="K446" s="402"/>
      <c r="L446" s="123"/>
      <c r="M446" s="398" t="str">
        <f t="shared" si="6"/>
        <v/>
      </c>
    </row>
    <row r="447" spans="1:13" ht="14.45" customHeight="1" x14ac:dyDescent="0.2">
      <c r="A447" s="403"/>
      <c r="B447" s="399"/>
      <c r="C447" s="400"/>
      <c r="D447" s="400"/>
      <c r="E447" s="401"/>
      <c r="F447" s="399"/>
      <c r="G447" s="400"/>
      <c r="H447" s="400"/>
      <c r="I447" s="400"/>
      <c r="J447" s="400"/>
      <c r="K447" s="402"/>
      <c r="L447" s="123"/>
      <c r="M447" s="398" t="str">
        <f t="shared" si="6"/>
        <v/>
      </c>
    </row>
    <row r="448" spans="1:13" ht="14.45" customHeight="1" x14ac:dyDescent="0.2">
      <c r="A448" s="403"/>
      <c r="B448" s="399"/>
      <c r="C448" s="400"/>
      <c r="D448" s="400"/>
      <c r="E448" s="401"/>
      <c r="F448" s="399"/>
      <c r="G448" s="400"/>
      <c r="H448" s="400"/>
      <c r="I448" s="400"/>
      <c r="J448" s="400"/>
      <c r="K448" s="402"/>
      <c r="L448" s="123"/>
      <c r="M448" s="398" t="str">
        <f t="shared" si="6"/>
        <v/>
      </c>
    </row>
    <row r="449" spans="1:13" ht="14.45" customHeight="1" x14ac:dyDescent="0.2">
      <c r="A449" s="403"/>
      <c r="B449" s="399"/>
      <c r="C449" s="400"/>
      <c r="D449" s="400"/>
      <c r="E449" s="401"/>
      <c r="F449" s="399"/>
      <c r="G449" s="400"/>
      <c r="H449" s="400"/>
      <c r="I449" s="400"/>
      <c r="J449" s="400"/>
      <c r="K449" s="402"/>
      <c r="L449" s="123"/>
      <c r="M449" s="398" t="str">
        <f t="shared" si="6"/>
        <v/>
      </c>
    </row>
    <row r="450" spans="1:13" ht="14.45" customHeight="1" x14ac:dyDescent="0.2">
      <c r="A450" s="403"/>
      <c r="B450" s="399"/>
      <c r="C450" s="400"/>
      <c r="D450" s="400"/>
      <c r="E450" s="401"/>
      <c r="F450" s="399"/>
      <c r="G450" s="400"/>
      <c r="H450" s="400"/>
      <c r="I450" s="400"/>
      <c r="J450" s="400"/>
      <c r="K450" s="402"/>
      <c r="L450" s="123"/>
      <c r="M450" s="398" t="str">
        <f t="shared" si="6"/>
        <v/>
      </c>
    </row>
    <row r="451" spans="1:13" ht="14.45" customHeight="1" x14ac:dyDescent="0.2">
      <c r="A451" s="403"/>
      <c r="B451" s="399"/>
      <c r="C451" s="400"/>
      <c r="D451" s="400"/>
      <c r="E451" s="401"/>
      <c r="F451" s="399"/>
      <c r="G451" s="400"/>
      <c r="H451" s="400"/>
      <c r="I451" s="400"/>
      <c r="J451" s="400"/>
      <c r="K451" s="402"/>
      <c r="L451" s="123"/>
      <c r="M451" s="398" t="str">
        <f t="shared" si="6"/>
        <v/>
      </c>
    </row>
    <row r="452" spans="1:13" ht="14.45" customHeight="1" x14ac:dyDescent="0.2">
      <c r="A452" s="403"/>
      <c r="B452" s="399"/>
      <c r="C452" s="400"/>
      <c r="D452" s="400"/>
      <c r="E452" s="401"/>
      <c r="F452" s="399"/>
      <c r="G452" s="400"/>
      <c r="H452" s="400"/>
      <c r="I452" s="400"/>
      <c r="J452" s="400"/>
      <c r="K452" s="402"/>
      <c r="L452" s="123"/>
      <c r="M452" s="398" t="str">
        <f t="shared" si="6"/>
        <v/>
      </c>
    </row>
    <row r="453" spans="1:13" ht="14.45" customHeight="1" x14ac:dyDescent="0.2">
      <c r="A453" s="403"/>
      <c r="B453" s="399"/>
      <c r="C453" s="400"/>
      <c r="D453" s="400"/>
      <c r="E453" s="401"/>
      <c r="F453" s="399"/>
      <c r="G453" s="400"/>
      <c r="H453" s="400"/>
      <c r="I453" s="400"/>
      <c r="J453" s="400"/>
      <c r="K453" s="402"/>
      <c r="L453" s="123"/>
      <c r="M453" s="398" t="str">
        <f t="shared" si="6"/>
        <v/>
      </c>
    </row>
    <row r="454" spans="1:13" ht="14.45" customHeight="1" x14ac:dyDescent="0.2">
      <c r="A454" s="403"/>
      <c r="B454" s="399"/>
      <c r="C454" s="400"/>
      <c r="D454" s="400"/>
      <c r="E454" s="401"/>
      <c r="F454" s="399"/>
      <c r="G454" s="400"/>
      <c r="H454" s="400"/>
      <c r="I454" s="400"/>
      <c r="J454" s="400"/>
      <c r="K454" s="402"/>
      <c r="L454" s="123"/>
      <c r="M454" s="398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03"/>
      <c r="B455" s="399"/>
      <c r="C455" s="400"/>
      <c r="D455" s="400"/>
      <c r="E455" s="401"/>
      <c r="F455" s="399"/>
      <c r="G455" s="400"/>
      <c r="H455" s="400"/>
      <c r="I455" s="400"/>
      <c r="J455" s="400"/>
      <c r="K455" s="402"/>
      <c r="L455" s="123"/>
      <c r="M455" s="398" t="str">
        <f t="shared" si="7"/>
        <v/>
      </c>
    </row>
    <row r="456" spans="1:13" ht="14.45" customHeight="1" x14ac:dyDescent="0.2">
      <c r="A456" s="403"/>
      <c r="B456" s="399"/>
      <c r="C456" s="400"/>
      <c r="D456" s="400"/>
      <c r="E456" s="401"/>
      <c r="F456" s="399"/>
      <c r="G456" s="400"/>
      <c r="H456" s="400"/>
      <c r="I456" s="400"/>
      <c r="J456" s="400"/>
      <c r="K456" s="402"/>
      <c r="L456" s="123"/>
      <c r="M456" s="398" t="str">
        <f t="shared" si="7"/>
        <v/>
      </c>
    </row>
    <row r="457" spans="1:13" ht="14.45" customHeight="1" x14ac:dyDescent="0.2">
      <c r="A457" s="403"/>
      <c r="B457" s="399"/>
      <c r="C457" s="400"/>
      <c r="D457" s="400"/>
      <c r="E457" s="401"/>
      <c r="F457" s="399"/>
      <c r="G457" s="400"/>
      <c r="H457" s="400"/>
      <c r="I457" s="400"/>
      <c r="J457" s="400"/>
      <c r="K457" s="402"/>
      <c r="L457" s="123"/>
      <c r="M457" s="398" t="str">
        <f t="shared" si="7"/>
        <v/>
      </c>
    </row>
    <row r="458" spans="1:13" ht="14.45" customHeight="1" x14ac:dyDescent="0.2">
      <c r="A458" s="403"/>
      <c r="B458" s="399"/>
      <c r="C458" s="400"/>
      <c r="D458" s="400"/>
      <c r="E458" s="401"/>
      <c r="F458" s="399"/>
      <c r="G458" s="400"/>
      <c r="H458" s="400"/>
      <c r="I458" s="400"/>
      <c r="J458" s="400"/>
      <c r="K458" s="402"/>
      <c r="L458" s="123"/>
      <c r="M458" s="398" t="str">
        <f t="shared" si="7"/>
        <v/>
      </c>
    </row>
    <row r="459" spans="1:13" ht="14.45" customHeight="1" x14ac:dyDescent="0.2">
      <c r="A459" s="403"/>
      <c r="B459" s="399"/>
      <c r="C459" s="400"/>
      <c r="D459" s="400"/>
      <c r="E459" s="401"/>
      <c r="F459" s="399"/>
      <c r="G459" s="400"/>
      <c r="H459" s="400"/>
      <c r="I459" s="400"/>
      <c r="J459" s="400"/>
      <c r="K459" s="402"/>
      <c r="L459" s="123"/>
      <c r="M459" s="398" t="str">
        <f t="shared" si="7"/>
        <v/>
      </c>
    </row>
    <row r="460" spans="1:13" ht="14.45" customHeight="1" x14ac:dyDescent="0.2">
      <c r="A460" s="403"/>
      <c r="B460" s="399"/>
      <c r="C460" s="400"/>
      <c r="D460" s="400"/>
      <c r="E460" s="401"/>
      <c r="F460" s="399"/>
      <c r="G460" s="400"/>
      <c r="H460" s="400"/>
      <c r="I460" s="400"/>
      <c r="J460" s="400"/>
      <c r="K460" s="402"/>
      <c r="L460" s="123"/>
      <c r="M460" s="398" t="str">
        <f t="shared" si="7"/>
        <v/>
      </c>
    </row>
    <row r="461" spans="1:13" ht="14.45" customHeight="1" x14ac:dyDescent="0.2">
      <c r="A461" s="403"/>
      <c r="B461" s="399"/>
      <c r="C461" s="400"/>
      <c r="D461" s="400"/>
      <c r="E461" s="401"/>
      <c r="F461" s="399"/>
      <c r="G461" s="400"/>
      <c r="H461" s="400"/>
      <c r="I461" s="400"/>
      <c r="J461" s="400"/>
      <c r="K461" s="402"/>
      <c r="L461" s="123"/>
      <c r="M461" s="398" t="str">
        <f t="shared" si="7"/>
        <v/>
      </c>
    </row>
    <row r="462" spans="1:13" ht="14.45" customHeight="1" x14ac:dyDescent="0.2">
      <c r="A462" s="403"/>
      <c r="B462" s="399"/>
      <c r="C462" s="400"/>
      <c r="D462" s="400"/>
      <c r="E462" s="401"/>
      <c r="F462" s="399"/>
      <c r="G462" s="400"/>
      <c r="H462" s="400"/>
      <c r="I462" s="400"/>
      <c r="J462" s="400"/>
      <c r="K462" s="402"/>
      <c r="L462" s="123"/>
      <c r="M462" s="398" t="str">
        <f t="shared" si="7"/>
        <v/>
      </c>
    </row>
    <row r="463" spans="1:13" ht="14.45" customHeight="1" x14ac:dyDescent="0.2">
      <c r="A463" s="403"/>
      <c r="B463" s="399"/>
      <c r="C463" s="400"/>
      <c r="D463" s="400"/>
      <c r="E463" s="401"/>
      <c r="F463" s="399"/>
      <c r="G463" s="400"/>
      <c r="H463" s="400"/>
      <c r="I463" s="400"/>
      <c r="J463" s="400"/>
      <c r="K463" s="402"/>
      <c r="L463" s="123"/>
      <c r="M463" s="398" t="str">
        <f t="shared" si="7"/>
        <v/>
      </c>
    </row>
    <row r="464" spans="1:13" ht="14.45" customHeight="1" x14ac:dyDescent="0.2">
      <c r="A464" s="403"/>
      <c r="B464" s="399"/>
      <c r="C464" s="400"/>
      <c r="D464" s="400"/>
      <c r="E464" s="401"/>
      <c r="F464" s="399"/>
      <c r="G464" s="400"/>
      <c r="H464" s="400"/>
      <c r="I464" s="400"/>
      <c r="J464" s="400"/>
      <c r="K464" s="402"/>
      <c r="L464" s="123"/>
      <c r="M464" s="398" t="str">
        <f t="shared" si="7"/>
        <v/>
      </c>
    </row>
    <row r="465" spans="1:13" ht="14.45" customHeight="1" x14ac:dyDescent="0.2">
      <c r="A465" s="403"/>
      <c r="B465" s="399"/>
      <c r="C465" s="400"/>
      <c r="D465" s="400"/>
      <c r="E465" s="401"/>
      <c r="F465" s="399"/>
      <c r="G465" s="400"/>
      <c r="H465" s="400"/>
      <c r="I465" s="400"/>
      <c r="J465" s="400"/>
      <c r="K465" s="402"/>
      <c r="L465" s="123"/>
      <c r="M465" s="398" t="str">
        <f t="shared" si="7"/>
        <v/>
      </c>
    </row>
    <row r="466" spans="1:13" ht="14.45" customHeight="1" x14ac:dyDescent="0.2">
      <c r="A466" s="403"/>
      <c r="B466" s="399"/>
      <c r="C466" s="400"/>
      <c r="D466" s="400"/>
      <c r="E466" s="401"/>
      <c r="F466" s="399"/>
      <c r="G466" s="400"/>
      <c r="H466" s="400"/>
      <c r="I466" s="400"/>
      <c r="J466" s="400"/>
      <c r="K466" s="402"/>
      <c r="L466" s="123"/>
      <c r="M466" s="398" t="str">
        <f t="shared" si="7"/>
        <v/>
      </c>
    </row>
    <row r="467" spans="1:13" ht="14.45" customHeight="1" x14ac:dyDescent="0.2">
      <c r="A467" s="403"/>
      <c r="B467" s="399"/>
      <c r="C467" s="400"/>
      <c r="D467" s="400"/>
      <c r="E467" s="401"/>
      <c r="F467" s="399"/>
      <c r="G467" s="400"/>
      <c r="H467" s="400"/>
      <c r="I467" s="400"/>
      <c r="J467" s="400"/>
      <c r="K467" s="402"/>
      <c r="L467" s="123"/>
      <c r="M467" s="398" t="str">
        <f t="shared" si="7"/>
        <v/>
      </c>
    </row>
    <row r="468" spans="1:13" ht="14.45" customHeight="1" x14ac:dyDescent="0.2">
      <c r="A468" s="403"/>
      <c r="B468" s="399"/>
      <c r="C468" s="400"/>
      <c r="D468" s="400"/>
      <c r="E468" s="401"/>
      <c r="F468" s="399"/>
      <c r="G468" s="400"/>
      <c r="H468" s="400"/>
      <c r="I468" s="400"/>
      <c r="J468" s="400"/>
      <c r="K468" s="402"/>
      <c r="L468" s="123"/>
      <c r="M468" s="398" t="str">
        <f t="shared" si="7"/>
        <v/>
      </c>
    </row>
    <row r="469" spans="1:13" ht="14.45" customHeight="1" x14ac:dyDescent="0.2">
      <c r="A469" s="403"/>
      <c r="B469" s="399"/>
      <c r="C469" s="400"/>
      <c r="D469" s="400"/>
      <c r="E469" s="401"/>
      <c r="F469" s="399"/>
      <c r="G469" s="400"/>
      <c r="H469" s="400"/>
      <c r="I469" s="400"/>
      <c r="J469" s="400"/>
      <c r="K469" s="402"/>
      <c r="L469" s="123"/>
      <c r="M469" s="398" t="str">
        <f t="shared" si="7"/>
        <v/>
      </c>
    </row>
    <row r="470" spans="1:13" ht="14.45" customHeight="1" x14ac:dyDescent="0.2">
      <c r="A470" s="403"/>
      <c r="B470" s="399"/>
      <c r="C470" s="400"/>
      <c r="D470" s="400"/>
      <c r="E470" s="401"/>
      <c r="F470" s="399"/>
      <c r="G470" s="400"/>
      <c r="H470" s="400"/>
      <c r="I470" s="400"/>
      <c r="J470" s="400"/>
      <c r="K470" s="402"/>
      <c r="L470" s="123"/>
      <c r="M470" s="398" t="str">
        <f t="shared" si="7"/>
        <v/>
      </c>
    </row>
    <row r="471" spans="1:13" ht="14.45" customHeight="1" x14ac:dyDescent="0.2">
      <c r="A471" s="403"/>
      <c r="B471" s="399"/>
      <c r="C471" s="400"/>
      <c r="D471" s="400"/>
      <c r="E471" s="401"/>
      <c r="F471" s="399"/>
      <c r="G471" s="400"/>
      <c r="H471" s="400"/>
      <c r="I471" s="400"/>
      <c r="J471" s="400"/>
      <c r="K471" s="402"/>
      <c r="L471" s="123"/>
      <c r="M471" s="398" t="str">
        <f t="shared" si="7"/>
        <v/>
      </c>
    </row>
    <row r="472" spans="1:13" ht="14.45" customHeight="1" x14ac:dyDescent="0.2">
      <c r="A472" s="403"/>
      <c r="B472" s="399"/>
      <c r="C472" s="400"/>
      <c r="D472" s="400"/>
      <c r="E472" s="401"/>
      <c r="F472" s="399"/>
      <c r="G472" s="400"/>
      <c r="H472" s="400"/>
      <c r="I472" s="400"/>
      <c r="J472" s="400"/>
      <c r="K472" s="402"/>
      <c r="L472" s="123"/>
      <c r="M472" s="398" t="str">
        <f t="shared" si="7"/>
        <v/>
      </c>
    </row>
    <row r="473" spans="1:13" ht="14.45" customHeight="1" x14ac:dyDescent="0.2">
      <c r="A473" s="403"/>
      <c r="B473" s="399"/>
      <c r="C473" s="400"/>
      <c r="D473" s="400"/>
      <c r="E473" s="401"/>
      <c r="F473" s="399"/>
      <c r="G473" s="400"/>
      <c r="H473" s="400"/>
      <c r="I473" s="400"/>
      <c r="J473" s="400"/>
      <c r="K473" s="402"/>
      <c r="L473" s="123"/>
      <c r="M473" s="398" t="str">
        <f t="shared" si="7"/>
        <v/>
      </c>
    </row>
    <row r="474" spans="1:13" ht="14.45" customHeight="1" x14ac:dyDescent="0.2">
      <c r="A474" s="403"/>
      <c r="B474" s="399"/>
      <c r="C474" s="400"/>
      <c r="D474" s="400"/>
      <c r="E474" s="401"/>
      <c r="F474" s="399"/>
      <c r="G474" s="400"/>
      <c r="H474" s="400"/>
      <c r="I474" s="400"/>
      <c r="J474" s="400"/>
      <c r="K474" s="402"/>
      <c r="L474" s="123"/>
      <c r="M474" s="398" t="str">
        <f t="shared" si="7"/>
        <v/>
      </c>
    </row>
    <row r="475" spans="1:13" ht="14.45" customHeight="1" x14ac:dyDescent="0.2">
      <c r="A475" s="403"/>
      <c r="B475" s="399"/>
      <c r="C475" s="400"/>
      <c r="D475" s="400"/>
      <c r="E475" s="401"/>
      <c r="F475" s="399"/>
      <c r="G475" s="400"/>
      <c r="H475" s="400"/>
      <c r="I475" s="400"/>
      <c r="J475" s="400"/>
      <c r="K475" s="402"/>
      <c r="L475" s="123"/>
      <c r="M475" s="398" t="str">
        <f t="shared" si="7"/>
        <v/>
      </c>
    </row>
    <row r="476" spans="1:13" ht="14.45" customHeight="1" x14ac:dyDescent="0.2">
      <c r="A476" s="403"/>
      <c r="B476" s="399"/>
      <c r="C476" s="400"/>
      <c r="D476" s="400"/>
      <c r="E476" s="401"/>
      <c r="F476" s="399"/>
      <c r="G476" s="400"/>
      <c r="H476" s="400"/>
      <c r="I476" s="400"/>
      <c r="J476" s="400"/>
      <c r="K476" s="402"/>
      <c r="L476" s="123"/>
      <c r="M476" s="398" t="str">
        <f t="shared" si="7"/>
        <v/>
      </c>
    </row>
    <row r="477" spans="1:13" ht="14.45" customHeight="1" x14ac:dyDescent="0.2">
      <c r="A477" s="403"/>
      <c r="B477" s="399"/>
      <c r="C477" s="400"/>
      <c r="D477" s="400"/>
      <c r="E477" s="401"/>
      <c r="F477" s="399"/>
      <c r="G477" s="400"/>
      <c r="H477" s="400"/>
      <c r="I477" s="400"/>
      <c r="J477" s="400"/>
      <c r="K477" s="402"/>
      <c r="L477" s="123"/>
      <c r="M477" s="398" t="str">
        <f t="shared" si="7"/>
        <v/>
      </c>
    </row>
    <row r="478" spans="1:13" ht="14.45" customHeight="1" x14ac:dyDescent="0.2">
      <c r="A478" s="403"/>
      <c r="B478" s="399"/>
      <c r="C478" s="400"/>
      <c r="D478" s="400"/>
      <c r="E478" s="401"/>
      <c r="F478" s="399"/>
      <c r="G478" s="400"/>
      <c r="H478" s="400"/>
      <c r="I478" s="400"/>
      <c r="J478" s="400"/>
      <c r="K478" s="402"/>
      <c r="L478" s="123"/>
      <c r="M478" s="398" t="str">
        <f t="shared" si="7"/>
        <v/>
      </c>
    </row>
    <row r="479" spans="1:13" ht="14.45" customHeight="1" x14ac:dyDescent="0.2">
      <c r="A479" s="403"/>
      <c r="B479" s="399"/>
      <c r="C479" s="400"/>
      <c r="D479" s="400"/>
      <c r="E479" s="401"/>
      <c r="F479" s="399"/>
      <c r="G479" s="400"/>
      <c r="H479" s="400"/>
      <c r="I479" s="400"/>
      <c r="J479" s="400"/>
      <c r="K479" s="402"/>
      <c r="L479" s="123"/>
      <c r="M479" s="398" t="str">
        <f t="shared" si="7"/>
        <v/>
      </c>
    </row>
    <row r="480" spans="1:13" ht="14.45" customHeight="1" x14ac:dyDescent="0.2">
      <c r="A480" s="403"/>
      <c r="B480" s="399"/>
      <c r="C480" s="400"/>
      <c r="D480" s="400"/>
      <c r="E480" s="401"/>
      <c r="F480" s="399"/>
      <c r="G480" s="400"/>
      <c r="H480" s="400"/>
      <c r="I480" s="400"/>
      <c r="J480" s="400"/>
      <c r="K480" s="402"/>
      <c r="L480" s="123"/>
      <c r="M480" s="398" t="str">
        <f t="shared" si="7"/>
        <v/>
      </c>
    </row>
    <row r="481" spans="1:13" ht="14.45" customHeight="1" x14ac:dyDescent="0.2">
      <c r="A481" s="403"/>
      <c r="B481" s="399"/>
      <c r="C481" s="400"/>
      <c r="D481" s="400"/>
      <c r="E481" s="401"/>
      <c r="F481" s="399"/>
      <c r="G481" s="400"/>
      <c r="H481" s="400"/>
      <c r="I481" s="400"/>
      <c r="J481" s="400"/>
      <c r="K481" s="402"/>
      <c r="L481" s="123"/>
      <c r="M481" s="398" t="str">
        <f t="shared" si="7"/>
        <v/>
      </c>
    </row>
    <row r="482" spans="1:13" ht="14.45" customHeight="1" x14ac:dyDescent="0.2">
      <c r="A482" s="403"/>
      <c r="B482" s="399"/>
      <c r="C482" s="400"/>
      <c r="D482" s="400"/>
      <c r="E482" s="401"/>
      <c r="F482" s="399"/>
      <c r="G482" s="400"/>
      <c r="H482" s="400"/>
      <c r="I482" s="400"/>
      <c r="J482" s="400"/>
      <c r="K482" s="402"/>
      <c r="L482" s="123"/>
      <c r="M482" s="398" t="str">
        <f t="shared" si="7"/>
        <v/>
      </c>
    </row>
    <row r="483" spans="1:13" ht="14.45" customHeight="1" x14ac:dyDescent="0.2">
      <c r="A483" s="403"/>
      <c r="B483" s="399"/>
      <c r="C483" s="400"/>
      <c r="D483" s="400"/>
      <c r="E483" s="401"/>
      <c r="F483" s="399"/>
      <c r="G483" s="400"/>
      <c r="H483" s="400"/>
      <c r="I483" s="400"/>
      <c r="J483" s="400"/>
      <c r="K483" s="402"/>
      <c r="L483" s="123"/>
      <c r="M483" s="398" t="str">
        <f t="shared" si="7"/>
        <v/>
      </c>
    </row>
    <row r="484" spans="1:13" ht="14.45" customHeight="1" x14ac:dyDescent="0.2">
      <c r="A484" s="403"/>
      <c r="B484" s="399"/>
      <c r="C484" s="400"/>
      <c r="D484" s="400"/>
      <c r="E484" s="401"/>
      <c r="F484" s="399"/>
      <c r="G484" s="400"/>
      <c r="H484" s="400"/>
      <c r="I484" s="400"/>
      <c r="J484" s="400"/>
      <c r="K484" s="402"/>
      <c r="L484" s="123"/>
      <c r="M484" s="398" t="str">
        <f t="shared" si="7"/>
        <v/>
      </c>
    </row>
    <row r="485" spans="1:13" ht="14.45" customHeight="1" x14ac:dyDescent="0.2">
      <c r="A485" s="403"/>
      <c r="B485" s="399"/>
      <c r="C485" s="400"/>
      <c r="D485" s="400"/>
      <c r="E485" s="401"/>
      <c r="F485" s="399"/>
      <c r="G485" s="400"/>
      <c r="H485" s="400"/>
      <c r="I485" s="400"/>
      <c r="J485" s="400"/>
      <c r="K485" s="402"/>
      <c r="L485" s="123"/>
      <c r="M485" s="398" t="str">
        <f t="shared" si="7"/>
        <v/>
      </c>
    </row>
    <row r="486" spans="1:13" ht="14.45" customHeight="1" x14ac:dyDescent="0.2">
      <c r="A486" s="403"/>
      <c r="B486" s="399"/>
      <c r="C486" s="400"/>
      <c r="D486" s="400"/>
      <c r="E486" s="401"/>
      <c r="F486" s="399"/>
      <c r="G486" s="400"/>
      <c r="H486" s="400"/>
      <c r="I486" s="400"/>
      <c r="J486" s="400"/>
      <c r="K486" s="402"/>
      <c r="L486" s="123"/>
      <c r="M486" s="398" t="str">
        <f t="shared" si="7"/>
        <v/>
      </c>
    </row>
    <row r="487" spans="1:13" ht="14.45" customHeight="1" x14ac:dyDescent="0.2">
      <c r="A487" s="403"/>
      <c r="B487" s="399"/>
      <c r="C487" s="400"/>
      <c r="D487" s="400"/>
      <c r="E487" s="401"/>
      <c r="F487" s="399"/>
      <c r="G487" s="400"/>
      <c r="H487" s="400"/>
      <c r="I487" s="400"/>
      <c r="J487" s="400"/>
      <c r="K487" s="402"/>
      <c r="L487" s="123"/>
      <c r="M487" s="398" t="str">
        <f t="shared" si="7"/>
        <v/>
      </c>
    </row>
    <row r="488" spans="1:13" ht="14.45" customHeight="1" x14ac:dyDescent="0.2">
      <c r="A488" s="403"/>
      <c r="B488" s="399"/>
      <c r="C488" s="400"/>
      <c r="D488" s="400"/>
      <c r="E488" s="401"/>
      <c r="F488" s="399"/>
      <c r="G488" s="400"/>
      <c r="H488" s="400"/>
      <c r="I488" s="400"/>
      <c r="J488" s="400"/>
      <c r="K488" s="402"/>
      <c r="L488" s="123"/>
      <c r="M488" s="398" t="str">
        <f t="shared" si="7"/>
        <v/>
      </c>
    </row>
    <row r="489" spans="1:13" ht="14.45" customHeight="1" x14ac:dyDescent="0.2">
      <c r="A489" s="403"/>
      <c r="B489" s="399"/>
      <c r="C489" s="400"/>
      <c r="D489" s="400"/>
      <c r="E489" s="401"/>
      <c r="F489" s="399"/>
      <c r="G489" s="400"/>
      <c r="H489" s="400"/>
      <c r="I489" s="400"/>
      <c r="J489" s="400"/>
      <c r="K489" s="402"/>
      <c r="L489" s="123"/>
      <c r="M489" s="398" t="str">
        <f t="shared" si="7"/>
        <v/>
      </c>
    </row>
    <row r="490" spans="1:13" ht="14.45" customHeight="1" x14ac:dyDescent="0.2">
      <c r="A490" s="403"/>
      <c r="B490" s="399"/>
      <c r="C490" s="400"/>
      <c r="D490" s="400"/>
      <c r="E490" s="401"/>
      <c r="F490" s="399"/>
      <c r="G490" s="400"/>
      <c r="H490" s="400"/>
      <c r="I490" s="400"/>
      <c r="J490" s="400"/>
      <c r="K490" s="402"/>
      <c r="L490" s="123"/>
      <c r="M490" s="398" t="str">
        <f t="shared" si="7"/>
        <v/>
      </c>
    </row>
    <row r="491" spans="1:13" ht="14.45" customHeight="1" x14ac:dyDescent="0.2">
      <c r="A491" s="403"/>
      <c r="B491" s="399"/>
      <c r="C491" s="400"/>
      <c r="D491" s="400"/>
      <c r="E491" s="401"/>
      <c r="F491" s="399"/>
      <c r="G491" s="400"/>
      <c r="H491" s="400"/>
      <c r="I491" s="400"/>
      <c r="J491" s="400"/>
      <c r="K491" s="402"/>
      <c r="L491" s="123"/>
      <c r="M491" s="398" t="str">
        <f t="shared" si="7"/>
        <v/>
      </c>
    </row>
    <row r="492" spans="1:13" ht="14.45" customHeight="1" x14ac:dyDescent="0.2">
      <c r="A492" s="403"/>
      <c r="B492" s="399"/>
      <c r="C492" s="400"/>
      <c r="D492" s="400"/>
      <c r="E492" s="401"/>
      <c r="F492" s="399"/>
      <c r="G492" s="400"/>
      <c r="H492" s="400"/>
      <c r="I492" s="400"/>
      <c r="J492" s="400"/>
      <c r="K492" s="402"/>
      <c r="L492" s="123"/>
      <c r="M492" s="398" t="str">
        <f t="shared" si="7"/>
        <v/>
      </c>
    </row>
    <row r="493" spans="1:13" ht="14.45" customHeight="1" x14ac:dyDescent="0.2">
      <c r="A493" s="403"/>
      <c r="B493" s="399"/>
      <c r="C493" s="400"/>
      <c r="D493" s="400"/>
      <c r="E493" s="401"/>
      <c r="F493" s="399"/>
      <c r="G493" s="400"/>
      <c r="H493" s="400"/>
      <c r="I493" s="400"/>
      <c r="J493" s="400"/>
      <c r="K493" s="402"/>
      <c r="L493" s="123"/>
      <c r="M493" s="398" t="str">
        <f t="shared" si="7"/>
        <v/>
      </c>
    </row>
    <row r="494" spans="1:13" ht="14.45" customHeight="1" x14ac:dyDescent="0.2">
      <c r="A494" s="403"/>
      <c r="B494" s="399"/>
      <c r="C494" s="400"/>
      <c r="D494" s="400"/>
      <c r="E494" s="401"/>
      <c r="F494" s="399"/>
      <c r="G494" s="400"/>
      <c r="H494" s="400"/>
      <c r="I494" s="400"/>
      <c r="J494" s="400"/>
      <c r="K494" s="402"/>
      <c r="L494" s="123"/>
      <c r="M494" s="398" t="str">
        <f t="shared" si="7"/>
        <v/>
      </c>
    </row>
    <row r="495" spans="1:13" ht="14.45" customHeight="1" x14ac:dyDescent="0.2">
      <c r="A495" s="403"/>
      <c r="B495" s="399"/>
      <c r="C495" s="400"/>
      <c r="D495" s="400"/>
      <c r="E495" s="401"/>
      <c r="F495" s="399"/>
      <c r="G495" s="400"/>
      <c r="H495" s="400"/>
      <c r="I495" s="400"/>
      <c r="J495" s="400"/>
      <c r="K495" s="402"/>
      <c r="L495" s="123"/>
      <c r="M495" s="398" t="str">
        <f t="shared" si="7"/>
        <v/>
      </c>
    </row>
    <row r="496" spans="1:13" ht="14.45" customHeight="1" x14ac:dyDescent="0.2">
      <c r="A496" s="403"/>
      <c r="B496" s="399"/>
      <c r="C496" s="400"/>
      <c r="D496" s="400"/>
      <c r="E496" s="401"/>
      <c r="F496" s="399"/>
      <c r="G496" s="400"/>
      <c r="H496" s="400"/>
      <c r="I496" s="400"/>
      <c r="J496" s="400"/>
      <c r="K496" s="402"/>
      <c r="L496" s="123"/>
      <c r="M496" s="398" t="str">
        <f t="shared" si="7"/>
        <v/>
      </c>
    </row>
    <row r="497" spans="1:13" ht="14.45" customHeight="1" x14ac:dyDescent="0.2">
      <c r="A497" s="403"/>
      <c r="B497" s="399"/>
      <c r="C497" s="400"/>
      <c r="D497" s="400"/>
      <c r="E497" s="401"/>
      <c r="F497" s="399"/>
      <c r="G497" s="400"/>
      <c r="H497" s="400"/>
      <c r="I497" s="400"/>
      <c r="J497" s="400"/>
      <c r="K497" s="402"/>
      <c r="L497" s="123"/>
      <c r="M497" s="398" t="str">
        <f t="shared" si="7"/>
        <v/>
      </c>
    </row>
    <row r="498" spans="1:13" ht="14.45" customHeight="1" x14ac:dyDescent="0.2">
      <c r="A498" s="403"/>
      <c r="B498" s="399"/>
      <c r="C498" s="400"/>
      <c r="D498" s="400"/>
      <c r="E498" s="401"/>
      <c r="F498" s="399"/>
      <c r="G498" s="400"/>
      <c r="H498" s="400"/>
      <c r="I498" s="400"/>
      <c r="J498" s="400"/>
      <c r="K498" s="402"/>
      <c r="L498" s="123"/>
      <c r="M498" s="398" t="str">
        <f t="shared" si="7"/>
        <v/>
      </c>
    </row>
    <row r="499" spans="1:13" ht="14.45" customHeight="1" x14ac:dyDescent="0.2">
      <c r="A499" s="403"/>
      <c r="B499" s="399"/>
      <c r="C499" s="400"/>
      <c r="D499" s="400"/>
      <c r="E499" s="401"/>
      <c r="F499" s="399"/>
      <c r="G499" s="400"/>
      <c r="H499" s="400"/>
      <c r="I499" s="400"/>
      <c r="J499" s="400"/>
      <c r="K499" s="402"/>
      <c r="L499" s="123"/>
      <c r="M499" s="398" t="str">
        <f t="shared" si="7"/>
        <v/>
      </c>
    </row>
    <row r="500" spans="1:13" ht="14.45" customHeight="1" x14ac:dyDescent="0.2">
      <c r="A500" s="403"/>
      <c r="B500" s="399"/>
      <c r="C500" s="400"/>
      <c r="D500" s="400"/>
      <c r="E500" s="401"/>
      <c r="F500" s="399"/>
      <c r="G500" s="400"/>
      <c r="H500" s="400"/>
      <c r="I500" s="400"/>
      <c r="J500" s="400"/>
      <c r="K500" s="402"/>
      <c r="L500" s="123"/>
      <c r="M500" s="398" t="str">
        <f t="shared" si="7"/>
        <v/>
      </c>
    </row>
    <row r="501" spans="1:13" ht="14.45" customHeight="1" x14ac:dyDescent="0.2">
      <c r="A501" s="403"/>
      <c r="B501" s="399"/>
      <c r="C501" s="400"/>
      <c r="D501" s="400"/>
      <c r="E501" s="401"/>
      <c r="F501" s="399"/>
      <c r="G501" s="400"/>
      <c r="H501" s="400"/>
      <c r="I501" s="400"/>
      <c r="J501" s="400"/>
      <c r="K501" s="402"/>
      <c r="L501" s="123"/>
      <c r="M501" s="398" t="str">
        <f t="shared" si="7"/>
        <v/>
      </c>
    </row>
    <row r="502" spans="1:13" ht="14.45" customHeight="1" x14ac:dyDescent="0.2">
      <c r="A502" s="403"/>
      <c r="B502" s="399"/>
      <c r="C502" s="400"/>
      <c r="D502" s="400"/>
      <c r="E502" s="401"/>
      <c r="F502" s="399"/>
      <c r="G502" s="400"/>
      <c r="H502" s="400"/>
      <c r="I502" s="400"/>
      <c r="J502" s="400"/>
      <c r="K502" s="402"/>
      <c r="L502" s="123"/>
      <c r="M502" s="398" t="str">
        <f t="shared" si="7"/>
        <v/>
      </c>
    </row>
    <row r="503" spans="1:13" ht="14.45" customHeight="1" x14ac:dyDescent="0.2">
      <c r="A503" s="403"/>
      <c r="B503" s="399"/>
      <c r="C503" s="400"/>
      <c r="D503" s="400"/>
      <c r="E503" s="401"/>
      <c r="F503" s="399"/>
      <c r="G503" s="400"/>
      <c r="H503" s="400"/>
      <c r="I503" s="400"/>
      <c r="J503" s="400"/>
      <c r="K503" s="402"/>
      <c r="L503" s="123"/>
      <c r="M503" s="398" t="str">
        <f t="shared" si="7"/>
        <v/>
      </c>
    </row>
    <row r="504" spans="1:13" ht="14.45" customHeight="1" x14ac:dyDescent="0.2">
      <c r="A504" s="403"/>
      <c r="B504" s="399"/>
      <c r="C504" s="400"/>
      <c r="D504" s="400"/>
      <c r="E504" s="401"/>
      <c r="F504" s="399"/>
      <c r="G504" s="400"/>
      <c r="H504" s="400"/>
      <c r="I504" s="400"/>
      <c r="J504" s="400"/>
      <c r="K504" s="402"/>
      <c r="L504" s="123"/>
      <c r="M504" s="398" t="str">
        <f t="shared" si="7"/>
        <v/>
      </c>
    </row>
    <row r="505" spans="1:13" ht="14.45" customHeight="1" x14ac:dyDescent="0.2">
      <c r="A505" s="403"/>
      <c r="B505" s="399"/>
      <c r="C505" s="400"/>
      <c r="D505" s="400"/>
      <c r="E505" s="401"/>
      <c r="F505" s="399"/>
      <c r="G505" s="400"/>
      <c r="H505" s="400"/>
      <c r="I505" s="400"/>
      <c r="J505" s="400"/>
      <c r="K505" s="402"/>
      <c r="L505" s="123"/>
      <c r="M505" s="398" t="str">
        <f t="shared" si="7"/>
        <v/>
      </c>
    </row>
    <row r="506" spans="1:13" ht="14.45" customHeight="1" x14ac:dyDescent="0.2">
      <c r="A506" s="403"/>
      <c r="B506" s="399"/>
      <c r="C506" s="400"/>
      <c r="D506" s="400"/>
      <c r="E506" s="401"/>
      <c r="F506" s="399"/>
      <c r="G506" s="400"/>
      <c r="H506" s="400"/>
      <c r="I506" s="400"/>
      <c r="J506" s="400"/>
      <c r="K506" s="402"/>
      <c r="L506" s="123"/>
      <c r="M506" s="398" t="str">
        <f t="shared" si="7"/>
        <v/>
      </c>
    </row>
    <row r="507" spans="1:13" ht="14.45" customHeight="1" x14ac:dyDescent="0.2">
      <c r="A507" s="403"/>
      <c r="B507" s="399"/>
      <c r="C507" s="400"/>
      <c r="D507" s="400"/>
      <c r="E507" s="401"/>
      <c r="F507" s="399"/>
      <c r="G507" s="400"/>
      <c r="H507" s="400"/>
      <c r="I507" s="400"/>
      <c r="J507" s="400"/>
      <c r="K507" s="402"/>
      <c r="L507" s="123"/>
      <c r="M507" s="398" t="str">
        <f t="shared" si="7"/>
        <v/>
      </c>
    </row>
    <row r="508" spans="1:13" ht="14.45" customHeight="1" x14ac:dyDescent="0.2">
      <c r="A508" s="403"/>
      <c r="B508" s="399"/>
      <c r="C508" s="400"/>
      <c r="D508" s="400"/>
      <c r="E508" s="401"/>
      <c r="F508" s="399"/>
      <c r="G508" s="400"/>
      <c r="H508" s="400"/>
      <c r="I508" s="400"/>
      <c r="J508" s="400"/>
      <c r="K508" s="402"/>
      <c r="L508" s="123"/>
      <c r="M508" s="398" t="str">
        <f t="shared" si="7"/>
        <v/>
      </c>
    </row>
    <row r="509" spans="1:13" ht="14.45" customHeight="1" x14ac:dyDescent="0.2">
      <c r="A509" s="403"/>
      <c r="B509" s="399"/>
      <c r="C509" s="400"/>
      <c r="D509" s="400"/>
      <c r="E509" s="401"/>
      <c r="F509" s="399"/>
      <c r="G509" s="400"/>
      <c r="H509" s="400"/>
      <c r="I509" s="400"/>
      <c r="J509" s="400"/>
      <c r="K509" s="402"/>
      <c r="L509" s="123"/>
      <c r="M509" s="398" t="str">
        <f t="shared" si="7"/>
        <v/>
      </c>
    </row>
    <row r="510" spans="1:13" ht="14.45" customHeight="1" x14ac:dyDescent="0.2">
      <c r="A510" s="403"/>
      <c r="B510" s="399"/>
      <c r="C510" s="400"/>
      <c r="D510" s="400"/>
      <c r="E510" s="401"/>
      <c r="F510" s="399"/>
      <c r="G510" s="400"/>
      <c r="H510" s="400"/>
      <c r="I510" s="400"/>
      <c r="J510" s="400"/>
      <c r="K510" s="402"/>
      <c r="L510" s="123"/>
      <c r="M510" s="398" t="str">
        <f t="shared" si="7"/>
        <v/>
      </c>
    </row>
    <row r="511" spans="1:13" ht="14.45" customHeight="1" x14ac:dyDescent="0.2">
      <c r="A511" s="403"/>
      <c r="B511" s="399"/>
      <c r="C511" s="400"/>
      <c r="D511" s="400"/>
      <c r="E511" s="401"/>
      <c r="F511" s="399"/>
      <c r="G511" s="400"/>
      <c r="H511" s="400"/>
      <c r="I511" s="400"/>
      <c r="J511" s="400"/>
      <c r="K511" s="402"/>
      <c r="L511" s="123"/>
      <c r="M511" s="398" t="str">
        <f t="shared" si="7"/>
        <v/>
      </c>
    </row>
    <row r="512" spans="1:13" ht="14.45" customHeight="1" x14ac:dyDescent="0.2">
      <c r="A512" s="403"/>
      <c r="B512" s="399"/>
      <c r="C512" s="400"/>
      <c r="D512" s="400"/>
      <c r="E512" s="401"/>
      <c r="F512" s="399"/>
      <c r="G512" s="400"/>
      <c r="H512" s="400"/>
      <c r="I512" s="400"/>
      <c r="J512" s="400"/>
      <c r="K512" s="402"/>
      <c r="L512" s="123"/>
      <c r="M512" s="398" t="str">
        <f t="shared" si="7"/>
        <v/>
      </c>
    </row>
    <row r="513" spans="1:13" ht="14.45" customHeight="1" x14ac:dyDescent="0.2">
      <c r="A513" s="403"/>
      <c r="B513" s="399"/>
      <c r="C513" s="400"/>
      <c r="D513" s="400"/>
      <c r="E513" s="401"/>
      <c r="F513" s="399"/>
      <c r="G513" s="400"/>
      <c r="H513" s="400"/>
      <c r="I513" s="400"/>
      <c r="J513" s="400"/>
      <c r="K513" s="402"/>
      <c r="L513" s="123"/>
      <c r="M513" s="398" t="str">
        <f t="shared" si="7"/>
        <v/>
      </c>
    </row>
    <row r="514" spans="1:13" ht="14.45" customHeight="1" x14ac:dyDescent="0.2">
      <c r="A514" s="403"/>
      <c r="B514" s="399"/>
      <c r="C514" s="400"/>
      <c r="D514" s="400"/>
      <c r="E514" s="401"/>
      <c r="F514" s="399"/>
      <c r="G514" s="400"/>
      <c r="H514" s="400"/>
      <c r="I514" s="400"/>
      <c r="J514" s="400"/>
      <c r="K514" s="402"/>
      <c r="L514" s="123"/>
      <c r="M514" s="398" t="str">
        <f t="shared" si="7"/>
        <v/>
      </c>
    </row>
    <row r="515" spans="1:13" ht="14.45" customHeight="1" x14ac:dyDescent="0.2">
      <c r="A515" s="403"/>
      <c r="B515" s="399"/>
      <c r="C515" s="400"/>
      <c r="D515" s="400"/>
      <c r="E515" s="401"/>
      <c r="F515" s="399"/>
      <c r="G515" s="400"/>
      <c r="H515" s="400"/>
      <c r="I515" s="400"/>
      <c r="J515" s="400"/>
      <c r="K515" s="402"/>
      <c r="L515" s="123"/>
      <c r="M515" s="398" t="str">
        <f t="shared" si="7"/>
        <v/>
      </c>
    </row>
    <row r="516" spans="1:13" ht="14.45" customHeight="1" x14ac:dyDescent="0.2">
      <c r="A516" s="403"/>
      <c r="B516" s="399"/>
      <c r="C516" s="400"/>
      <c r="D516" s="400"/>
      <c r="E516" s="401"/>
      <c r="F516" s="399"/>
      <c r="G516" s="400"/>
      <c r="H516" s="400"/>
      <c r="I516" s="400"/>
      <c r="J516" s="400"/>
      <c r="K516" s="402"/>
      <c r="L516" s="123"/>
      <c r="M516" s="398" t="str">
        <f t="shared" si="7"/>
        <v/>
      </c>
    </row>
    <row r="517" spans="1:13" ht="14.45" customHeight="1" x14ac:dyDescent="0.2">
      <c r="A517" s="403"/>
      <c r="B517" s="399"/>
      <c r="C517" s="400"/>
      <c r="D517" s="400"/>
      <c r="E517" s="401"/>
      <c r="F517" s="399"/>
      <c r="G517" s="400"/>
      <c r="H517" s="400"/>
      <c r="I517" s="400"/>
      <c r="J517" s="400"/>
      <c r="K517" s="402"/>
      <c r="L517" s="123"/>
      <c r="M517" s="398" t="str">
        <f t="shared" si="7"/>
        <v/>
      </c>
    </row>
    <row r="518" spans="1:13" ht="14.45" customHeight="1" x14ac:dyDescent="0.2">
      <c r="A518" s="403"/>
      <c r="B518" s="399"/>
      <c r="C518" s="400"/>
      <c r="D518" s="400"/>
      <c r="E518" s="401"/>
      <c r="F518" s="399"/>
      <c r="G518" s="400"/>
      <c r="H518" s="400"/>
      <c r="I518" s="400"/>
      <c r="J518" s="400"/>
      <c r="K518" s="402"/>
      <c r="L518" s="123"/>
      <c r="M518" s="398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03"/>
      <c r="B519" s="399"/>
      <c r="C519" s="400"/>
      <c r="D519" s="400"/>
      <c r="E519" s="401"/>
      <c r="F519" s="399"/>
      <c r="G519" s="400"/>
      <c r="H519" s="400"/>
      <c r="I519" s="400"/>
      <c r="J519" s="400"/>
      <c r="K519" s="402"/>
      <c r="L519" s="123"/>
      <c r="M519" s="398" t="str">
        <f t="shared" si="8"/>
        <v/>
      </c>
    </row>
    <row r="520" spans="1:13" ht="14.45" customHeight="1" x14ac:dyDescent="0.2">
      <c r="A520" s="403"/>
      <c r="B520" s="399"/>
      <c r="C520" s="400"/>
      <c r="D520" s="400"/>
      <c r="E520" s="401"/>
      <c r="F520" s="399"/>
      <c r="G520" s="400"/>
      <c r="H520" s="400"/>
      <c r="I520" s="400"/>
      <c r="J520" s="400"/>
      <c r="K520" s="402"/>
      <c r="L520" s="123"/>
      <c r="M520" s="398" t="str">
        <f t="shared" si="8"/>
        <v/>
      </c>
    </row>
    <row r="521" spans="1:13" ht="14.45" customHeight="1" x14ac:dyDescent="0.2">
      <c r="A521" s="403"/>
      <c r="B521" s="399"/>
      <c r="C521" s="400"/>
      <c r="D521" s="400"/>
      <c r="E521" s="401"/>
      <c r="F521" s="399"/>
      <c r="G521" s="400"/>
      <c r="H521" s="400"/>
      <c r="I521" s="400"/>
      <c r="J521" s="400"/>
      <c r="K521" s="402"/>
      <c r="L521" s="123"/>
      <c r="M521" s="398" t="str">
        <f t="shared" si="8"/>
        <v/>
      </c>
    </row>
    <row r="522" spans="1:13" ht="14.45" customHeight="1" x14ac:dyDescent="0.2">
      <c r="A522" s="403"/>
      <c r="B522" s="399"/>
      <c r="C522" s="400"/>
      <c r="D522" s="400"/>
      <c r="E522" s="401"/>
      <c r="F522" s="399"/>
      <c r="G522" s="400"/>
      <c r="H522" s="400"/>
      <c r="I522" s="400"/>
      <c r="J522" s="400"/>
      <c r="K522" s="402"/>
      <c r="L522" s="123"/>
      <c r="M522" s="398" t="str">
        <f t="shared" si="8"/>
        <v/>
      </c>
    </row>
    <row r="523" spans="1:13" ht="14.45" customHeight="1" x14ac:dyDescent="0.2">
      <c r="A523" s="403"/>
      <c r="B523" s="399"/>
      <c r="C523" s="400"/>
      <c r="D523" s="400"/>
      <c r="E523" s="401"/>
      <c r="F523" s="399"/>
      <c r="G523" s="400"/>
      <c r="H523" s="400"/>
      <c r="I523" s="400"/>
      <c r="J523" s="400"/>
      <c r="K523" s="402"/>
      <c r="L523" s="123"/>
      <c r="M523" s="398" t="str">
        <f t="shared" si="8"/>
        <v/>
      </c>
    </row>
    <row r="524" spans="1:13" ht="14.45" customHeight="1" x14ac:dyDescent="0.2">
      <c r="A524" s="403"/>
      <c r="B524" s="399"/>
      <c r="C524" s="400"/>
      <c r="D524" s="400"/>
      <c r="E524" s="401"/>
      <c r="F524" s="399"/>
      <c r="G524" s="400"/>
      <c r="H524" s="400"/>
      <c r="I524" s="400"/>
      <c r="J524" s="400"/>
      <c r="K524" s="402"/>
      <c r="L524" s="123"/>
      <c r="M524" s="398" t="str">
        <f t="shared" si="8"/>
        <v/>
      </c>
    </row>
    <row r="525" spans="1:13" ht="14.45" customHeight="1" x14ac:dyDescent="0.2">
      <c r="A525" s="403"/>
      <c r="B525" s="399"/>
      <c r="C525" s="400"/>
      <c r="D525" s="400"/>
      <c r="E525" s="401"/>
      <c r="F525" s="399"/>
      <c r="G525" s="400"/>
      <c r="H525" s="400"/>
      <c r="I525" s="400"/>
      <c r="J525" s="400"/>
      <c r="K525" s="402"/>
      <c r="L525" s="123"/>
      <c r="M525" s="398" t="str">
        <f t="shared" si="8"/>
        <v/>
      </c>
    </row>
    <row r="526" spans="1:13" ht="14.45" customHeight="1" x14ac:dyDescent="0.2">
      <c r="A526" s="403"/>
      <c r="B526" s="399"/>
      <c r="C526" s="400"/>
      <c r="D526" s="400"/>
      <c r="E526" s="401"/>
      <c r="F526" s="399"/>
      <c r="G526" s="400"/>
      <c r="H526" s="400"/>
      <c r="I526" s="400"/>
      <c r="J526" s="400"/>
      <c r="K526" s="402"/>
      <c r="L526" s="123"/>
      <c r="M526" s="398" t="str">
        <f t="shared" si="8"/>
        <v/>
      </c>
    </row>
    <row r="527" spans="1:13" ht="14.45" customHeight="1" x14ac:dyDescent="0.2">
      <c r="A527" s="403"/>
      <c r="B527" s="399"/>
      <c r="C527" s="400"/>
      <c r="D527" s="400"/>
      <c r="E527" s="401"/>
      <c r="F527" s="399"/>
      <c r="G527" s="400"/>
      <c r="H527" s="400"/>
      <c r="I527" s="400"/>
      <c r="J527" s="400"/>
      <c r="K527" s="402"/>
      <c r="L527" s="123"/>
      <c r="M527" s="398" t="str">
        <f t="shared" si="8"/>
        <v/>
      </c>
    </row>
    <row r="528" spans="1:13" ht="14.45" customHeight="1" x14ac:dyDescent="0.2">
      <c r="A528" s="403"/>
      <c r="B528" s="399"/>
      <c r="C528" s="400"/>
      <c r="D528" s="400"/>
      <c r="E528" s="401"/>
      <c r="F528" s="399"/>
      <c r="G528" s="400"/>
      <c r="H528" s="400"/>
      <c r="I528" s="400"/>
      <c r="J528" s="400"/>
      <c r="K528" s="402"/>
      <c r="L528" s="123"/>
      <c r="M528" s="398" t="str">
        <f t="shared" si="8"/>
        <v/>
      </c>
    </row>
    <row r="529" spans="1:13" ht="14.45" customHeight="1" x14ac:dyDescent="0.2">
      <c r="A529" s="403"/>
      <c r="B529" s="399"/>
      <c r="C529" s="400"/>
      <c r="D529" s="400"/>
      <c r="E529" s="401"/>
      <c r="F529" s="399"/>
      <c r="G529" s="400"/>
      <c r="H529" s="400"/>
      <c r="I529" s="400"/>
      <c r="J529" s="400"/>
      <c r="K529" s="402"/>
      <c r="L529" s="123"/>
      <c r="M529" s="398" t="str">
        <f t="shared" si="8"/>
        <v/>
      </c>
    </row>
    <row r="530" spans="1:13" ht="14.45" customHeight="1" x14ac:dyDescent="0.2">
      <c r="A530" s="403"/>
      <c r="B530" s="399"/>
      <c r="C530" s="400"/>
      <c r="D530" s="400"/>
      <c r="E530" s="401"/>
      <c r="F530" s="399"/>
      <c r="G530" s="400"/>
      <c r="H530" s="400"/>
      <c r="I530" s="400"/>
      <c r="J530" s="400"/>
      <c r="K530" s="402"/>
      <c r="L530" s="123"/>
      <c r="M530" s="398" t="str">
        <f t="shared" si="8"/>
        <v/>
      </c>
    </row>
    <row r="531" spans="1:13" ht="14.45" customHeight="1" x14ac:dyDescent="0.2">
      <c r="A531" s="403"/>
      <c r="B531" s="399"/>
      <c r="C531" s="400"/>
      <c r="D531" s="400"/>
      <c r="E531" s="401"/>
      <c r="F531" s="399"/>
      <c r="G531" s="400"/>
      <c r="H531" s="400"/>
      <c r="I531" s="400"/>
      <c r="J531" s="400"/>
      <c r="K531" s="402"/>
      <c r="L531" s="123"/>
      <c r="M531" s="398" t="str">
        <f t="shared" si="8"/>
        <v/>
      </c>
    </row>
    <row r="532" spans="1:13" ht="14.45" customHeight="1" x14ac:dyDescent="0.2">
      <c r="A532" s="403"/>
      <c r="B532" s="399"/>
      <c r="C532" s="400"/>
      <c r="D532" s="400"/>
      <c r="E532" s="401"/>
      <c r="F532" s="399"/>
      <c r="G532" s="400"/>
      <c r="H532" s="400"/>
      <c r="I532" s="400"/>
      <c r="J532" s="400"/>
      <c r="K532" s="402"/>
      <c r="L532" s="123"/>
      <c r="M532" s="398" t="str">
        <f t="shared" si="8"/>
        <v/>
      </c>
    </row>
    <row r="533" spans="1:13" ht="14.45" customHeight="1" x14ac:dyDescent="0.2">
      <c r="A533" s="403"/>
      <c r="B533" s="399"/>
      <c r="C533" s="400"/>
      <c r="D533" s="400"/>
      <c r="E533" s="401"/>
      <c r="F533" s="399"/>
      <c r="G533" s="400"/>
      <c r="H533" s="400"/>
      <c r="I533" s="400"/>
      <c r="J533" s="400"/>
      <c r="K533" s="402"/>
      <c r="L533" s="123"/>
      <c r="M533" s="398" t="str">
        <f t="shared" si="8"/>
        <v/>
      </c>
    </row>
    <row r="534" spans="1:13" ht="14.45" customHeight="1" x14ac:dyDescent="0.2">
      <c r="A534" s="403"/>
      <c r="B534" s="399"/>
      <c r="C534" s="400"/>
      <c r="D534" s="400"/>
      <c r="E534" s="401"/>
      <c r="F534" s="399"/>
      <c r="G534" s="400"/>
      <c r="H534" s="400"/>
      <c r="I534" s="400"/>
      <c r="J534" s="400"/>
      <c r="K534" s="402"/>
      <c r="L534" s="123"/>
      <c r="M534" s="398" t="str">
        <f t="shared" si="8"/>
        <v/>
      </c>
    </row>
    <row r="535" spans="1:13" ht="14.45" customHeight="1" x14ac:dyDescent="0.2">
      <c r="A535" s="403"/>
      <c r="B535" s="399"/>
      <c r="C535" s="400"/>
      <c r="D535" s="400"/>
      <c r="E535" s="401"/>
      <c r="F535" s="399"/>
      <c r="G535" s="400"/>
      <c r="H535" s="400"/>
      <c r="I535" s="400"/>
      <c r="J535" s="400"/>
      <c r="K535" s="402"/>
      <c r="L535" s="123"/>
      <c r="M535" s="398" t="str">
        <f t="shared" si="8"/>
        <v/>
      </c>
    </row>
    <row r="536" spans="1:13" ht="14.45" customHeight="1" x14ac:dyDescent="0.2">
      <c r="A536" s="403"/>
      <c r="B536" s="399"/>
      <c r="C536" s="400"/>
      <c r="D536" s="400"/>
      <c r="E536" s="401"/>
      <c r="F536" s="399"/>
      <c r="G536" s="400"/>
      <c r="H536" s="400"/>
      <c r="I536" s="400"/>
      <c r="J536" s="400"/>
      <c r="K536" s="402"/>
      <c r="L536" s="123"/>
      <c r="M536" s="398" t="str">
        <f t="shared" si="8"/>
        <v/>
      </c>
    </row>
    <row r="537" spans="1:13" ht="14.45" customHeight="1" x14ac:dyDescent="0.2">
      <c r="A537" s="403"/>
      <c r="B537" s="399"/>
      <c r="C537" s="400"/>
      <c r="D537" s="400"/>
      <c r="E537" s="401"/>
      <c r="F537" s="399"/>
      <c r="G537" s="400"/>
      <c r="H537" s="400"/>
      <c r="I537" s="400"/>
      <c r="J537" s="400"/>
      <c r="K537" s="402"/>
      <c r="L537" s="123"/>
      <c r="M537" s="398" t="str">
        <f t="shared" si="8"/>
        <v/>
      </c>
    </row>
    <row r="538" spans="1:13" ht="14.45" customHeight="1" x14ac:dyDescent="0.2">
      <c r="A538" s="403"/>
      <c r="B538" s="399"/>
      <c r="C538" s="400"/>
      <c r="D538" s="400"/>
      <c r="E538" s="401"/>
      <c r="F538" s="399"/>
      <c r="G538" s="400"/>
      <c r="H538" s="400"/>
      <c r="I538" s="400"/>
      <c r="J538" s="400"/>
      <c r="K538" s="402"/>
      <c r="L538" s="123"/>
      <c r="M538" s="398" t="str">
        <f t="shared" si="8"/>
        <v/>
      </c>
    </row>
    <row r="539" spans="1:13" ht="14.45" customHeight="1" x14ac:dyDescent="0.2">
      <c r="A539" s="403"/>
      <c r="B539" s="399"/>
      <c r="C539" s="400"/>
      <c r="D539" s="400"/>
      <c r="E539" s="401"/>
      <c r="F539" s="399"/>
      <c r="G539" s="400"/>
      <c r="H539" s="400"/>
      <c r="I539" s="400"/>
      <c r="J539" s="400"/>
      <c r="K539" s="402"/>
      <c r="L539" s="123"/>
      <c r="M539" s="398" t="str">
        <f t="shared" si="8"/>
        <v/>
      </c>
    </row>
    <row r="540" spans="1:13" ht="14.45" customHeight="1" x14ac:dyDescent="0.2">
      <c r="A540" s="403"/>
      <c r="B540" s="399"/>
      <c r="C540" s="400"/>
      <c r="D540" s="400"/>
      <c r="E540" s="401"/>
      <c r="F540" s="399"/>
      <c r="G540" s="400"/>
      <c r="H540" s="400"/>
      <c r="I540" s="400"/>
      <c r="J540" s="400"/>
      <c r="K540" s="402"/>
      <c r="L540" s="123"/>
      <c r="M540" s="398" t="str">
        <f t="shared" si="8"/>
        <v/>
      </c>
    </row>
    <row r="541" spans="1:13" ht="14.45" customHeight="1" x14ac:dyDescent="0.2">
      <c r="A541" s="403"/>
      <c r="B541" s="399"/>
      <c r="C541" s="400"/>
      <c r="D541" s="400"/>
      <c r="E541" s="401"/>
      <c r="F541" s="399"/>
      <c r="G541" s="400"/>
      <c r="H541" s="400"/>
      <c r="I541" s="400"/>
      <c r="J541" s="400"/>
      <c r="K541" s="402"/>
      <c r="L541" s="123"/>
      <c r="M541" s="398" t="str">
        <f t="shared" si="8"/>
        <v/>
      </c>
    </row>
    <row r="542" spans="1:13" ht="14.45" customHeight="1" x14ac:dyDescent="0.2">
      <c r="A542" s="403"/>
      <c r="B542" s="399"/>
      <c r="C542" s="400"/>
      <c r="D542" s="400"/>
      <c r="E542" s="401"/>
      <c r="F542" s="399"/>
      <c r="G542" s="400"/>
      <c r="H542" s="400"/>
      <c r="I542" s="400"/>
      <c r="J542" s="400"/>
      <c r="K542" s="402"/>
      <c r="L542" s="123"/>
      <c r="M542" s="398" t="str">
        <f t="shared" si="8"/>
        <v/>
      </c>
    </row>
    <row r="543" spans="1:13" ht="14.45" customHeight="1" x14ac:dyDescent="0.2">
      <c r="A543" s="403"/>
      <c r="B543" s="399"/>
      <c r="C543" s="400"/>
      <c r="D543" s="400"/>
      <c r="E543" s="401"/>
      <c r="F543" s="399"/>
      <c r="G543" s="400"/>
      <c r="H543" s="400"/>
      <c r="I543" s="400"/>
      <c r="J543" s="400"/>
      <c r="K543" s="402"/>
      <c r="L543" s="123"/>
      <c r="M543" s="398" t="str">
        <f t="shared" si="8"/>
        <v/>
      </c>
    </row>
    <row r="544" spans="1:13" ht="14.45" customHeight="1" x14ac:dyDescent="0.2">
      <c r="A544" s="403"/>
      <c r="B544" s="399"/>
      <c r="C544" s="400"/>
      <c r="D544" s="400"/>
      <c r="E544" s="401"/>
      <c r="F544" s="399"/>
      <c r="G544" s="400"/>
      <c r="H544" s="400"/>
      <c r="I544" s="400"/>
      <c r="J544" s="400"/>
      <c r="K544" s="402"/>
      <c r="L544" s="123"/>
      <c r="M544" s="398" t="str">
        <f t="shared" si="8"/>
        <v/>
      </c>
    </row>
    <row r="545" spans="1:13" ht="14.45" customHeight="1" x14ac:dyDescent="0.2">
      <c r="A545" s="403"/>
      <c r="B545" s="399"/>
      <c r="C545" s="400"/>
      <c r="D545" s="400"/>
      <c r="E545" s="401"/>
      <c r="F545" s="399"/>
      <c r="G545" s="400"/>
      <c r="H545" s="400"/>
      <c r="I545" s="400"/>
      <c r="J545" s="400"/>
      <c r="K545" s="402"/>
      <c r="L545" s="123"/>
      <c r="M545" s="398" t="str">
        <f t="shared" si="8"/>
        <v/>
      </c>
    </row>
    <row r="546" spans="1:13" ht="14.45" customHeight="1" x14ac:dyDescent="0.2">
      <c r="A546" s="403"/>
      <c r="B546" s="399"/>
      <c r="C546" s="400"/>
      <c r="D546" s="400"/>
      <c r="E546" s="401"/>
      <c r="F546" s="399"/>
      <c r="G546" s="400"/>
      <c r="H546" s="400"/>
      <c r="I546" s="400"/>
      <c r="J546" s="400"/>
      <c r="K546" s="402"/>
      <c r="L546" s="123"/>
      <c r="M546" s="398" t="str">
        <f t="shared" si="8"/>
        <v/>
      </c>
    </row>
    <row r="547" spans="1:13" ht="14.45" customHeight="1" x14ac:dyDescent="0.2">
      <c r="A547" s="403"/>
      <c r="B547" s="399"/>
      <c r="C547" s="400"/>
      <c r="D547" s="400"/>
      <c r="E547" s="401"/>
      <c r="F547" s="399"/>
      <c r="G547" s="400"/>
      <c r="H547" s="400"/>
      <c r="I547" s="400"/>
      <c r="J547" s="400"/>
      <c r="K547" s="402"/>
      <c r="L547" s="123"/>
      <c r="M547" s="398" t="str">
        <f t="shared" si="8"/>
        <v/>
      </c>
    </row>
    <row r="548" spans="1:13" ht="14.45" customHeight="1" x14ac:dyDescent="0.2">
      <c r="A548" s="403"/>
      <c r="B548" s="399"/>
      <c r="C548" s="400"/>
      <c r="D548" s="400"/>
      <c r="E548" s="401"/>
      <c r="F548" s="399"/>
      <c r="G548" s="400"/>
      <c r="H548" s="400"/>
      <c r="I548" s="400"/>
      <c r="J548" s="400"/>
      <c r="K548" s="402"/>
      <c r="L548" s="123"/>
      <c r="M548" s="398" t="str">
        <f t="shared" si="8"/>
        <v/>
      </c>
    </row>
    <row r="549" spans="1:13" ht="14.45" customHeight="1" x14ac:dyDescent="0.2">
      <c r="A549" s="403"/>
      <c r="B549" s="399"/>
      <c r="C549" s="400"/>
      <c r="D549" s="400"/>
      <c r="E549" s="401"/>
      <c r="F549" s="399"/>
      <c r="G549" s="400"/>
      <c r="H549" s="400"/>
      <c r="I549" s="400"/>
      <c r="J549" s="400"/>
      <c r="K549" s="402"/>
      <c r="L549" s="123"/>
      <c r="M549" s="398" t="str">
        <f t="shared" si="8"/>
        <v/>
      </c>
    </row>
    <row r="550" spans="1:13" ht="14.45" customHeight="1" x14ac:dyDescent="0.2">
      <c r="A550" s="403"/>
      <c r="B550" s="399"/>
      <c r="C550" s="400"/>
      <c r="D550" s="400"/>
      <c r="E550" s="401"/>
      <c r="F550" s="399"/>
      <c r="G550" s="400"/>
      <c r="H550" s="400"/>
      <c r="I550" s="400"/>
      <c r="J550" s="400"/>
      <c r="K550" s="402"/>
      <c r="L550" s="123"/>
      <c r="M550" s="398" t="str">
        <f t="shared" si="8"/>
        <v/>
      </c>
    </row>
    <row r="551" spans="1:13" ht="14.45" customHeight="1" x14ac:dyDescent="0.2">
      <c r="A551" s="403"/>
      <c r="B551" s="399"/>
      <c r="C551" s="400"/>
      <c r="D551" s="400"/>
      <c r="E551" s="401"/>
      <c r="F551" s="399"/>
      <c r="G551" s="400"/>
      <c r="H551" s="400"/>
      <c r="I551" s="400"/>
      <c r="J551" s="400"/>
      <c r="K551" s="402"/>
      <c r="L551" s="123"/>
      <c r="M551" s="398" t="str">
        <f t="shared" si="8"/>
        <v/>
      </c>
    </row>
    <row r="552" spans="1:13" ht="14.45" customHeight="1" x14ac:dyDescent="0.2">
      <c r="A552" s="403"/>
      <c r="B552" s="399"/>
      <c r="C552" s="400"/>
      <c r="D552" s="400"/>
      <c r="E552" s="401"/>
      <c r="F552" s="399"/>
      <c r="G552" s="400"/>
      <c r="H552" s="400"/>
      <c r="I552" s="400"/>
      <c r="J552" s="400"/>
      <c r="K552" s="402"/>
      <c r="L552" s="123"/>
      <c r="M552" s="398" t="str">
        <f t="shared" si="8"/>
        <v/>
      </c>
    </row>
    <row r="553" spans="1:13" ht="14.45" customHeight="1" x14ac:dyDescent="0.2">
      <c r="A553" s="403"/>
      <c r="B553" s="399"/>
      <c r="C553" s="400"/>
      <c r="D553" s="400"/>
      <c r="E553" s="401"/>
      <c r="F553" s="399"/>
      <c r="G553" s="400"/>
      <c r="H553" s="400"/>
      <c r="I553" s="400"/>
      <c r="J553" s="400"/>
      <c r="K553" s="402"/>
      <c r="L553" s="123"/>
      <c r="M553" s="398" t="str">
        <f t="shared" si="8"/>
        <v/>
      </c>
    </row>
    <row r="554" spans="1:13" ht="14.45" customHeight="1" x14ac:dyDescent="0.2">
      <c r="A554" s="403"/>
      <c r="B554" s="399"/>
      <c r="C554" s="400"/>
      <c r="D554" s="400"/>
      <c r="E554" s="401"/>
      <c r="F554" s="399"/>
      <c r="G554" s="400"/>
      <c r="H554" s="400"/>
      <c r="I554" s="400"/>
      <c r="J554" s="400"/>
      <c r="K554" s="402"/>
      <c r="L554" s="123"/>
      <c r="M554" s="398" t="str">
        <f t="shared" si="8"/>
        <v/>
      </c>
    </row>
    <row r="555" spans="1:13" ht="14.45" customHeight="1" x14ac:dyDescent="0.2">
      <c r="A555" s="403"/>
      <c r="B555" s="399"/>
      <c r="C555" s="400"/>
      <c r="D555" s="400"/>
      <c r="E555" s="401"/>
      <c r="F555" s="399"/>
      <c r="G555" s="400"/>
      <c r="H555" s="400"/>
      <c r="I555" s="400"/>
      <c r="J555" s="400"/>
      <c r="K555" s="402"/>
      <c r="L555" s="123"/>
      <c r="M555" s="398" t="str">
        <f t="shared" si="8"/>
        <v/>
      </c>
    </row>
    <row r="556" spans="1:13" ht="14.45" customHeight="1" x14ac:dyDescent="0.2">
      <c r="A556" s="403"/>
      <c r="B556" s="399"/>
      <c r="C556" s="400"/>
      <c r="D556" s="400"/>
      <c r="E556" s="401"/>
      <c r="F556" s="399"/>
      <c r="G556" s="400"/>
      <c r="H556" s="400"/>
      <c r="I556" s="400"/>
      <c r="J556" s="400"/>
      <c r="K556" s="402"/>
      <c r="L556" s="123"/>
      <c r="M556" s="398" t="str">
        <f t="shared" si="8"/>
        <v/>
      </c>
    </row>
    <row r="557" spans="1:13" ht="14.45" customHeight="1" x14ac:dyDescent="0.2">
      <c r="A557" s="403"/>
      <c r="B557" s="399"/>
      <c r="C557" s="400"/>
      <c r="D557" s="400"/>
      <c r="E557" s="401"/>
      <c r="F557" s="399"/>
      <c r="G557" s="400"/>
      <c r="H557" s="400"/>
      <c r="I557" s="400"/>
      <c r="J557" s="400"/>
      <c r="K557" s="402"/>
      <c r="L557" s="123"/>
      <c r="M557" s="398" t="str">
        <f t="shared" si="8"/>
        <v/>
      </c>
    </row>
    <row r="558" spans="1:13" ht="14.45" customHeight="1" x14ac:dyDescent="0.2">
      <c r="A558" s="403"/>
      <c r="B558" s="399"/>
      <c r="C558" s="400"/>
      <c r="D558" s="400"/>
      <c r="E558" s="401"/>
      <c r="F558" s="399"/>
      <c r="G558" s="400"/>
      <c r="H558" s="400"/>
      <c r="I558" s="400"/>
      <c r="J558" s="400"/>
      <c r="K558" s="402"/>
      <c r="L558" s="123"/>
      <c r="M558" s="398" t="str">
        <f t="shared" si="8"/>
        <v/>
      </c>
    </row>
    <row r="559" spans="1:13" ht="14.45" customHeight="1" x14ac:dyDescent="0.2">
      <c r="A559" s="403"/>
      <c r="B559" s="399"/>
      <c r="C559" s="400"/>
      <c r="D559" s="400"/>
      <c r="E559" s="401"/>
      <c r="F559" s="399"/>
      <c r="G559" s="400"/>
      <c r="H559" s="400"/>
      <c r="I559" s="400"/>
      <c r="J559" s="400"/>
      <c r="K559" s="402"/>
      <c r="L559" s="123"/>
      <c r="M559" s="398" t="str">
        <f t="shared" si="8"/>
        <v/>
      </c>
    </row>
    <row r="560" spans="1:13" ht="14.45" customHeight="1" x14ac:dyDescent="0.2">
      <c r="A560" s="403"/>
      <c r="B560" s="399"/>
      <c r="C560" s="400"/>
      <c r="D560" s="400"/>
      <c r="E560" s="401"/>
      <c r="F560" s="399"/>
      <c r="G560" s="400"/>
      <c r="H560" s="400"/>
      <c r="I560" s="400"/>
      <c r="J560" s="400"/>
      <c r="K560" s="402"/>
      <c r="L560" s="123"/>
      <c r="M560" s="398" t="str">
        <f t="shared" si="8"/>
        <v/>
      </c>
    </row>
    <row r="561" spans="1:13" ht="14.45" customHeight="1" x14ac:dyDescent="0.2">
      <c r="A561" s="403"/>
      <c r="B561" s="399"/>
      <c r="C561" s="400"/>
      <c r="D561" s="400"/>
      <c r="E561" s="401"/>
      <c r="F561" s="399"/>
      <c r="G561" s="400"/>
      <c r="H561" s="400"/>
      <c r="I561" s="400"/>
      <c r="J561" s="400"/>
      <c r="K561" s="402"/>
      <c r="L561" s="123"/>
      <c r="M561" s="398" t="str">
        <f t="shared" si="8"/>
        <v/>
      </c>
    </row>
    <row r="562" spans="1:13" ht="14.45" customHeight="1" x14ac:dyDescent="0.2">
      <c r="A562" s="403"/>
      <c r="B562" s="399"/>
      <c r="C562" s="400"/>
      <c r="D562" s="400"/>
      <c r="E562" s="401"/>
      <c r="F562" s="399"/>
      <c r="G562" s="400"/>
      <c r="H562" s="400"/>
      <c r="I562" s="400"/>
      <c r="J562" s="400"/>
      <c r="K562" s="402"/>
      <c r="L562" s="123"/>
      <c r="M562" s="398" t="str">
        <f t="shared" si="8"/>
        <v/>
      </c>
    </row>
    <row r="563" spans="1:13" ht="14.45" customHeight="1" x14ac:dyDescent="0.2">
      <c r="A563" s="403"/>
      <c r="B563" s="399"/>
      <c r="C563" s="400"/>
      <c r="D563" s="400"/>
      <c r="E563" s="401"/>
      <c r="F563" s="399"/>
      <c r="G563" s="400"/>
      <c r="H563" s="400"/>
      <c r="I563" s="400"/>
      <c r="J563" s="400"/>
      <c r="K563" s="402"/>
      <c r="L563" s="123"/>
      <c r="M563" s="398" t="str">
        <f t="shared" si="8"/>
        <v/>
      </c>
    </row>
    <row r="564" spans="1:13" ht="14.45" customHeight="1" x14ac:dyDescent="0.2">
      <c r="A564" s="403"/>
      <c r="B564" s="399"/>
      <c r="C564" s="400"/>
      <c r="D564" s="400"/>
      <c r="E564" s="401"/>
      <c r="F564" s="399"/>
      <c r="G564" s="400"/>
      <c r="H564" s="400"/>
      <c r="I564" s="400"/>
      <c r="J564" s="400"/>
      <c r="K564" s="402"/>
      <c r="L564" s="123"/>
      <c r="M564" s="398" t="str">
        <f t="shared" si="8"/>
        <v/>
      </c>
    </row>
    <row r="565" spans="1:13" ht="14.45" customHeight="1" x14ac:dyDescent="0.2">
      <c r="A565" s="403"/>
      <c r="B565" s="399"/>
      <c r="C565" s="400"/>
      <c r="D565" s="400"/>
      <c r="E565" s="401"/>
      <c r="F565" s="399"/>
      <c r="G565" s="400"/>
      <c r="H565" s="400"/>
      <c r="I565" s="400"/>
      <c r="J565" s="400"/>
      <c r="K565" s="402"/>
      <c r="L565" s="123"/>
      <c r="M565" s="398" t="str">
        <f t="shared" si="8"/>
        <v/>
      </c>
    </row>
    <row r="566" spans="1:13" ht="14.45" customHeight="1" x14ac:dyDescent="0.2">
      <c r="A566" s="403"/>
      <c r="B566" s="399"/>
      <c r="C566" s="400"/>
      <c r="D566" s="400"/>
      <c r="E566" s="401"/>
      <c r="F566" s="399"/>
      <c r="G566" s="400"/>
      <c r="H566" s="400"/>
      <c r="I566" s="400"/>
      <c r="J566" s="400"/>
      <c r="K566" s="402"/>
      <c r="L566" s="123"/>
      <c r="M566" s="398" t="str">
        <f t="shared" si="8"/>
        <v/>
      </c>
    </row>
    <row r="567" spans="1:13" ht="14.45" customHeight="1" x14ac:dyDescent="0.2">
      <c r="A567" s="403"/>
      <c r="B567" s="399"/>
      <c r="C567" s="400"/>
      <c r="D567" s="400"/>
      <c r="E567" s="401"/>
      <c r="F567" s="399"/>
      <c r="G567" s="400"/>
      <c r="H567" s="400"/>
      <c r="I567" s="400"/>
      <c r="J567" s="400"/>
      <c r="K567" s="402"/>
      <c r="L567" s="123"/>
      <c r="M567" s="398" t="str">
        <f t="shared" si="8"/>
        <v/>
      </c>
    </row>
    <row r="568" spans="1:13" ht="14.45" customHeight="1" x14ac:dyDescent="0.2">
      <c r="A568" s="403"/>
      <c r="B568" s="399"/>
      <c r="C568" s="400"/>
      <c r="D568" s="400"/>
      <c r="E568" s="401"/>
      <c r="F568" s="399"/>
      <c r="G568" s="400"/>
      <c r="H568" s="400"/>
      <c r="I568" s="400"/>
      <c r="J568" s="400"/>
      <c r="K568" s="402"/>
      <c r="L568" s="123"/>
      <c r="M568" s="398" t="str">
        <f t="shared" si="8"/>
        <v/>
      </c>
    </row>
    <row r="569" spans="1:13" ht="14.45" customHeight="1" x14ac:dyDescent="0.2">
      <c r="A569" s="403"/>
      <c r="B569" s="399"/>
      <c r="C569" s="400"/>
      <c r="D569" s="400"/>
      <c r="E569" s="401"/>
      <c r="F569" s="399"/>
      <c r="G569" s="400"/>
      <c r="H569" s="400"/>
      <c r="I569" s="400"/>
      <c r="J569" s="400"/>
      <c r="K569" s="402"/>
      <c r="L569" s="123"/>
      <c r="M569" s="398" t="str">
        <f t="shared" si="8"/>
        <v/>
      </c>
    </row>
    <row r="570" spans="1:13" ht="14.45" customHeight="1" x14ac:dyDescent="0.2">
      <c r="A570" s="403"/>
      <c r="B570" s="399"/>
      <c r="C570" s="400"/>
      <c r="D570" s="400"/>
      <c r="E570" s="401"/>
      <c r="F570" s="399"/>
      <c r="G570" s="400"/>
      <c r="H570" s="400"/>
      <c r="I570" s="400"/>
      <c r="J570" s="400"/>
      <c r="K570" s="402"/>
      <c r="L570" s="123"/>
      <c r="M570" s="398" t="str">
        <f t="shared" si="8"/>
        <v/>
      </c>
    </row>
    <row r="571" spans="1:13" ht="14.45" customHeight="1" x14ac:dyDescent="0.2">
      <c r="A571" s="403"/>
      <c r="B571" s="399"/>
      <c r="C571" s="400"/>
      <c r="D571" s="400"/>
      <c r="E571" s="401"/>
      <c r="F571" s="399"/>
      <c r="G571" s="400"/>
      <c r="H571" s="400"/>
      <c r="I571" s="400"/>
      <c r="J571" s="400"/>
      <c r="K571" s="402"/>
      <c r="L571" s="123"/>
      <c r="M571" s="398" t="str">
        <f t="shared" si="8"/>
        <v/>
      </c>
    </row>
    <row r="572" spans="1:13" ht="14.45" customHeight="1" x14ac:dyDescent="0.2">
      <c r="A572" s="403"/>
      <c r="B572" s="399"/>
      <c r="C572" s="400"/>
      <c r="D572" s="400"/>
      <c r="E572" s="401"/>
      <c r="F572" s="399"/>
      <c r="G572" s="400"/>
      <c r="H572" s="400"/>
      <c r="I572" s="400"/>
      <c r="J572" s="400"/>
      <c r="K572" s="402"/>
      <c r="L572" s="123"/>
      <c r="M572" s="398" t="str">
        <f t="shared" si="8"/>
        <v/>
      </c>
    </row>
    <row r="573" spans="1:13" ht="14.45" customHeight="1" x14ac:dyDescent="0.2">
      <c r="A573" s="403"/>
      <c r="B573" s="399"/>
      <c r="C573" s="400"/>
      <c r="D573" s="400"/>
      <c r="E573" s="401"/>
      <c r="F573" s="399"/>
      <c r="G573" s="400"/>
      <c r="H573" s="400"/>
      <c r="I573" s="400"/>
      <c r="J573" s="400"/>
      <c r="K573" s="402"/>
      <c r="L573" s="123"/>
      <c r="M573" s="398" t="str">
        <f t="shared" si="8"/>
        <v/>
      </c>
    </row>
    <row r="574" spans="1:13" ht="14.45" customHeight="1" x14ac:dyDescent="0.2">
      <c r="A574" s="403"/>
      <c r="B574" s="399"/>
      <c r="C574" s="400"/>
      <c r="D574" s="400"/>
      <c r="E574" s="401"/>
      <c r="F574" s="399"/>
      <c r="G574" s="400"/>
      <c r="H574" s="400"/>
      <c r="I574" s="400"/>
      <c r="J574" s="400"/>
      <c r="K574" s="402"/>
      <c r="L574" s="123"/>
      <c r="M574" s="398" t="str">
        <f t="shared" si="8"/>
        <v/>
      </c>
    </row>
    <row r="575" spans="1:13" ht="14.45" customHeight="1" x14ac:dyDescent="0.2">
      <c r="A575" s="403"/>
      <c r="B575" s="399"/>
      <c r="C575" s="400"/>
      <c r="D575" s="400"/>
      <c r="E575" s="401"/>
      <c r="F575" s="399"/>
      <c r="G575" s="400"/>
      <c r="H575" s="400"/>
      <c r="I575" s="400"/>
      <c r="J575" s="400"/>
      <c r="K575" s="402"/>
      <c r="L575" s="123"/>
      <c r="M575" s="398" t="str">
        <f t="shared" si="8"/>
        <v/>
      </c>
    </row>
    <row r="576" spans="1:13" ht="14.45" customHeight="1" x14ac:dyDescent="0.2">
      <c r="A576" s="403"/>
      <c r="B576" s="399"/>
      <c r="C576" s="400"/>
      <c r="D576" s="400"/>
      <c r="E576" s="401"/>
      <c r="F576" s="399"/>
      <c r="G576" s="400"/>
      <c r="H576" s="400"/>
      <c r="I576" s="400"/>
      <c r="J576" s="400"/>
      <c r="K576" s="402"/>
      <c r="L576" s="123"/>
      <c r="M576" s="398" t="str">
        <f t="shared" si="8"/>
        <v/>
      </c>
    </row>
    <row r="577" spans="1:13" ht="14.45" customHeight="1" x14ac:dyDescent="0.2">
      <c r="A577" s="403"/>
      <c r="B577" s="399"/>
      <c r="C577" s="400"/>
      <c r="D577" s="400"/>
      <c r="E577" s="401"/>
      <c r="F577" s="399"/>
      <c r="G577" s="400"/>
      <c r="H577" s="400"/>
      <c r="I577" s="400"/>
      <c r="J577" s="400"/>
      <c r="K577" s="402"/>
      <c r="L577" s="123"/>
      <c r="M577" s="398" t="str">
        <f t="shared" si="8"/>
        <v/>
      </c>
    </row>
    <row r="578" spans="1:13" ht="14.45" customHeight="1" x14ac:dyDescent="0.2">
      <c r="A578" s="403"/>
      <c r="B578" s="399"/>
      <c r="C578" s="400"/>
      <c r="D578" s="400"/>
      <c r="E578" s="401"/>
      <c r="F578" s="399"/>
      <c r="G578" s="400"/>
      <c r="H578" s="400"/>
      <c r="I578" s="400"/>
      <c r="J578" s="400"/>
      <c r="K578" s="402"/>
      <c r="L578" s="123"/>
      <c r="M578" s="398" t="str">
        <f t="shared" si="8"/>
        <v/>
      </c>
    </row>
    <row r="579" spans="1:13" ht="14.45" customHeight="1" x14ac:dyDescent="0.2">
      <c r="A579" s="403"/>
      <c r="B579" s="399"/>
      <c r="C579" s="400"/>
      <c r="D579" s="400"/>
      <c r="E579" s="401"/>
      <c r="F579" s="399"/>
      <c r="G579" s="400"/>
      <c r="H579" s="400"/>
      <c r="I579" s="400"/>
      <c r="J579" s="400"/>
      <c r="K579" s="402"/>
      <c r="L579" s="123"/>
      <c r="M579" s="398" t="str">
        <f t="shared" si="8"/>
        <v/>
      </c>
    </row>
    <row r="580" spans="1:13" ht="14.45" customHeight="1" x14ac:dyDescent="0.2">
      <c r="A580" s="403"/>
      <c r="B580" s="399"/>
      <c r="C580" s="400"/>
      <c r="D580" s="400"/>
      <c r="E580" s="401"/>
      <c r="F580" s="399"/>
      <c r="G580" s="400"/>
      <c r="H580" s="400"/>
      <c r="I580" s="400"/>
      <c r="J580" s="400"/>
      <c r="K580" s="402"/>
      <c r="L580" s="123"/>
      <c r="M580" s="398" t="str">
        <f t="shared" si="8"/>
        <v/>
      </c>
    </row>
    <row r="581" spans="1:13" ht="14.45" customHeight="1" x14ac:dyDescent="0.2">
      <c r="A581" s="403"/>
      <c r="B581" s="399"/>
      <c r="C581" s="400"/>
      <c r="D581" s="400"/>
      <c r="E581" s="401"/>
      <c r="F581" s="399"/>
      <c r="G581" s="400"/>
      <c r="H581" s="400"/>
      <c r="I581" s="400"/>
      <c r="J581" s="400"/>
      <c r="K581" s="402"/>
      <c r="L581" s="123"/>
      <c r="M581" s="398" t="str">
        <f t="shared" si="8"/>
        <v/>
      </c>
    </row>
    <row r="582" spans="1:13" ht="14.45" customHeight="1" x14ac:dyDescent="0.2">
      <c r="A582" s="403"/>
      <c r="B582" s="399"/>
      <c r="C582" s="400"/>
      <c r="D582" s="400"/>
      <c r="E582" s="401"/>
      <c r="F582" s="399"/>
      <c r="G582" s="400"/>
      <c r="H582" s="400"/>
      <c r="I582" s="400"/>
      <c r="J582" s="400"/>
      <c r="K582" s="402"/>
      <c r="L582" s="123"/>
      <c r="M582" s="398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03"/>
      <c r="B583" s="399"/>
      <c r="C583" s="400"/>
      <c r="D583" s="400"/>
      <c r="E583" s="401"/>
      <c r="F583" s="399"/>
      <c r="G583" s="400"/>
      <c r="H583" s="400"/>
      <c r="I583" s="400"/>
      <c r="J583" s="400"/>
      <c r="K583" s="402"/>
      <c r="L583" s="123"/>
      <c r="M583" s="398" t="str">
        <f t="shared" si="9"/>
        <v/>
      </c>
    </row>
    <row r="584" spans="1:13" ht="14.45" customHeight="1" x14ac:dyDescent="0.2">
      <c r="A584" s="403"/>
      <c r="B584" s="399"/>
      <c r="C584" s="400"/>
      <c r="D584" s="400"/>
      <c r="E584" s="401"/>
      <c r="F584" s="399"/>
      <c r="G584" s="400"/>
      <c r="H584" s="400"/>
      <c r="I584" s="400"/>
      <c r="J584" s="400"/>
      <c r="K584" s="402"/>
      <c r="L584" s="123"/>
      <c r="M584" s="398" t="str">
        <f t="shared" si="9"/>
        <v/>
      </c>
    </row>
    <row r="585" spans="1:13" ht="14.45" customHeight="1" x14ac:dyDescent="0.2">
      <c r="A585" s="403"/>
      <c r="B585" s="399"/>
      <c r="C585" s="400"/>
      <c r="D585" s="400"/>
      <c r="E585" s="401"/>
      <c r="F585" s="399"/>
      <c r="G585" s="400"/>
      <c r="H585" s="400"/>
      <c r="I585" s="400"/>
      <c r="J585" s="400"/>
      <c r="K585" s="402"/>
      <c r="L585" s="123"/>
      <c r="M585" s="398" t="str">
        <f t="shared" si="9"/>
        <v/>
      </c>
    </row>
    <row r="586" spans="1:13" ht="14.45" customHeight="1" x14ac:dyDescent="0.2">
      <c r="A586" s="403"/>
      <c r="B586" s="399"/>
      <c r="C586" s="400"/>
      <c r="D586" s="400"/>
      <c r="E586" s="401"/>
      <c r="F586" s="399"/>
      <c r="G586" s="400"/>
      <c r="H586" s="400"/>
      <c r="I586" s="400"/>
      <c r="J586" s="400"/>
      <c r="K586" s="402"/>
      <c r="L586" s="123"/>
      <c r="M586" s="398" t="str">
        <f t="shared" si="9"/>
        <v/>
      </c>
    </row>
    <row r="587" spans="1:13" ht="14.45" customHeight="1" x14ac:dyDescent="0.2">
      <c r="A587" s="403"/>
      <c r="B587" s="399"/>
      <c r="C587" s="400"/>
      <c r="D587" s="400"/>
      <c r="E587" s="401"/>
      <c r="F587" s="399"/>
      <c r="G587" s="400"/>
      <c r="H587" s="400"/>
      <c r="I587" s="400"/>
      <c r="J587" s="400"/>
      <c r="K587" s="402"/>
      <c r="L587" s="123"/>
      <c r="M587" s="398" t="str">
        <f t="shared" si="9"/>
        <v/>
      </c>
    </row>
    <row r="588" spans="1:13" ht="14.45" customHeight="1" x14ac:dyDescent="0.2">
      <c r="A588" s="403"/>
      <c r="B588" s="399"/>
      <c r="C588" s="400"/>
      <c r="D588" s="400"/>
      <c r="E588" s="401"/>
      <c r="F588" s="399"/>
      <c r="G588" s="400"/>
      <c r="H588" s="400"/>
      <c r="I588" s="400"/>
      <c r="J588" s="400"/>
      <c r="K588" s="402"/>
      <c r="L588" s="123"/>
      <c r="M588" s="398" t="str">
        <f t="shared" si="9"/>
        <v/>
      </c>
    </row>
    <row r="589" spans="1:13" ht="14.45" customHeight="1" x14ac:dyDescent="0.2">
      <c r="A589" s="403"/>
      <c r="B589" s="399"/>
      <c r="C589" s="400"/>
      <c r="D589" s="400"/>
      <c r="E589" s="401"/>
      <c r="F589" s="399"/>
      <c r="G589" s="400"/>
      <c r="H589" s="400"/>
      <c r="I589" s="400"/>
      <c r="J589" s="400"/>
      <c r="K589" s="402"/>
      <c r="L589" s="123"/>
      <c r="M589" s="398" t="str">
        <f t="shared" si="9"/>
        <v/>
      </c>
    </row>
    <row r="590" spans="1:13" ht="14.45" customHeight="1" x14ac:dyDescent="0.2">
      <c r="A590" s="403"/>
      <c r="B590" s="399"/>
      <c r="C590" s="400"/>
      <c r="D590" s="400"/>
      <c r="E590" s="401"/>
      <c r="F590" s="399"/>
      <c r="G590" s="400"/>
      <c r="H590" s="400"/>
      <c r="I590" s="400"/>
      <c r="J590" s="400"/>
      <c r="K590" s="402"/>
      <c r="L590" s="123"/>
      <c r="M590" s="398" t="str">
        <f t="shared" si="9"/>
        <v/>
      </c>
    </row>
    <row r="591" spans="1:13" ht="14.45" customHeight="1" x14ac:dyDescent="0.2">
      <c r="A591" s="403"/>
      <c r="B591" s="399"/>
      <c r="C591" s="400"/>
      <c r="D591" s="400"/>
      <c r="E591" s="401"/>
      <c r="F591" s="399"/>
      <c r="G591" s="400"/>
      <c r="H591" s="400"/>
      <c r="I591" s="400"/>
      <c r="J591" s="400"/>
      <c r="K591" s="402"/>
      <c r="L591" s="123"/>
      <c r="M591" s="398" t="str">
        <f t="shared" si="9"/>
        <v/>
      </c>
    </row>
    <row r="592" spans="1:13" ht="14.45" customHeight="1" x14ac:dyDescent="0.2">
      <c r="A592" s="403"/>
      <c r="B592" s="399"/>
      <c r="C592" s="400"/>
      <c r="D592" s="400"/>
      <c r="E592" s="401"/>
      <c r="F592" s="399"/>
      <c r="G592" s="400"/>
      <c r="H592" s="400"/>
      <c r="I592" s="400"/>
      <c r="J592" s="400"/>
      <c r="K592" s="402"/>
      <c r="L592" s="123"/>
      <c r="M592" s="398" t="str">
        <f t="shared" si="9"/>
        <v/>
      </c>
    </row>
    <row r="593" spans="1:13" ht="14.45" customHeight="1" x14ac:dyDescent="0.2">
      <c r="A593" s="403"/>
      <c r="B593" s="399"/>
      <c r="C593" s="400"/>
      <c r="D593" s="400"/>
      <c r="E593" s="401"/>
      <c r="F593" s="399"/>
      <c r="G593" s="400"/>
      <c r="H593" s="400"/>
      <c r="I593" s="400"/>
      <c r="J593" s="400"/>
      <c r="K593" s="402"/>
      <c r="L593" s="123"/>
      <c r="M593" s="398" t="str">
        <f t="shared" si="9"/>
        <v/>
      </c>
    </row>
    <row r="594" spans="1:13" ht="14.45" customHeight="1" x14ac:dyDescent="0.2">
      <c r="A594" s="403"/>
      <c r="B594" s="399"/>
      <c r="C594" s="400"/>
      <c r="D594" s="400"/>
      <c r="E594" s="401"/>
      <c r="F594" s="399"/>
      <c r="G594" s="400"/>
      <c r="H594" s="400"/>
      <c r="I594" s="400"/>
      <c r="J594" s="400"/>
      <c r="K594" s="402"/>
      <c r="L594" s="123"/>
      <c r="M594" s="398" t="str">
        <f t="shared" si="9"/>
        <v/>
      </c>
    </row>
    <row r="595" spans="1:13" ht="14.45" customHeight="1" x14ac:dyDescent="0.2">
      <c r="A595" s="403"/>
      <c r="B595" s="399"/>
      <c r="C595" s="400"/>
      <c r="D595" s="400"/>
      <c r="E595" s="401"/>
      <c r="F595" s="399"/>
      <c r="G595" s="400"/>
      <c r="H595" s="400"/>
      <c r="I595" s="400"/>
      <c r="J595" s="400"/>
      <c r="K595" s="402"/>
      <c r="L595" s="123"/>
      <c r="M595" s="398" t="str">
        <f t="shared" si="9"/>
        <v/>
      </c>
    </row>
    <row r="596" spans="1:13" ht="14.45" customHeight="1" x14ac:dyDescent="0.2">
      <c r="A596" s="403"/>
      <c r="B596" s="399"/>
      <c r="C596" s="400"/>
      <c r="D596" s="400"/>
      <c r="E596" s="401"/>
      <c r="F596" s="399"/>
      <c r="G596" s="400"/>
      <c r="H596" s="400"/>
      <c r="I596" s="400"/>
      <c r="J596" s="400"/>
      <c r="K596" s="402"/>
      <c r="L596" s="123"/>
      <c r="M596" s="398" t="str">
        <f t="shared" si="9"/>
        <v/>
      </c>
    </row>
    <row r="597" spans="1:13" ht="14.45" customHeight="1" x14ac:dyDescent="0.2">
      <c r="A597" s="403"/>
      <c r="B597" s="399"/>
      <c r="C597" s="400"/>
      <c r="D597" s="400"/>
      <c r="E597" s="401"/>
      <c r="F597" s="399"/>
      <c r="G597" s="400"/>
      <c r="H597" s="400"/>
      <c r="I597" s="400"/>
      <c r="J597" s="400"/>
      <c r="K597" s="402"/>
      <c r="L597" s="123"/>
      <c r="M597" s="398" t="str">
        <f t="shared" si="9"/>
        <v/>
      </c>
    </row>
    <row r="598" spans="1:13" ht="14.45" customHeight="1" x14ac:dyDescent="0.2">
      <c r="A598" s="403"/>
      <c r="B598" s="399"/>
      <c r="C598" s="400"/>
      <c r="D598" s="400"/>
      <c r="E598" s="401"/>
      <c r="F598" s="399"/>
      <c r="G598" s="400"/>
      <c r="H598" s="400"/>
      <c r="I598" s="400"/>
      <c r="J598" s="400"/>
      <c r="K598" s="402"/>
      <c r="L598" s="123"/>
      <c r="M598" s="398" t="str">
        <f t="shared" si="9"/>
        <v/>
      </c>
    </row>
    <row r="599" spans="1:13" ht="14.45" customHeight="1" x14ac:dyDescent="0.2">
      <c r="A599" s="403"/>
      <c r="B599" s="399"/>
      <c r="C599" s="400"/>
      <c r="D599" s="400"/>
      <c r="E599" s="401"/>
      <c r="F599" s="399"/>
      <c r="G599" s="400"/>
      <c r="H599" s="400"/>
      <c r="I599" s="400"/>
      <c r="J599" s="400"/>
      <c r="K599" s="402"/>
      <c r="L599" s="123"/>
      <c r="M599" s="398" t="str">
        <f t="shared" si="9"/>
        <v/>
      </c>
    </row>
    <row r="600" spans="1:13" ht="14.45" customHeight="1" x14ac:dyDescent="0.2">
      <c r="A600" s="403"/>
      <c r="B600" s="399"/>
      <c r="C600" s="400"/>
      <c r="D600" s="400"/>
      <c r="E600" s="401"/>
      <c r="F600" s="399"/>
      <c r="G600" s="400"/>
      <c r="H600" s="400"/>
      <c r="I600" s="400"/>
      <c r="J600" s="400"/>
      <c r="K600" s="402"/>
      <c r="L600" s="123"/>
      <c r="M600" s="398" t="str">
        <f t="shared" si="9"/>
        <v/>
      </c>
    </row>
    <row r="601" spans="1:13" ht="14.45" customHeight="1" x14ac:dyDescent="0.2">
      <c r="A601" s="403"/>
      <c r="B601" s="399"/>
      <c r="C601" s="400"/>
      <c r="D601" s="400"/>
      <c r="E601" s="401"/>
      <c r="F601" s="399"/>
      <c r="G601" s="400"/>
      <c r="H601" s="400"/>
      <c r="I601" s="400"/>
      <c r="J601" s="400"/>
      <c r="K601" s="402"/>
      <c r="L601" s="123"/>
      <c r="M601" s="398" t="str">
        <f t="shared" si="9"/>
        <v/>
      </c>
    </row>
    <row r="602" spans="1:13" ht="14.45" customHeight="1" x14ac:dyDescent="0.2">
      <c r="A602" s="403"/>
      <c r="B602" s="399"/>
      <c r="C602" s="400"/>
      <c r="D602" s="400"/>
      <c r="E602" s="401"/>
      <c r="F602" s="399"/>
      <c r="G602" s="400"/>
      <c r="H602" s="400"/>
      <c r="I602" s="400"/>
      <c r="J602" s="400"/>
      <c r="K602" s="402"/>
      <c r="L602" s="123"/>
      <c r="M602" s="398" t="str">
        <f t="shared" si="9"/>
        <v/>
      </c>
    </row>
    <row r="603" spans="1:13" ht="14.45" customHeight="1" x14ac:dyDescent="0.2">
      <c r="A603" s="403"/>
      <c r="B603" s="399"/>
      <c r="C603" s="400"/>
      <c r="D603" s="400"/>
      <c r="E603" s="401"/>
      <c r="F603" s="399"/>
      <c r="G603" s="400"/>
      <c r="H603" s="400"/>
      <c r="I603" s="400"/>
      <c r="J603" s="400"/>
      <c r="K603" s="402"/>
      <c r="L603" s="123"/>
      <c r="M603" s="398" t="str">
        <f t="shared" si="9"/>
        <v/>
      </c>
    </row>
    <row r="604" spans="1:13" ht="14.45" customHeight="1" x14ac:dyDescent="0.2">
      <c r="A604" s="403"/>
      <c r="B604" s="399"/>
      <c r="C604" s="400"/>
      <c r="D604" s="400"/>
      <c r="E604" s="401"/>
      <c r="F604" s="399"/>
      <c r="G604" s="400"/>
      <c r="H604" s="400"/>
      <c r="I604" s="400"/>
      <c r="J604" s="400"/>
      <c r="K604" s="402"/>
      <c r="L604" s="123"/>
      <c r="M604" s="398" t="str">
        <f t="shared" si="9"/>
        <v/>
      </c>
    </row>
    <row r="605" spans="1:13" ht="14.45" customHeight="1" x14ac:dyDescent="0.2">
      <c r="A605" s="403"/>
      <c r="B605" s="399"/>
      <c r="C605" s="400"/>
      <c r="D605" s="400"/>
      <c r="E605" s="401"/>
      <c r="F605" s="399"/>
      <c r="G605" s="400"/>
      <c r="H605" s="400"/>
      <c r="I605" s="400"/>
      <c r="J605" s="400"/>
      <c r="K605" s="402"/>
      <c r="L605" s="123"/>
      <c r="M605" s="398" t="str">
        <f t="shared" si="9"/>
        <v/>
      </c>
    </row>
    <row r="606" spans="1:13" ht="14.45" customHeight="1" x14ac:dyDescent="0.2">
      <c r="A606" s="403"/>
      <c r="B606" s="399"/>
      <c r="C606" s="400"/>
      <c r="D606" s="400"/>
      <c r="E606" s="401"/>
      <c r="F606" s="399"/>
      <c r="G606" s="400"/>
      <c r="H606" s="400"/>
      <c r="I606" s="400"/>
      <c r="J606" s="400"/>
      <c r="K606" s="402"/>
      <c r="L606" s="123"/>
      <c r="M606" s="398" t="str">
        <f t="shared" si="9"/>
        <v/>
      </c>
    </row>
    <row r="607" spans="1:13" ht="14.45" customHeight="1" x14ac:dyDescent="0.2">
      <c r="A607" s="403"/>
      <c r="B607" s="399"/>
      <c r="C607" s="400"/>
      <c r="D607" s="400"/>
      <c r="E607" s="401"/>
      <c r="F607" s="399"/>
      <c r="G607" s="400"/>
      <c r="H607" s="400"/>
      <c r="I607" s="400"/>
      <c r="J607" s="400"/>
      <c r="K607" s="402"/>
      <c r="L607" s="123"/>
      <c r="M607" s="398" t="str">
        <f t="shared" si="9"/>
        <v/>
      </c>
    </row>
    <row r="608" spans="1:13" ht="14.45" customHeight="1" x14ac:dyDescent="0.2">
      <c r="A608" s="403"/>
      <c r="B608" s="399"/>
      <c r="C608" s="400"/>
      <c r="D608" s="400"/>
      <c r="E608" s="401"/>
      <c r="F608" s="399"/>
      <c r="G608" s="400"/>
      <c r="H608" s="400"/>
      <c r="I608" s="400"/>
      <c r="J608" s="400"/>
      <c r="K608" s="402"/>
      <c r="L608" s="123"/>
      <c r="M608" s="398" t="str">
        <f t="shared" si="9"/>
        <v/>
      </c>
    </row>
    <row r="609" spans="1:13" ht="14.45" customHeight="1" x14ac:dyDescent="0.2">
      <c r="A609" s="403"/>
      <c r="B609" s="399"/>
      <c r="C609" s="400"/>
      <c r="D609" s="400"/>
      <c r="E609" s="401"/>
      <c r="F609" s="399"/>
      <c r="G609" s="400"/>
      <c r="H609" s="400"/>
      <c r="I609" s="400"/>
      <c r="J609" s="400"/>
      <c r="K609" s="402"/>
      <c r="L609" s="123"/>
      <c r="M609" s="398" t="str">
        <f t="shared" si="9"/>
        <v/>
      </c>
    </row>
    <row r="610" spans="1:13" ht="14.45" customHeight="1" x14ac:dyDescent="0.2">
      <c r="A610" s="403"/>
      <c r="B610" s="399"/>
      <c r="C610" s="400"/>
      <c r="D610" s="400"/>
      <c r="E610" s="401"/>
      <c r="F610" s="399"/>
      <c r="G610" s="400"/>
      <c r="H610" s="400"/>
      <c r="I610" s="400"/>
      <c r="J610" s="400"/>
      <c r="K610" s="402"/>
      <c r="L610" s="123"/>
      <c r="M610" s="398" t="str">
        <f t="shared" si="9"/>
        <v/>
      </c>
    </row>
    <row r="611" spans="1:13" ht="14.45" customHeight="1" x14ac:dyDescent="0.2">
      <c r="A611" s="403"/>
      <c r="B611" s="399"/>
      <c r="C611" s="400"/>
      <c r="D611" s="400"/>
      <c r="E611" s="401"/>
      <c r="F611" s="399"/>
      <c r="G611" s="400"/>
      <c r="H611" s="400"/>
      <c r="I611" s="400"/>
      <c r="J611" s="400"/>
      <c r="K611" s="402"/>
      <c r="L611" s="123"/>
      <c r="M611" s="398" t="str">
        <f t="shared" si="9"/>
        <v/>
      </c>
    </row>
    <row r="612" spans="1:13" ht="14.45" customHeight="1" x14ac:dyDescent="0.2">
      <c r="A612" s="403"/>
      <c r="B612" s="399"/>
      <c r="C612" s="400"/>
      <c r="D612" s="400"/>
      <c r="E612" s="401"/>
      <c r="F612" s="399"/>
      <c r="G612" s="400"/>
      <c r="H612" s="400"/>
      <c r="I612" s="400"/>
      <c r="J612" s="400"/>
      <c r="K612" s="402"/>
      <c r="L612" s="123"/>
      <c r="M612" s="398" t="str">
        <f t="shared" si="9"/>
        <v/>
      </c>
    </row>
    <row r="613" spans="1:13" ht="14.45" customHeight="1" x14ac:dyDescent="0.2">
      <c r="A613" s="403"/>
      <c r="B613" s="399"/>
      <c r="C613" s="400"/>
      <c r="D613" s="400"/>
      <c r="E613" s="401"/>
      <c r="F613" s="399"/>
      <c r="G613" s="400"/>
      <c r="H613" s="400"/>
      <c r="I613" s="400"/>
      <c r="J613" s="400"/>
      <c r="K613" s="402"/>
      <c r="L613" s="123"/>
      <c r="M613" s="398" t="str">
        <f t="shared" si="9"/>
        <v/>
      </c>
    </row>
    <row r="614" spans="1:13" ht="14.45" customHeight="1" x14ac:dyDescent="0.2">
      <c r="A614" s="403"/>
      <c r="B614" s="399"/>
      <c r="C614" s="400"/>
      <c r="D614" s="400"/>
      <c r="E614" s="401"/>
      <c r="F614" s="399"/>
      <c r="G614" s="400"/>
      <c r="H614" s="400"/>
      <c r="I614" s="400"/>
      <c r="J614" s="400"/>
      <c r="K614" s="402"/>
      <c r="L614" s="123"/>
      <c r="M614" s="398" t="str">
        <f t="shared" si="9"/>
        <v/>
      </c>
    </row>
    <row r="615" spans="1:13" ht="14.45" customHeight="1" x14ac:dyDescent="0.2">
      <c r="A615" s="403"/>
      <c r="B615" s="399"/>
      <c r="C615" s="400"/>
      <c r="D615" s="400"/>
      <c r="E615" s="401"/>
      <c r="F615" s="399"/>
      <c r="G615" s="400"/>
      <c r="H615" s="400"/>
      <c r="I615" s="400"/>
      <c r="J615" s="400"/>
      <c r="K615" s="402"/>
      <c r="L615" s="123"/>
      <c r="M615" s="398" t="str">
        <f t="shared" si="9"/>
        <v/>
      </c>
    </row>
    <row r="616" spans="1:13" ht="14.45" customHeight="1" x14ac:dyDescent="0.2">
      <c r="A616" s="403"/>
      <c r="B616" s="399"/>
      <c r="C616" s="400"/>
      <c r="D616" s="400"/>
      <c r="E616" s="401"/>
      <c r="F616" s="399"/>
      <c r="G616" s="400"/>
      <c r="H616" s="400"/>
      <c r="I616" s="400"/>
      <c r="J616" s="400"/>
      <c r="K616" s="402"/>
      <c r="L616" s="123"/>
      <c r="M616" s="398" t="str">
        <f t="shared" si="9"/>
        <v/>
      </c>
    </row>
    <row r="617" spans="1:13" ht="14.45" customHeight="1" x14ac:dyDescent="0.2">
      <c r="A617" s="403"/>
      <c r="B617" s="399"/>
      <c r="C617" s="400"/>
      <c r="D617" s="400"/>
      <c r="E617" s="401"/>
      <c r="F617" s="399"/>
      <c r="G617" s="400"/>
      <c r="H617" s="400"/>
      <c r="I617" s="400"/>
      <c r="J617" s="400"/>
      <c r="K617" s="402"/>
      <c r="L617" s="123"/>
      <c r="M617" s="398" t="str">
        <f t="shared" si="9"/>
        <v/>
      </c>
    </row>
    <row r="618" spans="1:13" ht="14.45" customHeight="1" x14ac:dyDescent="0.2">
      <c r="A618" s="403"/>
      <c r="B618" s="399"/>
      <c r="C618" s="400"/>
      <c r="D618" s="400"/>
      <c r="E618" s="401"/>
      <c r="F618" s="399"/>
      <c r="G618" s="400"/>
      <c r="H618" s="400"/>
      <c r="I618" s="400"/>
      <c r="J618" s="400"/>
      <c r="K618" s="402"/>
      <c r="L618" s="123"/>
      <c r="M618" s="398" t="str">
        <f t="shared" si="9"/>
        <v/>
      </c>
    </row>
    <row r="619" spans="1:13" ht="14.45" customHeight="1" x14ac:dyDescent="0.2">
      <c r="A619" s="403"/>
      <c r="B619" s="399"/>
      <c r="C619" s="400"/>
      <c r="D619" s="400"/>
      <c r="E619" s="401"/>
      <c r="F619" s="399"/>
      <c r="G619" s="400"/>
      <c r="H619" s="400"/>
      <c r="I619" s="400"/>
      <c r="J619" s="400"/>
      <c r="K619" s="402"/>
      <c r="L619" s="123"/>
      <c r="M619" s="398" t="str">
        <f t="shared" si="9"/>
        <v/>
      </c>
    </row>
    <row r="620" spans="1:13" ht="14.45" customHeight="1" x14ac:dyDescent="0.2">
      <c r="A620" s="403"/>
      <c r="B620" s="399"/>
      <c r="C620" s="400"/>
      <c r="D620" s="400"/>
      <c r="E620" s="401"/>
      <c r="F620" s="399"/>
      <c r="G620" s="400"/>
      <c r="H620" s="400"/>
      <c r="I620" s="400"/>
      <c r="J620" s="400"/>
      <c r="K620" s="402"/>
      <c r="L620" s="123"/>
      <c r="M620" s="398" t="str">
        <f t="shared" si="9"/>
        <v/>
      </c>
    </row>
    <row r="621" spans="1:13" ht="14.45" customHeight="1" x14ac:dyDescent="0.2">
      <c r="A621" s="403"/>
      <c r="B621" s="399"/>
      <c r="C621" s="400"/>
      <c r="D621" s="400"/>
      <c r="E621" s="401"/>
      <c r="F621" s="399"/>
      <c r="G621" s="400"/>
      <c r="H621" s="400"/>
      <c r="I621" s="400"/>
      <c r="J621" s="400"/>
      <c r="K621" s="402"/>
      <c r="L621" s="123"/>
      <c r="M621" s="398" t="str">
        <f t="shared" si="9"/>
        <v/>
      </c>
    </row>
    <row r="622" spans="1:13" ht="14.45" customHeight="1" x14ac:dyDescent="0.2">
      <c r="A622" s="403"/>
      <c r="B622" s="399"/>
      <c r="C622" s="400"/>
      <c r="D622" s="400"/>
      <c r="E622" s="401"/>
      <c r="F622" s="399"/>
      <c r="G622" s="400"/>
      <c r="H622" s="400"/>
      <c r="I622" s="400"/>
      <c r="J622" s="400"/>
      <c r="K622" s="402"/>
      <c r="L622" s="123"/>
      <c r="M622" s="398" t="str">
        <f t="shared" si="9"/>
        <v/>
      </c>
    </row>
    <row r="623" spans="1:13" ht="14.45" customHeight="1" x14ac:dyDescent="0.2">
      <c r="A623" s="403"/>
      <c r="B623" s="399"/>
      <c r="C623" s="400"/>
      <c r="D623" s="400"/>
      <c r="E623" s="401"/>
      <c r="F623" s="399"/>
      <c r="G623" s="400"/>
      <c r="H623" s="400"/>
      <c r="I623" s="400"/>
      <c r="J623" s="400"/>
      <c r="K623" s="402"/>
      <c r="L623" s="123"/>
      <c r="M623" s="398" t="str">
        <f t="shared" si="9"/>
        <v/>
      </c>
    </row>
    <row r="624" spans="1:13" ht="14.45" customHeight="1" x14ac:dyDescent="0.2">
      <c r="A624" s="403"/>
      <c r="B624" s="399"/>
      <c r="C624" s="400"/>
      <c r="D624" s="400"/>
      <c r="E624" s="401"/>
      <c r="F624" s="399"/>
      <c r="G624" s="400"/>
      <c r="H624" s="400"/>
      <c r="I624" s="400"/>
      <c r="J624" s="400"/>
      <c r="K624" s="402"/>
      <c r="L624" s="123"/>
      <c r="M624" s="398" t="str">
        <f t="shared" si="9"/>
        <v/>
      </c>
    </row>
    <row r="625" spans="1:13" ht="14.45" customHeight="1" x14ac:dyDescent="0.2">
      <c r="A625" s="403"/>
      <c r="B625" s="399"/>
      <c r="C625" s="400"/>
      <c r="D625" s="400"/>
      <c r="E625" s="401"/>
      <c r="F625" s="399"/>
      <c r="G625" s="400"/>
      <c r="H625" s="400"/>
      <c r="I625" s="400"/>
      <c r="J625" s="400"/>
      <c r="K625" s="402"/>
      <c r="L625" s="123"/>
      <c r="M625" s="398" t="str">
        <f t="shared" si="9"/>
        <v/>
      </c>
    </row>
    <row r="626" spans="1:13" ht="14.45" customHeight="1" x14ac:dyDescent="0.2">
      <c r="A626" s="403"/>
      <c r="B626" s="399"/>
      <c r="C626" s="400"/>
      <c r="D626" s="400"/>
      <c r="E626" s="401"/>
      <c r="F626" s="399"/>
      <c r="G626" s="400"/>
      <c r="H626" s="400"/>
      <c r="I626" s="400"/>
      <c r="J626" s="400"/>
      <c r="K626" s="402"/>
      <c r="L626" s="123"/>
      <c r="M626" s="398" t="str">
        <f t="shared" si="9"/>
        <v/>
      </c>
    </row>
    <row r="627" spans="1:13" ht="14.45" customHeight="1" x14ac:dyDescent="0.2">
      <c r="A627" s="403"/>
      <c r="B627" s="399"/>
      <c r="C627" s="400"/>
      <c r="D627" s="400"/>
      <c r="E627" s="401"/>
      <c r="F627" s="399"/>
      <c r="G627" s="400"/>
      <c r="H627" s="400"/>
      <c r="I627" s="400"/>
      <c r="J627" s="400"/>
      <c r="K627" s="402"/>
      <c r="L627" s="123"/>
      <c r="M627" s="398" t="str">
        <f t="shared" si="9"/>
        <v/>
      </c>
    </row>
    <row r="628" spans="1:13" ht="14.45" customHeight="1" x14ac:dyDescent="0.2">
      <c r="A628" s="403"/>
      <c r="B628" s="399"/>
      <c r="C628" s="400"/>
      <c r="D628" s="400"/>
      <c r="E628" s="401"/>
      <c r="F628" s="399"/>
      <c r="G628" s="400"/>
      <c r="H628" s="400"/>
      <c r="I628" s="400"/>
      <c r="J628" s="400"/>
      <c r="K628" s="402"/>
      <c r="L628" s="123"/>
      <c r="M628" s="398" t="str">
        <f t="shared" si="9"/>
        <v/>
      </c>
    </row>
    <row r="629" spans="1:13" ht="14.45" customHeight="1" x14ac:dyDescent="0.2">
      <c r="A629" s="403"/>
      <c r="B629" s="399"/>
      <c r="C629" s="400"/>
      <c r="D629" s="400"/>
      <c r="E629" s="401"/>
      <c r="F629" s="399"/>
      <c r="G629" s="400"/>
      <c r="H629" s="400"/>
      <c r="I629" s="400"/>
      <c r="J629" s="400"/>
      <c r="K629" s="402"/>
      <c r="L629" s="123"/>
      <c r="M629" s="398" t="str">
        <f t="shared" si="9"/>
        <v/>
      </c>
    </row>
    <row r="630" spans="1:13" ht="14.45" customHeight="1" x14ac:dyDescent="0.2">
      <c r="A630" s="403"/>
      <c r="B630" s="399"/>
      <c r="C630" s="400"/>
      <c r="D630" s="400"/>
      <c r="E630" s="401"/>
      <c r="F630" s="399"/>
      <c r="G630" s="400"/>
      <c r="H630" s="400"/>
      <c r="I630" s="400"/>
      <c r="J630" s="400"/>
      <c r="K630" s="402"/>
      <c r="L630" s="123"/>
      <c r="M630" s="398" t="str">
        <f t="shared" si="9"/>
        <v/>
      </c>
    </row>
    <row r="631" spans="1:13" ht="14.45" customHeight="1" x14ac:dyDescent="0.2">
      <c r="A631" s="403"/>
      <c r="B631" s="399"/>
      <c r="C631" s="400"/>
      <c r="D631" s="400"/>
      <c r="E631" s="401"/>
      <c r="F631" s="399"/>
      <c r="G631" s="400"/>
      <c r="H631" s="400"/>
      <c r="I631" s="400"/>
      <c r="J631" s="400"/>
      <c r="K631" s="402"/>
      <c r="L631" s="123"/>
      <c r="M631" s="398" t="str">
        <f t="shared" si="9"/>
        <v/>
      </c>
    </row>
    <row r="632" spans="1:13" ht="14.45" customHeight="1" x14ac:dyDescent="0.2">
      <c r="A632" s="403"/>
      <c r="B632" s="399"/>
      <c r="C632" s="400"/>
      <c r="D632" s="400"/>
      <c r="E632" s="401"/>
      <c r="F632" s="399"/>
      <c r="G632" s="400"/>
      <c r="H632" s="400"/>
      <c r="I632" s="400"/>
      <c r="J632" s="400"/>
      <c r="K632" s="402"/>
      <c r="L632" s="123"/>
      <c r="M632" s="398" t="str">
        <f t="shared" si="9"/>
        <v/>
      </c>
    </row>
    <row r="633" spans="1:13" ht="14.45" customHeight="1" x14ac:dyDescent="0.2">
      <c r="A633" s="403"/>
      <c r="B633" s="399"/>
      <c r="C633" s="400"/>
      <c r="D633" s="400"/>
      <c r="E633" s="401"/>
      <c r="F633" s="399"/>
      <c r="G633" s="400"/>
      <c r="H633" s="400"/>
      <c r="I633" s="400"/>
      <c r="J633" s="400"/>
      <c r="K633" s="402"/>
      <c r="L633" s="123"/>
      <c r="M633" s="398" t="str">
        <f t="shared" si="9"/>
        <v/>
      </c>
    </row>
    <row r="634" spans="1:13" ht="14.45" customHeight="1" x14ac:dyDescent="0.2">
      <c r="A634" s="403"/>
      <c r="B634" s="399"/>
      <c r="C634" s="400"/>
      <c r="D634" s="400"/>
      <c r="E634" s="401"/>
      <c r="F634" s="399"/>
      <c r="G634" s="400"/>
      <c r="H634" s="400"/>
      <c r="I634" s="400"/>
      <c r="J634" s="400"/>
      <c r="K634" s="402"/>
      <c r="L634" s="123"/>
      <c r="M634" s="398" t="str">
        <f t="shared" si="9"/>
        <v/>
      </c>
    </row>
    <row r="635" spans="1:13" ht="14.45" customHeight="1" x14ac:dyDescent="0.2">
      <c r="A635" s="403"/>
      <c r="B635" s="399"/>
      <c r="C635" s="400"/>
      <c r="D635" s="400"/>
      <c r="E635" s="401"/>
      <c r="F635" s="399"/>
      <c r="G635" s="400"/>
      <c r="H635" s="400"/>
      <c r="I635" s="400"/>
      <c r="J635" s="400"/>
      <c r="K635" s="402"/>
      <c r="L635" s="123"/>
      <c r="M635" s="398" t="str">
        <f t="shared" si="9"/>
        <v/>
      </c>
    </row>
    <row r="636" spans="1:13" ht="14.45" customHeight="1" x14ac:dyDescent="0.2">
      <c r="A636" s="403"/>
      <c r="B636" s="399"/>
      <c r="C636" s="400"/>
      <c r="D636" s="400"/>
      <c r="E636" s="401"/>
      <c r="F636" s="399"/>
      <c r="G636" s="400"/>
      <c r="H636" s="400"/>
      <c r="I636" s="400"/>
      <c r="J636" s="400"/>
      <c r="K636" s="402"/>
      <c r="L636" s="123"/>
      <c r="M636" s="398" t="str">
        <f t="shared" si="9"/>
        <v/>
      </c>
    </row>
    <row r="637" spans="1:13" ht="14.45" customHeight="1" x14ac:dyDescent="0.2">
      <c r="A637" s="403"/>
      <c r="B637" s="399"/>
      <c r="C637" s="400"/>
      <c r="D637" s="400"/>
      <c r="E637" s="401"/>
      <c r="F637" s="399"/>
      <c r="G637" s="400"/>
      <c r="H637" s="400"/>
      <c r="I637" s="400"/>
      <c r="J637" s="400"/>
      <c r="K637" s="402"/>
      <c r="L637" s="123"/>
      <c r="M637" s="398" t="str">
        <f t="shared" si="9"/>
        <v/>
      </c>
    </row>
    <row r="638" spans="1:13" ht="14.45" customHeight="1" x14ac:dyDescent="0.2">
      <c r="A638" s="403"/>
      <c r="B638" s="399"/>
      <c r="C638" s="400"/>
      <c r="D638" s="400"/>
      <c r="E638" s="401"/>
      <c r="F638" s="399"/>
      <c r="G638" s="400"/>
      <c r="H638" s="400"/>
      <c r="I638" s="400"/>
      <c r="J638" s="400"/>
      <c r="K638" s="402"/>
      <c r="L638" s="123"/>
      <c r="M638" s="398" t="str">
        <f t="shared" si="9"/>
        <v/>
      </c>
    </row>
    <row r="639" spans="1:13" ht="14.45" customHeight="1" x14ac:dyDescent="0.2">
      <c r="A639" s="403"/>
      <c r="B639" s="399"/>
      <c r="C639" s="400"/>
      <c r="D639" s="400"/>
      <c r="E639" s="401"/>
      <c r="F639" s="399"/>
      <c r="G639" s="400"/>
      <c r="H639" s="400"/>
      <c r="I639" s="400"/>
      <c r="J639" s="400"/>
      <c r="K639" s="402"/>
      <c r="L639" s="123"/>
      <c r="M639" s="398" t="str">
        <f t="shared" si="9"/>
        <v/>
      </c>
    </row>
    <row r="640" spans="1:13" ht="14.45" customHeight="1" x14ac:dyDescent="0.2">
      <c r="A640" s="403"/>
      <c r="B640" s="399"/>
      <c r="C640" s="400"/>
      <c r="D640" s="400"/>
      <c r="E640" s="401"/>
      <c r="F640" s="399"/>
      <c r="G640" s="400"/>
      <c r="H640" s="400"/>
      <c r="I640" s="400"/>
      <c r="J640" s="400"/>
      <c r="K640" s="402"/>
      <c r="L640" s="123"/>
      <c r="M640" s="398" t="str">
        <f t="shared" si="9"/>
        <v/>
      </c>
    </row>
    <row r="641" spans="1:13" ht="14.45" customHeight="1" x14ac:dyDescent="0.2">
      <c r="A641" s="403"/>
      <c r="B641" s="399"/>
      <c r="C641" s="400"/>
      <c r="D641" s="400"/>
      <c r="E641" s="401"/>
      <c r="F641" s="399"/>
      <c r="G641" s="400"/>
      <c r="H641" s="400"/>
      <c r="I641" s="400"/>
      <c r="J641" s="400"/>
      <c r="K641" s="402"/>
      <c r="L641" s="123"/>
      <c r="M641" s="398" t="str">
        <f t="shared" si="9"/>
        <v/>
      </c>
    </row>
    <row r="642" spans="1:13" ht="14.45" customHeight="1" x14ac:dyDescent="0.2">
      <c r="A642" s="403"/>
      <c r="B642" s="399"/>
      <c r="C642" s="400"/>
      <c r="D642" s="400"/>
      <c r="E642" s="401"/>
      <c r="F642" s="399"/>
      <c r="G642" s="400"/>
      <c r="H642" s="400"/>
      <c r="I642" s="400"/>
      <c r="J642" s="400"/>
      <c r="K642" s="402"/>
      <c r="L642" s="123"/>
      <c r="M642" s="398" t="str">
        <f t="shared" si="9"/>
        <v/>
      </c>
    </row>
    <row r="643" spans="1:13" ht="14.45" customHeight="1" x14ac:dyDescent="0.2">
      <c r="A643" s="403"/>
      <c r="B643" s="399"/>
      <c r="C643" s="400"/>
      <c r="D643" s="400"/>
      <c r="E643" s="401"/>
      <c r="F643" s="399"/>
      <c r="G643" s="400"/>
      <c r="H643" s="400"/>
      <c r="I643" s="400"/>
      <c r="J643" s="400"/>
      <c r="K643" s="402"/>
      <c r="L643" s="123"/>
      <c r="M643" s="398" t="str">
        <f t="shared" si="9"/>
        <v/>
      </c>
    </row>
    <row r="644" spans="1:13" ht="14.45" customHeight="1" x14ac:dyDescent="0.2">
      <c r="A644" s="403"/>
      <c r="B644" s="399"/>
      <c r="C644" s="400"/>
      <c r="D644" s="400"/>
      <c r="E644" s="401"/>
      <c r="F644" s="399"/>
      <c r="G644" s="400"/>
      <c r="H644" s="400"/>
      <c r="I644" s="400"/>
      <c r="J644" s="400"/>
      <c r="K644" s="402"/>
      <c r="L644" s="123"/>
      <c r="M644" s="398" t="str">
        <f t="shared" si="9"/>
        <v/>
      </c>
    </row>
    <row r="645" spans="1:13" ht="14.45" customHeight="1" x14ac:dyDescent="0.2">
      <c r="A645" s="403"/>
      <c r="B645" s="399"/>
      <c r="C645" s="400"/>
      <c r="D645" s="400"/>
      <c r="E645" s="401"/>
      <c r="F645" s="399"/>
      <c r="G645" s="400"/>
      <c r="H645" s="400"/>
      <c r="I645" s="400"/>
      <c r="J645" s="400"/>
      <c r="K645" s="402"/>
      <c r="L645" s="123"/>
      <c r="M645" s="398" t="str">
        <f t="shared" si="9"/>
        <v/>
      </c>
    </row>
    <row r="646" spans="1:13" ht="14.45" customHeight="1" x14ac:dyDescent="0.2">
      <c r="A646" s="403"/>
      <c r="B646" s="399"/>
      <c r="C646" s="400"/>
      <c r="D646" s="400"/>
      <c r="E646" s="401"/>
      <c r="F646" s="399"/>
      <c r="G646" s="400"/>
      <c r="H646" s="400"/>
      <c r="I646" s="400"/>
      <c r="J646" s="400"/>
      <c r="K646" s="402"/>
      <c r="L646" s="123"/>
      <c r="M646" s="398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03"/>
      <c r="B647" s="399"/>
      <c r="C647" s="400"/>
      <c r="D647" s="400"/>
      <c r="E647" s="401"/>
      <c r="F647" s="399"/>
      <c r="G647" s="400"/>
      <c r="H647" s="400"/>
      <c r="I647" s="400"/>
      <c r="J647" s="400"/>
      <c r="K647" s="402"/>
      <c r="L647" s="123"/>
      <c r="M647" s="398" t="str">
        <f t="shared" si="10"/>
        <v/>
      </c>
    </row>
    <row r="648" spans="1:13" ht="14.45" customHeight="1" x14ac:dyDescent="0.2">
      <c r="A648" s="403"/>
      <c r="B648" s="399"/>
      <c r="C648" s="400"/>
      <c r="D648" s="400"/>
      <c r="E648" s="401"/>
      <c r="F648" s="399"/>
      <c r="G648" s="400"/>
      <c r="H648" s="400"/>
      <c r="I648" s="400"/>
      <c r="J648" s="400"/>
      <c r="K648" s="402"/>
      <c r="L648" s="123"/>
      <c r="M648" s="398" t="str">
        <f t="shared" si="10"/>
        <v/>
      </c>
    </row>
    <row r="649" spans="1:13" ht="14.45" customHeight="1" x14ac:dyDescent="0.2">
      <c r="A649" s="403"/>
      <c r="B649" s="399"/>
      <c r="C649" s="400"/>
      <c r="D649" s="400"/>
      <c r="E649" s="401"/>
      <c r="F649" s="399"/>
      <c r="G649" s="400"/>
      <c r="H649" s="400"/>
      <c r="I649" s="400"/>
      <c r="J649" s="400"/>
      <c r="K649" s="402"/>
      <c r="L649" s="123"/>
      <c r="M649" s="398" t="str">
        <f t="shared" si="10"/>
        <v/>
      </c>
    </row>
    <row r="650" spans="1:13" ht="14.45" customHeight="1" x14ac:dyDescent="0.2">
      <c r="A650" s="403"/>
      <c r="B650" s="399"/>
      <c r="C650" s="400"/>
      <c r="D650" s="400"/>
      <c r="E650" s="401"/>
      <c r="F650" s="399"/>
      <c r="G650" s="400"/>
      <c r="H650" s="400"/>
      <c r="I650" s="400"/>
      <c r="J650" s="400"/>
      <c r="K650" s="402"/>
      <c r="L650" s="123"/>
      <c r="M650" s="398" t="str">
        <f t="shared" si="10"/>
        <v/>
      </c>
    </row>
    <row r="651" spans="1:13" ht="14.45" customHeight="1" x14ac:dyDescent="0.2">
      <c r="A651" s="403"/>
      <c r="B651" s="399"/>
      <c r="C651" s="400"/>
      <c r="D651" s="400"/>
      <c r="E651" s="401"/>
      <c r="F651" s="399"/>
      <c r="G651" s="400"/>
      <c r="H651" s="400"/>
      <c r="I651" s="400"/>
      <c r="J651" s="400"/>
      <c r="K651" s="402"/>
      <c r="L651" s="123"/>
      <c r="M651" s="398" t="str">
        <f t="shared" si="10"/>
        <v/>
      </c>
    </row>
    <row r="652" spans="1:13" ht="14.45" customHeight="1" x14ac:dyDescent="0.2">
      <c r="A652" s="403"/>
      <c r="B652" s="399"/>
      <c r="C652" s="400"/>
      <c r="D652" s="400"/>
      <c r="E652" s="401"/>
      <c r="F652" s="399"/>
      <c r="G652" s="400"/>
      <c r="H652" s="400"/>
      <c r="I652" s="400"/>
      <c r="J652" s="400"/>
      <c r="K652" s="402"/>
      <c r="L652" s="123"/>
      <c r="M652" s="398" t="str">
        <f t="shared" si="10"/>
        <v/>
      </c>
    </row>
    <row r="653" spans="1:13" ht="14.45" customHeight="1" x14ac:dyDescent="0.2">
      <c r="A653" s="403"/>
      <c r="B653" s="399"/>
      <c r="C653" s="400"/>
      <c r="D653" s="400"/>
      <c r="E653" s="401"/>
      <c r="F653" s="399"/>
      <c r="G653" s="400"/>
      <c r="H653" s="400"/>
      <c r="I653" s="400"/>
      <c r="J653" s="400"/>
      <c r="K653" s="402"/>
      <c r="L653" s="123"/>
      <c r="M653" s="398" t="str">
        <f t="shared" si="10"/>
        <v/>
      </c>
    </row>
    <row r="654" spans="1:13" ht="14.45" customHeight="1" x14ac:dyDescent="0.2">
      <c r="A654" s="403"/>
      <c r="B654" s="399"/>
      <c r="C654" s="400"/>
      <c r="D654" s="400"/>
      <c r="E654" s="401"/>
      <c r="F654" s="399"/>
      <c r="G654" s="400"/>
      <c r="H654" s="400"/>
      <c r="I654" s="400"/>
      <c r="J654" s="400"/>
      <c r="K654" s="402"/>
      <c r="L654" s="123"/>
      <c r="M654" s="398" t="str">
        <f t="shared" si="10"/>
        <v/>
      </c>
    </row>
    <row r="655" spans="1:13" ht="14.45" customHeight="1" x14ac:dyDescent="0.2">
      <c r="A655" s="403"/>
      <c r="B655" s="399"/>
      <c r="C655" s="400"/>
      <c r="D655" s="400"/>
      <c r="E655" s="401"/>
      <c r="F655" s="399"/>
      <c r="G655" s="400"/>
      <c r="H655" s="400"/>
      <c r="I655" s="400"/>
      <c r="J655" s="400"/>
      <c r="K655" s="402"/>
      <c r="L655" s="123"/>
      <c r="M655" s="398" t="str">
        <f t="shared" si="10"/>
        <v/>
      </c>
    </row>
    <row r="656" spans="1:13" ht="14.45" customHeight="1" x14ac:dyDescent="0.2">
      <c r="A656" s="403"/>
      <c r="B656" s="399"/>
      <c r="C656" s="400"/>
      <c r="D656" s="400"/>
      <c r="E656" s="401"/>
      <c r="F656" s="399"/>
      <c r="G656" s="400"/>
      <c r="H656" s="400"/>
      <c r="I656" s="400"/>
      <c r="J656" s="400"/>
      <c r="K656" s="402"/>
      <c r="L656" s="123"/>
      <c r="M656" s="398" t="str">
        <f t="shared" si="10"/>
        <v/>
      </c>
    </row>
    <row r="657" spans="1:13" ht="14.45" customHeight="1" x14ac:dyDescent="0.2">
      <c r="A657" s="403"/>
      <c r="B657" s="399"/>
      <c r="C657" s="400"/>
      <c r="D657" s="400"/>
      <c r="E657" s="401"/>
      <c r="F657" s="399"/>
      <c r="G657" s="400"/>
      <c r="H657" s="400"/>
      <c r="I657" s="400"/>
      <c r="J657" s="400"/>
      <c r="K657" s="402"/>
      <c r="L657" s="123"/>
      <c r="M657" s="398" t="str">
        <f t="shared" si="10"/>
        <v/>
      </c>
    </row>
    <row r="658" spans="1:13" ht="14.45" customHeight="1" x14ac:dyDescent="0.2">
      <c r="A658" s="403"/>
      <c r="B658" s="399"/>
      <c r="C658" s="400"/>
      <c r="D658" s="400"/>
      <c r="E658" s="401"/>
      <c r="F658" s="399"/>
      <c r="G658" s="400"/>
      <c r="H658" s="400"/>
      <c r="I658" s="400"/>
      <c r="J658" s="400"/>
      <c r="K658" s="402"/>
      <c r="L658" s="123"/>
      <c r="M658" s="398" t="str">
        <f t="shared" si="10"/>
        <v/>
      </c>
    </row>
    <row r="659" spans="1:13" ht="14.45" customHeight="1" x14ac:dyDescent="0.2">
      <c r="A659" s="403"/>
      <c r="B659" s="399"/>
      <c r="C659" s="400"/>
      <c r="D659" s="400"/>
      <c r="E659" s="401"/>
      <c r="F659" s="399"/>
      <c r="G659" s="400"/>
      <c r="H659" s="400"/>
      <c r="I659" s="400"/>
      <c r="J659" s="400"/>
      <c r="K659" s="402"/>
      <c r="L659" s="123"/>
      <c r="M659" s="398" t="str">
        <f t="shared" si="10"/>
        <v/>
      </c>
    </row>
    <row r="660" spans="1:13" ht="14.45" customHeight="1" x14ac:dyDescent="0.2">
      <c r="A660" s="403"/>
      <c r="B660" s="399"/>
      <c r="C660" s="400"/>
      <c r="D660" s="400"/>
      <c r="E660" s="401"/>
      <c r="F660" s="399"/>
      <c r="G660" s="400"/>
      <c r="H660" s="400"/>
      <c r="I660" s="400"/>
      <c r="J660" s="400"/>
      <c r="K660" s="402"/>
      <c r="L660" s="123"/>
      <c r="M660" s="398" t="str">
        <f t="shared" si="10"/>
        <v/>
      </c>
    </row>
    <row r="661" spans="1:13" ht="14.45" customHeight="1" x14ac:dyDescent="0.2">
      <c r="A661" s="403"/>
      <c r="B661" s="399"/>
      <c r="C661" s="400"/>
      <c r="D661" s="400"/>
      <c r="E661" s="401"/>
      <c r="F661" s="399"/>
      <c r="G661" s="400"/>
      <c r="H661" s="400"/>
      <c r="I661" s="400"/>
      <c r="J661" s="400"/>
      <c r="K661" s="402"/>
      <c r="L661" s="123"/>
      <c r="M661" s="398" t="str">
        <f t="shared" si="10"/>
        <v/>
      </c>
    </row>
    <row r="662" spans="1:13" ht="14.45" customHeight="1" x14ac:dyDescent="0.2">
      <c r="A662" s="403"/>
      <c r="B662" s="399"/>
      <c r="C662" s="400"/>
      <c r="D662" s="400"/>
      <c r="E662" s="401"/>
      <c r="F662" s="399"/>
      <c r="G662" s="400"/>
      <c r="H662" s="400"/>
      <c r="I662" s="400"/>
      <c r="J662" s="400"/>
      <c r="K662" s="402"/>
      <c r="L662" s="123"/>
      <c r="M662" s="398" t="str">
        <f t="shared" si="10"/>
        <v/>
      </c>
    </row>
    <row r="663" spans="1:13" ht="14.45" customHeight="1" x14ac:dyDescent="0.2">
      <c r="A663" s="403"/>
      <c r="B663" s="399"/>
      <c r="C663" s="400"/>
      <c r="D663" s="400"/>
      <c r="E663" s="401"/>
      <c r="F663" s="399"/>
      <c r="G663" s="400"/>
      <c r="H663" s="400"/>
      <c r="I663" s="400"/>
      <c r="J663" s="400"/>
      <c r="K663" s="402"/>
      <c r="L663" s="123"/>
      <c r="M663" s="398" t="str">
        <f t="shared" si="10"/>
        <v/>
      </c>
    </row>
    <row r="664" spans="1:13" ht="14.45" customHeight="1" x14ac:dyDescent="0.2">
      <c r="A664" s="403"/>
      <c r="B664" s="399"/>
      <c r="C664" s="400"/>
      <c r="D664" s="400"/>
      <c r="E664" s="401"/>
      <c r="F664" s="399"/>
      <c r="G664" s="400"/>
      <c r="H664" s="400"/>
      <c r="I664" s="400"/>
      <c r="J664" s="400"/>
      <c r="K664" s="402"/>
      <c r="L664" s="123"/>
      <c r="M664" s="398" t="str">
        <f t="shared" si="10"/>
        <v/>
      </c>
    </row>
    <row r="665" spans="1:13" ht="14.45" customHeight="1" x14ac:dyDescent="0.2">
      <c r="A665" s="403"/>
      <c r="B665" s="399"/>
      <c r="C665" s="400"/>
      <c r="D665" s="400"/>
      <c r="E665" s="401"/>
      <c r="F665" s="399"/>
      <c r="G665" s="400"/>
      <c r="H665" s="400"/>
      <c r="I665" s="400"/>
      <c r="J665" s="400"/>
      <c r="K665" s="402"/>
      <c r="L665" s="123"/>
      <c r="M665" s="398" t="str">
        <f t="shared" si="10"/>
        <v/>
      </c>
    </row>
    <row r="666" spans="1:13" ht="14.45" customHeight="1" x14ac:dyDescent="0.2">
      <c r="A666" s="403"/>
      <c r="B666" s="399"/>
      <c r="C666" s="400"/>
      <c r="D666" s="400"/>
      <c r="E666" s="401"/>
      <c r="F666" s="399"/>
      <c r="G666" s="400"/>
      <c r="H666" s="400"/>
      <c r="I666" s="400"/>
      <c r="J666" s="400"/>
      <c r="K666" s="402"/>
      <c r="L666" s="123"/>
      <c r="M666" s="398" t="str">
        <f t="shared" si="10"/>
        <v/>
      </c>
    </row>
    <row r="667" spans="1:13" ht="14.45" customHeight="1" x14ac:dyDescent="0.2">
      <c r="A667" s="403"/>
      <c r="B667" s="399"/>
      <c r="C667" s="400"/>
      <c r="D667" s="400"/>
      <c r="E667" s="401"/>
      <c r="F667" s="399"/>
      <c r="G667" s="400"/>
      <c r="H667" s="400"/>
      <c r="I667" s="400"/>
      <c r="J667" s="400"/>
      <c r="K667" s="402"/>
      <c r="L667" s="123"/>
      <c r="M667" s="398" t="str">
        <f t="shared" si="10"/>
        <v/>
      </c>
    </row>
    <row r="668" spans="1:13" ht="14.45" customHeight="1" x14ac:dyDescent="0.2">
      <c r="A668" s="403"/>
      <c r="B668" s="399"/>
      <c r="C668" s="400"/>
      <c r="D668" s="400"/>
      <c r="E668" s="401"/>
      <c r="F668" s="399"/>
      <c r="G668" s="400"/>
      <c r="H668" s="400"/>
      <c r="I668" s="400"/>
      <c r="J668" s="400"/>
      <c r="K668" s="402"/>
      <c r="L668" s="123"/>
      <c r="M668" s="398" t="str">
        <f t="shared" si="10"/>
        <v/>
      </c>
    </row>
    <row r="669" spans="1:13" ht="14.45" customHeight="1" x14ac:dyDescent="0.2">
      <c r="A669" s="403"/>
      <c r="B669" s="399"/>
      <c r="C669" s="400"/>
      <c r="D669" s="400"/>
      <c r="E669" s="401"/>
      <c r="F669" s="399"/>
      <c r="G669" s="400"/>
      <c r="H669" s="400"/>
      <c r="I669" s="400"/>
      <c r="J669" s="400"/>
      <c r="K669" s="402"/>
      <c r="L669" s="123"/>
      <c r="M669" s="398" t="str">
        <f t="shared" si="10"/>
        <v/>
      </c>
    </row>
    <row r="670" spans="1:13" ht="14.45" customHeight="1" x14ac:dyDescent="0.2">
      <c r="A670" s="403"/>
      <c r="B670" s="399"/>
      <c r="C670" s="400"/>
      <c r="D670" s="400"/>
      <c r="E670" s="401"/>
      <c r="F670" s="399"/>
      <c r="G670" s="400"/>
      <c r="H670" s="400"/>
      <c r="I670" s="400"/>
      <c r="J670" s="400"/>
      <c r="K670" s="402"/>
      <c r="L670" s="123"/>
      <c r="M670" s="398" t="str">
        <f t="shared" si="10"/>
        <v/>
      </c>
    </row>
    <row r="671" spans="1:13" ht="14.45" customHeight="1" x14ac:dyDescent="0.2">
      <c r="A671" s="403"/>
      <c r="B671" s="399"/>
      <c r="C671" s="400"/>
      <c r="D671" s="400"/>
      <c r="E671" s="401"/>
      <c r="F671" s="399"/>
      <c r="G671" s="400"/>
      <c r="H671" s="400"/>
      <c r="I671" s="400"/>
      <c r="J671" s="400"/>
      <c r="K671" s="402"/>
      <c r="L671" s="123"/>
      <c r="M671" s="398" t="str">
        <f t="shared" si="10"/>
        <v/>
      </c>
    </row>
    <row r="672" spans="1:13" ht="14.45" customHeight="1" x14ac:dyDescent="0.2">
      <c r="A672" s="403"/>
      <c r="B672" s="399"/>
      <c r="C672" s="400"/>
      <c r="D672" s="400"/>
      <c r="E672" s="401"/>
      <c r="F672" s="399"/>
      <c r="G672" s="400"/>
      <c r="H672" s="400"/>
      <c r="I672" s="400"/>
      <c r="J672" s="400"/>
      <c r="K672" s="402"/>
      <c r="L672" s="123"/>
      <c r="M672" s="398" t="str">
        <f t="shared" si="10"/>
        <v/>
      </c>
    </row>
    <row r="673" spans="1:13" ht="14.45" customHeight="1" x14ac:dyDescent="0.2">
      <c r="A673" s="403"/>
      <c r="B673" s="399"/>
      <c r="C673" s="400"/>
      <c r="D673" s="400"/>
      <c r="E673" s="401"/>
      <c r="F673" s="399"/>
      <c r="G673" s="400"/>
      <c r="H673" s="400"/>
      <c r="I673" s="400"/>
      <c r="J673" s="400"/>
      <c r="K673" s="402"/>
      <c r="L673" s="123"/>
      <c r="M673" s="398" t="str">
        <f t="shared" si="10"/>
        <v/>
      </c>
    </row>
    <row r="674" spans="1:13" ht="14.45" customHeight="1" x14ac:dyDescent="0.2">
      <c r="A674" s="403"/>
      <c r="B674" s="399"/>
      <c r="C674" s="400"/>
      <c r="D674" s="400"/>
      <c r="E674" s="401"/>
      <c r="F674" s="399"/>
      <c r="G674" s="400"/>
      <c r="H674" s="400"/>
      <c r="I674" s="400"/>
      <c r="J674" s="400"/>
      <c r="K674" s="402"/>
      <c r="L674" s="123"/>
      <c r="M674" s="398" t="str">
        <f t="shared" si="10"/>
        <v/>
      </c>
    </row>
    <row r="675" spans="1:13" ht="14.45" customHeight="1" x14ac:dyDescent="0.2">
      <c r="A675" s="403"/>
      <c r="B675" s="399"/>
      <c r="C675" s="400"/>
      <c r="D675" s="400"/>
      <c r="E675" s="401"/>
      <c r="F675" s="399"/>
      <c r="G675" s="400"/>
      <c r="H675" s="400"/>
      <c r="I675" s="400"/>
      <c r="J675" s="400"/>
      <c r="K675" s="402"/>
      <c r="L675" s="123"/>
      <c r="M675" s="398" t="str">
        <f t="shared" si="10"/>
        <v/>
      </c>
    </row>
    <row r="676" spans="1:13" ht="14.45" customHeight="1" x14ac:dyDescent="0.2">
      <c r="A676" s="403"/>
      <c r="B676" s="399"/>
      <c r="C676" s="400"/>
      <c r="D676" s="400"/>
      <c r="E676" s="401"/>
      <c r="F676" s="399"/>
      <c r="G676" s="400"/>
      <c r="H676" s="400"/>
      <c r="I676" s="400"/>
      <c r="J676" s="400"/>
      <c r="K676" s="402"/>
      <c r="L676" s="123"/>
      <c r="M676" s="398" t="str">
        <f t="shared" si="10"/>
        <v/>
      </c>
    </row>
    <row r="677" spans="1:13" ht="14.45" customHeight="1" x14ac:dyDescent="0.2">
      <c r="A677" s="403"/>
      <c r="B677" s="399"/>
      <c r="C677" s="400"/>
      <c r="D677" s="400"/>
      <c r="E677" s="401"/>
      <c r="F677" s="399"/>
      <c r="G677" s="400"/>
      <c r="H677" s="400"/>
      <c r="I677" s="400"/>
      <c r="J677" s="400"/>
      <c r="K677" s="402"/>
      <c r="L677" s="123"/>
      <c r="M677" s="398" t="str">
        <f t="shared" si="10"/>
        <v/>
      </c>
    </row>
    <row r="678" spans="1:13" ht="14.45" customHeight="1" x14ac:dyDescent="0.2">
      <c r="A678" s="403"/>
      <c r="B678" s="399"/>
      <c r="C678" s="400"/>
      <c r="D678" s="400"/>
      <c r="E678" s="401"/>
      <c r="F678" s="399"/>
      <c r="G678" s="400"/>
      <c r="H678" s="400"/>
      <c r="I678" s="400"/>
      <c r="J678" s="400"/>
      <c r="K678" s="402"/>
      <c r="L678" s="123"/>
      <c r="M678" s="398" t="str">
        <f t="shared" si="10"/>
        <v/>
      </c>
    </row>
    <row r="679" spans="1:13" ht="14.45" customHeight="1" x14ac:dyDescent="0.2">
      <c r="A679" s="403"/>
      <c r="B679" s="399"/>
      <c r="C679" s="400"/>
      <c r="D679" s="400"/>
      <c r="E679" s="401"/>
      <c r="F679" s="399"/>
      <c r="G679" s="400"/>
      <c r="H679" s="400"/>
      <c r="I679" s="400"/>
      <c r="J679" s="400"/>
      <c r="K679" s="402"/>
      <c r="L679" s="123"/>
      <c r="M679" s="398" t="str">
        <f t="shared" si="10"/>
        <v/>
      </c>
    </row>
    <row r="680" spans="1:13" ht="14.45" customHeight="1" x14ac:dyDescent="0.2">
      <c r="A680" s="403"/>
      <c r="B680" s="399"/>
      <c r="C680" s="400"/>
      <c r="D680" s="400"/>
      <c r="E680" s="401"/>
      <c r="F680" s="399"/>
      <c r="G680" s="400"/>
      <c r="H680" s="400"/>
      <c r="I680" s="400"/>
      <c r="J680" s="400"/>
      <c r="K680" s="402"/>
      <c r="L680" s="123"/>
      <c r="M680" s="398" t="str">
        <f t="shared" si="10"/>
        <v/>
      </c>
    </row>
    <row r="681" spans="1:13" ht="14.45" customHeight="1" x14ac:dyDescent="0.2">
      <c r="A681" s="403"/>
      <c r="B681" s="399"/>
      <c r="C681" s="400"/>
      <c r="D681" s="400"/>
      <c r="E681" s="401"/>
      <c r="F681" s="399"/>
      <c r="G681" s="400"/>
      <c r="H681" s="400"/>
      <c r="I681" s="400"/>
      <c r="J681" s="400"/>
      <c r="K681" s="402"/>
      <c r="L681" s="123"/>
      <c r="M681" s="398" t="str">
        <f t="shared" si="10"/>
        <v/>
      </c>
    </row>
    <row r="682" spans="1:13" ht="14.45" customHeight="1" x14ac:dyDescent="0.2">
      <c r="A682" s="403"/>
      <c r="B682" s="399"/>
      <c r="C682" s="400"/>
      <c r="D682" s="400"/>
      <c r="E682" s="401"/>
      <c r="F682" s="399"/>
      <c r="G682" s="400"/>
      <c r="H682" s="400"/>
      <c r="I682" s="400"/>
      <c r="J682" s="400"/>
      <c r="K682" s="402"/>
      <c r="L682" s="123"/>
      <c r="M682" s="398" t="str">
        <f t="shared" si="10"/>
        <v/>
      </c>
    </row>
    <row r="683" spans="1:13" ht="14.45" customHeight="1" x14ac:dyDescent="0.2">
      <c r="A683" s="403"/>
      <c r="B683" s="399"/>
      <c r="C683" s="400"/>
      <c r="D683" s="400"/>
      <c r="E683" s="401"/>
      <c r="F683" s="399"/>
      <c r="G683" s="400"/>
      <c r="H683" s="400"/>
      <c r="I683" s="400"/>
      <c r="J683" s="400"/>
      <c r="K683" s="402"/>
      <c r="L683" s="123"/>
      <c r="M683" s="398" t="str">
        <f t="shared" si="10"/>
        <v/>
      </c>
    </row>
    <row r="684" spans="1:13" ht="14.45" customHeight="1" x14ac:dyDescent="0.2">
      <c r="A684" s="403"/>
      <c r="B684" s="399"/>
      <c r="C684" s="400"/>
      <c r="D684" s="400"/>
      <c r="E684" s="401"/>
      <c r="F684" s="399"/>
      <c r="G684" s="400"/>
      <c r="H684" s="400"/>
      <c r="I684" s="400"/>
      <c r="J684" s="400"/>
      <c r="K684" s="402"/>
      <c r="L684" s="123"/>
      <c r="M684" s="398" t="str">
        <f t="shared" si="10"/>
        <v/>
      </c>
    </row>
    <row r="685" spans="1:13" ht="14.45" customHeight="1" x14ac:dyDescent="0.2">
      <c r="A685" s="403"/>
      <c r="B685" s="399"/>
      <c r="C685" s="400"/>
      <c r="D685" s="400"/>
      <c r="E685" s="401"/>
      <c r="F685" s="399"/>
      <c r="G685" s="400"/>
      <c r="H685" s="400"/>
      <c r="I685" s="400"/>
      <c r="J685" s="400"/>
      <c r="K685" s="402"/>
      <c r="L685" s="123"/>
      <c r="M685" s="398" t="str">
        <f t="shared" si="10"/>
        <v/>
      </c>
    </row>
    <row r="686" spans="1:13" ht="14.45" customHeight="1" x14ac:dyDescent="0.2">
      <c r="A686" s="403"/>
      <c r="B686" s="399"/>
      <c r="C686" s="400"/>
      <c r="D686" s="400"/>
      <c r="E686" s="401"/>
      <c r="F686" s="399"/>
      <c r="G686" s="400"/>
      <c r="H686" s="400"/>
      <c r="I686" s="400"/>
      <c r="J686" s="400"/>
      <c r="K686" s="402"/>
      <c r="L686" s="123"/>
      <c r="M686" s="398" t="str">
        <f t="shared" si="10"/>
        <v/>
      </c>
    </row>
    <row r="687" spans="1:13" ht="14.45" customHeight="1" x14ac:dyDescent="0.2">
      <c r="A687" s="403"/>
      <c r="B687" s="399"/>
      <c r="C687" s="400"/>
      <c r="D687" s="400"/>
      <c r="E687" s="401"/>
      <c r="F687" s="399"/>
      <c r="G687" s="400"/>
      <c r="H687" s="400"/>
      <c r="I687" s="400"/>
      <c r="J687" s="400"/>
      <c r="K687" s="402"/>
      <c r="L687" s="123"/>
      <c r="M687" s="398" t="str">
        <f t="shared" si="10"/>
        <v/>
      </c>
    </row>
    <row r="688" spans="1:13" ht="14.45" customHeight="1" x14ac:dyDescent="0.2">
      <c r="A688" s="403"/>
      <c r="B688" s="399"/>
      <c r="C688" s="400"/>
      <c r="D688" s="400"/>
      <c r="E688" s="401"/>
      <c r="F688" s="399"/>
      <c r="G688" s="400"/>
      <c r="H688" s="400"/>
      <c r="I688" s="400"/>
      <c r="J688" s="400"/>
      <c r="K688" s="402"/>
      <c r="L688" s="123"/>
      <c r="M688" s="398" t="str">
        <f t="shared" si="10"/>
        <v/>
      </c>
    </row>
    <row r="689" spans="1:13" ht="14.45" customHeight="1" x14ac:dyDescent="0.2">
      <c r="A689" s="403"/>
      <c r="B689" s="399"/>
      <c r="C689" s="400"/>
      <c r="D689" s="400"/>
      <c r="E689" s="401"/>
      <c r="F689" s="399"/>
      <c r="G689" s="400"/>
      <c r="H689" s="400"/>
      <c r="I689" s="400"/>
      <c r="J689" s="400"/>
      <c r="K689" s="402"/>
      <c r="L689" s="123"/>
      <c r="M689" s="398" t="str">
        <f t="shared" si="10"/>
        <v/>
      </c>
    </row>
    <row r="690" spans="1:13" ht="14.45" customHeight="1" x14ac:dyDescent="0.2">
      <c r="A690" s="403"/>
      <c r="B690" s="399"/>
      <c r="C690" s="400"/>
      <c r="D690" s="400"/>
      <c r="E690" s="401"/>
      <c r="F690" s="399"/>
      <c r="G690" s="400"/>
      <c r="H690" s="400"/>
      <c r="I690" s="400"/>
      <c r="J690" s="400"/>
      <c r="K690" s="402"/>
      <c r="L690" s="123"/>
      <c r="M690" s="398" t="str">
        <f t="shared" si="10"/>
        <v/>
      </c>
    </row>
    <row r="691" spans="1:13" ht="14.45" customHeight="1" x14ac:dyDescent="0.2">
      <c r="A691" s="403"/>
      <c r="B691" s="399"/>
      <c r="C691" s="400"/>
      <c r="D691" s="400"/>
      <c r="E691" s="401"/>
      <c r="F691" s="399"/>
      <c r="G691" s="400"/>
      <c r="H691" s="400"/>
      <c r="I691" s="400"/>
      <c r="J691" s="400"/>
      <c r="K691" s="402"/>
      <c r="L691" s="123"/>
      <c r="M691" s="398" t="str">
        <f t="shared" si="10"/>
        <v/>
      </c>
    </row>
    <row r="692" spans="1:13" ht="14.45" customHeight="1" x14ac:dyDescent="0.2">
      <c r="A692" s="403"/>
      <c r="B692" s="399"/>
      <c r="C692" s="400"/>
      <c r="D692" s="400"/>
      <c r="E692" s="401"/>
      <c r="F692" s="399"/>
      <c r="G692" s="400"/>
      <c r="H692" s="400"/>
      <c r="I692" s="400"/>
      <c r="J692" s="400"/>
      <c r="K692" s="402"/>
      <c r="L692" s="123"/>
      <c r="M692" s="398" t="str">
        <f t="shared" si="10"/>
        <v/>
      </c>
    </row>
    <row r="693" spans="1:13" ht="14.45" customHeight="1" x14ac:dyDescent="0.2">
      <c r="A693" s="403"/>
      <c r="B693" s="399"/>
      <c r="C693" s="400"/>
      <c r="D693" s="400"/>
      <c r="E693" s="401"/>
      <c r="F693" s="399"/>
      <c r="G693" s="400"/>
      <c r="H693" s="400"/>
      <c r="I693" s="400"/>
      <c r="J693" s="400"/>
      <c r="K693" s="402"/>
      <c r="L693" s="123"/>
      <c r="M693" s="398" t="str">
        <f t="shared" si="10"/>
        <v/>
      </c>
    </row>
    <row r="694" spans="1:13" ht="14.45" customHeight="1" x14ac:dyDescent="0.2">
      <c r="A694" s="403"/>
      <c r="B694" s="399"/>
      <c r="C694" s="400"/>
      <c r="D694" s="400"/>
      <c r="E694" s="401"/>
      <c r="F694" s="399"/>
      <c r="G694" s="400"/>
      <c r="H694" s="400"/>
      <c r="I694" s="400"/>
      <c r="J694" s="400"/>
      <c r="K694" s="402"/>
      <c r="L694" s="123"/>
      <c r="M694" s="398" t="str">
        <f t="shared" si="10"/>
        <v/>
      </c>
    </row>
    <row r="695" spans="1:13" ht="14.45" customHeight="1" x14ac:dyDescent="0.2">
      <c r="A695" s="403"/>
      <c r="B695" s="399"/>
      <c r="C695" s="400"/>
      <c r="D695" s="400"/>
      <c r="E695" s="401"/>
      <c r="F695" s="399"/>
      <c r="G695" s="400"/>
      <c r="H695" s="400"/>
      <c r="I695" s="400"/>
      <c r="J695" s="400"/>
      <c r="K695" s="402"/>
      <c r="L695" s="123"/>
      <c r="M695" s="398" t="str">
        <f t="shared" si="10"/>
        <v/>
      </c>
    </row>
    <row r="696" spans="1:13" ht="14.45" customHeight="1" x14ac:dyDescent="0.2">
      <c r="A696" s="403"/>
      <c r="B696" s="399"/>
      <c r="C696" s="400"/>
      <c r="D696" s="400"/>
      <c r="E696" s="401"/>
      <c r="F696" s="399"/>
      <c r="G696" s="400"/>
      <c r="H696" s="400"/>
      <c r="I696" s="400"/>
      <c r="J696" s="400"/>
      <c r="K696" s="402"/>
      <c r="L696" s="123"/>
      <c r="M696" s="398" t="str">
        <f t="shared" si="10"/>
        <v/>
      </c>
    </row>
    <row r="697" spans="1:13" ht="14.45" customHeight="1" x14ac:dyDescent="0.2">
      <c r="A697" s="403"/>
      <c r="B697" s="399"/>
      <c r="C697" s="400"/>
      <c r="D697" s="400"/>
      <c r="E697" s="401"/>
      <c r="F697" s="399"/>
      <c r="G697" s="400"/>
      <c r="H697" s="400"/>
      <c r="I697" s="400"/>
      <c r="J697" s="400"/>
      <c r="K697" s="402"/>
      <c r="L697" s="123"/>
      <c r="M697" s="398" t="str">
        <f t="shared" si="10"/>
        <v/>
      </c>
    </row>
    <row r="698" spans="1:13" ht="14.45" customHeight="1" x14ac:dyDescent="0.2">
      <c r="A698" s="403"/>
      <c r="B698" s="399"/>
      <c r="C698" s="400"/>
      <c r="D698" s="400"/>
      <c r="E698" s="401"/>
      <c r="F698" s="399"/>
      <c r="G698" s="400"/>
      <c r="H698" s="400"/>
      <c r="I698" s="400"/>
      <c r="J698" s="400"/>
      <c r="K698" s="402"/>
      <c r="L698" s="123"/>
      <c r="M698" s="398" t="str">
        <f t="shared" si="10"/>
        <v/>
      </c>
    </row>
    <row r="699" spans="1:13" ht="14.45" customHeight="1" x14ac:dyDescent="0.2">
      <c r="A699" s="403"/>
      <c r="B699" s="399"/>
      <c r="C699" s="400"/>
      <c r="D699" s="400"/>
      <c r="E699" s="401"/>
      <c r="F699" s="399"/>
      <c r="G699" s="400"/>
      <c r="H699" s="400"/>
      <c r="I699" s="400"/>
      <c r="J699" s="400"/>
      <c r="K699" s="402"/>
      <c r="L699" s="123"/>
      <c r="M699" s="398" t="str">
        <f t="shared" si="10"/>
        <v/>
      </c>
    </row>
    <row r="700" spans="1:13" ht="14.45" customHeight="1" x14ac:dyDescent="0.2">
      <c r="A700" s="403"/>
      <c r="B700" s="399"/>
      <c r="C700" s="400"/>
      <c r="D700" s="400"/>
      <c r="E700" s="401"/>
      <c r="F700" s="399"/>
      <c r="G700" s="400"/>
      <c r="H700" s="400"/>
      <c r="I700" s="400"/>
      <c r="J700" s="400"/>
      <c r="K700" s="402"/>
      <c r="L700" s="123"/>
      <c r="M700" s="398" t="str">
        <f t="shared" si="10"/>
        <v/>
      </c>
    </row>
    <row r="701" spans="1:13" ht="14.45" customHeight="1" x14ac:dyDescent="0.2">
      <c r="A701" s="403"/>
      <c r="B701" s="399"/>
      <c r="C701" s="400"/>
      <c r="D701" s="400"/>
      <c r="E701" s="401"/>
      <c r="F701" s="399"/>
      <c r="G701" s="400"/>
      <c r="H701" s="400"/>
      <c r="I701" s="400"/>
      <c r="J701" s="400"/>
      <c r="K701" s="402"/>
      <c r="L701" s="123"/>
      <c r="M701" s="398" t="str">
        <f t="shared" si="10"/>
        <v/>
      </c>
    </row>
    <row r="702" spans="1:13" ht="14.45" customHeight="1" x14ac:dyDescent="0.2">
      <c r="A702" s="403"/>
      <c r="B702" s="399"/>
      <c r="C702" s="400"/>
      <c r="D702" s="400"/>
      <c r="E702" s="401"/>
      <c r="F702" s="399"/>
      <c r="G702" s="400"/>
      <c r="H702" s="400"/>
      <c r="I702" s="400"/>
      <c r="J702" s="400"/>
      <c r="K702" s="402"/>
      <c r="L702" s="123"/>
      <c r="M702" s="398" t="str">
        <f t="shared" si="10"/>
        <v/>
      </c>
    </row>
    <row r="703" spans="1:13" ht="14.45" customHeight="1" x14ac:dyDescent="0.2">
      <c r="A703" s="403"/>
      <c r="B703" s="399"/>
      <c r="C703" s="400"/>
      <c r="D703" s="400"/>
      <c r="E703" s="401"/>
      <c r="F703" s="399"/>
      <c r="G703" s="400"/>
      <c r="H703" s="400"/>
      <c r="I703" s="400"/>
      <c r="J703" s="400"/>
      <c r="K703" s="402"/>
      <c r="L703" s="123"/>
      <c r="M703" s="398" t="str">
        <f t="shared" si="10"/>
        <v/>
      </c>
    </row>
    <row r="704" spans="1:13" ht="14.45" customHeight="1" x14ac:dyDescent="0.2">
      <c r="A704" s="403"/>
      <c r="B704" s="399"/>
      <c r="C704" s="400"/>
      <c r="D704" s="400"/>
      <c r="E704" s="401"/>
      <c r="F704" s="399"/>
      <c r="G704" s="400"/>
      <c r="H704" s="400"/>
      <c r="I704" s="400"/>
      <c r="J704" s="400"/>
      <c r="K704" s="402"/>
      <c r="L704" s="123"/>
      <c r="M704" s="398" t="str">
        <f t="shared" si="10"/>
        <v/>
      </c>
    </row>
    <row r="705" spans="1:13" ht="14.45" customHeight="1" x14ac:dyDescent="0.2">
      <c r="A705" s="403"/>
      <c r="B705" s="399"/>
      <c r="C705" s="400"/>
      <c r="D705" s="400"/>
      <c r="E705" s="401"/>
      <c r="F705" s="399"/>
      <c r="G705" s="400"/>
      <c r="H705" s="400"/>
      <c r="I705" s="400"/>
      <c r="J705" s="400"/>
      <c r="K705" s="402"/>
      <c r="L705" s="123"/>
      <c r="M705" s="398" t="str">
        <f t="shared" si="10"/>
        <v/>
      </c>
    </row>
    <row r="706" spans="1:13" ht="14.45" customHeight="1" x14ac:dyDescent="0.2">
      <c r="A706" s="403"/>
      <c r="B706" s="399"/>
      <c r="C706" s="400"/>
      <c r="D706" s="400"/>
      <c r="E706" s="401"/>
      <c r="F706" s="399"/>
      <c r="G706" s="400"/>
      <c r="H706" s="400"/>
      <c r="I706" s="400"/>
      <c r="J706" s="400"/>
      <c r="K706" s="402"/>
      <c r="L706" s="123"/>
      <c r="M706" s="398" t="str">
        <f t="shared" si="10"/>
        <v/>
      </c>
    </row>
    <row r="707" spans="1:13" ht="14.45" customHeight="1" x14ac:dyDescent="0.2">
      <c r="A707" s="403"/>
      <c r="B707" s="399"/>
      <c r="C707" s="400"/>
      <c r="D707" s="400"/>
      <c r="E707" s="401"/>
      <c r="F707" s="399"/>
      <c r="G707" s="400"/>
      <c r="H707" s="400"/>
      <c r="I707" s="400"/>
      <c r="J707" s="400"/>
      <c r="K707" s="402"/>
      <c r="L707" s="123"/>
      <c r="M707" s="398" t="str">
        <f t="shared" si="10"/>
        <v/>
      </c>
    </row>
    <row r="708" spans="1:13" ht="14.45" customHeight="1" x14ac:dyDescent="0.2">
      <c r="A708" s="403"/>
      <c r="B708" s="399"/>
      <c r="C708" s="400"/>
      <c r="D708" s="400"/>
      <c r="E708" s="401"/>
      <c r="F708" s="399"/>
      <c r="G708" s="400"/>
      <c r="H708" s="400"/>
      <c r="I708" s="400"/>
      <c r="J708" s="400"/>
      <c r="K708" s="402"/>
      <c r="L708" s="123"/>
      <c r="M708" s="398" t="str">
        <f t="shared" si="10"/>
        <v/>
      </c>
    </row>
    <row r="709" spans="1:13" ht="14.45" customHeight="1" x14ac:dyDescent="0.2">
      <c r="A709" s="403"/>
      <c r="B709" s="399"/>
      <c r="C709" s="400"/>
      <c r="D709" s="400"/>
      <c r="E709" s="401"/>
      <c r="F709" s="399"/>
      <c r="G709" s="400"/>
      <c r="H709" s="400"/>
      <c r="I709" s="400"/>
      <c r="J709" s="400"/>
      <c r="K709" s="402"/>
      <c r="L709" s="123"/>
      <c r="M709" s="398" t="str">
        <f t="shared" si="10"/>
        <v/>
      </c>
    </row>
    <row r="710" spans="1:13" ht="14.45" customHeight="1" x14ac:dyDescent="0.2">
      <c r="A710" s="403"/>
      <c r="B710" s="399"/>
      <c r="C710" s="400"/>
      <c r="D710" s="400"/>
      <c r="E710" s="401"/>
      <c r="F710" s="399"/>
      <c r="G710" s="400"/>
      <c r="H710" s="400"/>
      <c r="I710" s="400"/>
      <c r="J710" s="400"/>
      <c r="K710" s="402"/>
      <c r="L710" s="123"/>
      <c r="M710" s="398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03"/>
      <c r="B711" s="399"/>
      <c r="C711" s="400"/>
      <c r="D711" s="400"/>
      <c r="E711" s="401"/>
      <c r="F711" s="399"/>
      <c r="G711" s="400"/>
      <c r="H711" s="400"/>
      <c r="I711" s="400"/>
      <c r="J711" s="400"/>
      <c r="K711" s="402"/>
      <c r="L711" s="123"/>
      <c r="M711" s="398" t="str">
        <f t="shared" si="11"/>
        <v/>
      </c>
    </row>
    <row r="712" spans="1:13" ht="14.45" customHeight="1" x14ac:dyDescent="0.2">
      <c r="A712" s="403"/>
      <c r="B712" s="399"/>
      <c r="C712" s="400"/>
      <c r="D712" s="400"/>
      <c r="E712" s="401"/>
      <c r="F712" s="399"/>
      <c r="G712" s="400"/>
      <c r="H712" s="400"/>
      <c r="I712" s="400"/>
      <c r="J712" s="400"/>
      <c r="K712" s="402"/>
      <c r="L712" s="123"/>
      <c r="M712" s="398" t="str">
        <f t="shared" si="11"/>
        <v/>
      </c>
    </row>
    <row r="713" spans="1:13" ht="14.45" customHeight="1" x14ac:dyDescent="0.2">
      <c r="A713" s="403"/>
      <c r="B713" s="399"/>
      <c r="C713" s="400"/>
      <c r="D713" s="400"/>
      <c r="E713" s="401"/>
      <c r="F713" s="399"/>
      <c r="G713" s="400"/>
      <c r="H713" s="400"/>
      <c r="I713" s="400"/>
      <c r="J713" s="400"/>
      <c r="K713" s="402"/>
      <c r="L713" s="123"/>
      <c r="M713" s="398" t="str">
        <f t="shared" si="11"/>
        <v/>
      </c>
    </row>
    <row r="714" spans="1:13" ht="14.45" customHeight="1" x14ac:dyDescent="0.2">
      <c r="A714" s="403"/>
      <c r="B714" s="399"/>
      <c r="C714" s="400"/>
      <c r="D714" s="400"/>
      <c r="E714" s="401"/>
      <c r="F714" s="399"/>
      <c r="G714" s="400"/>
      <c r="H714" s="400"/>
      <c r="I714" s="400"/>
      <c r="J714" s="400"/>
      <c r="K714" s="402"/>
      <c r="L714" s="123"/>
      <c r="M714" s="398" t="str">
        <f t="shared" si="11"/>
        <v/>
      </c>
    </row>
    <row r="715" spans="1:13" ht="14.45" customHeight="1" x14ac:dyDescent="0.2">
      <c r="A715" s="403"/>
      <c r="B715" s="399"/>
      <c r="C715" s="400"/>
      <c r="D715" s="400"/>
      <c r="E715" s="401"/>
      <c r="F715" s="399"/>
      <c r="G715" s="400"/>
      <c r="H715" s="400"/>
      <c r="I715" s="400"/>
      <c r="J715" s="400"/>
      <c r="K715" s="402"/>
      <c r="L715" s="123"/>
      <c r="M715" s="398" t="str">
        <f t="shared" si="11"/>
        <v/>
      </c>
    </row>
    <row r="716" spans="1:13" ht="14.45" customHeight="1" x14ac:dyDescent="0.2">
      <c r="A716" s="403"/>
      <c r="B716" s="399"/>
      <c r="C716" s="400"/>
      <c r="D716" s="400"/>
      <c r="E716" s="401"/>
      <c r="F716" s="399"/>
      <c r="G716" s="400"/>
      <c r="H716" s="400"/>
      <c r="I716" s="400"/>
      <c r="J716" s="400"/>
      <c r="K716" s="402"/>
      <c r="L716" s="123"/>
      <c r="M716" s="398" t="str">
        <f t="shared" si="11"/>
        <v/>
      </c>
    </row>
    <row r="717" spans="1:13" ht="14.45" customHeight="1" x14ac:dyDescent="0.2">
      <c r="A717" s="403"/>
      <c r="B717" s="399"/>
      <c r="C717" s="400"/>
      <c r="D717" s="400"/>
      <c r="E717" s="401"/>
      <c r="F717" s="399"/>
      <c r="G717" s="400"/>
      <c r="H717" s="400"/>
      <c r="I717" s="400"/>
      <c r="J717" s="400"/>
      <c r="K717" s="402"/>
      <c r="L717" s="123"/>
      <c r="M717" s="398" t="str">
        <f t="shared" si="11"/>
        <v/>
      </c>
    </row>
    <row r="718" spans="1:13" ht="14.45" customHeight="1" x14ac:dyDescent="0.2">
      <c r="A718" s="403"/>
      <c r="B718" s="399"/>
      <c r="C718" s="400"/>
      <c r="D718" s="400"/>
      <c r="E718" s="401"/>
      <c r="F718" s="399"/>
      <c r="G718" s="400"/>
      <c r="H718" s="400"/>
      <c r="I718" s="400"/>
      <c r="J718" s="400"/>
      <c r="K718" s="402"/>
      <c r="L718" s="123"/>
      <c r="M718" s="398" t="str">
        <f t="shared" si="11"/>
        <v/>
      </c>
    </row>
    <row r="719" spans="1:13" ht="14.45" customHeight="1" x14ac:dyDescent="0.2">
      <c r="A719" s="403"/>
      <c r="B719" s="399"/>
      <c r="C719" s="400"/>
      <c r="D719" s="400"/>
      <c r="E719" s="401"/>
      <c r="F719" s="399"/>
      <c r="G719" s="400"/>
      <c r="H719" s="400"/>
      <c r="I719" s="400"/>
      <c r="J719" s="400"/>
      <c r="K719" s="402"/>
      <c r="L719" s="123"/>
      <c r="M719" s="398" t="str">
        <f t="shared" si="11"/>
        <v/>
      </c>
    </row>
    <row r="720" spans="1:13" ht="14.45" customHeight="1" x14ac:dyDescent="0.2">
      <c r="A720" s="403"/>
      <c r="B720" s="399"/>
      <c r="C720" s="400"/>
      <c r="D720" s="400"/>
      <c r="E720" s="401"/>
      <c r="F720" s="399"/>
      <c r="G720" s="400"/>
      <c r="H720" s="400"/>
      <c r="I720" s="400"/>
      <c r="J720" s="400"/>
      <c r="K720" s="402"/>
      <c r="L720" s="123"/>
      <c r="M720" s="398" t="str">
        <f t="shared" si="11"/>
        <v/>
      </c>
    </row>
    <row r="721" spans="1:13" ht="14.45" customHeight="1" x14ac:dyDescent="0.2">
      <c r="A721" s="403"/>
      <c r="B721" s="399"/>
      <c r="C721" s="400"/>
      <c r="D721" s="400"/>
      <c r="E721" s="401"/>
      <c r="F721" s="399"/>
      <c r="G721" s="400"/>
      <c r="H721" s="400"/>
      <c r="I721" s="400"/>
      <c r="J721" s="400"/>
      <c r="K721" s="402"/>
      <c r="L721" s="123"/>
      <c r="M721" s="398" t="str">
        <f t="shared" si="11"/>
        <v/>
      </c>
    </row>
    <row r="722" spans="1:13" ht="14.45" customHeight="1" x14ac:dyDescent="0.2">
      <c r="A722" s="403"/>
      <c r="B722" s="399"/>
      <c r="C722" s="400"/>
      <c r="D722" s="400"/>
      <c r="E722" s="401"/>
      <c r="F722" s="399"/>
      <c r="G722" s="400"/>
      <c r="H722" s="400"/>
      <c r="I722" s="400"/>
      <c r="J722" s="400"/>
      <c r="K722" s="402"/>
      <c r="L722" s="123"/>
      <c r="M722" s="398" t="str">
        <f t="shared" si="11"/>
        <v/>
      </c>
    </row>
    <row r="723" spans="1:13" ht="14.45" customHeight="1" x14ac:dyDescent="0.2">
      <c r="A723" s="403"/>
      <c r="B723" s="399"/>
      <c r="C723" s="400"/>
      <c r="D723" s="400"/>
      <c r="E723" s="401"/>
      <c r="F723" s="399"/>
      <c r="G723" s="400"/>
      <c r="H723" s="400"/>
      <c r="I723" s="400"/>
      <c r="J723" s="400"/>
      <c r="K723" s="402"/>
      <c r="L723" s="123"/>
      <c r="M723" s="398" t="str">
        <f t="shared" si="11"/>
        <v/>
      </c>
    </row>
    <row r="724" spans="1:13" ht="14.45" customHeight="1" x14ac:dyDescent="0.2">
      <c r="A724" s="403"/>
      <c r="B724" s="399"/>
      <c r="C724" s="400"/>
      <c r="D724" s="400"/>
      <c r="E724" s="401"/>
      <c r="F724" s="399"/>
      <c r="G724" s="400"/>
      <c r="H724" s="400"/>
      <c r="I724" s="400"/>
      <c r="J724" s="400"/>
      <c r="K724" s="402"/>
      <c r="L724" s="123"/>
      <c r="M724" s="398" t="str">
        <f t="shared" si="11"/>
        <v/>
      </c>
    </row>
    <row r="725" spans="1:13" ht="14.45" customHeight="1" x14ac:dyDescent="0.2">
      <c r="A725" s="403"/>
      <c r="B725" s="399"/>
      <c r="C725" s="400"/>
      <c r="D725" s="400"/>
      <c r="E725" s="401"/>
      <c r="F725" s="399"/>
      <c r="G725" s="400"/>
      <c r="H725" s="400"/>
      <c r="I725" s="400"/>
      <c r="J725" s="400"/>
      <c r="K725" s="402"/>
      <c r="L725" s="123"/>
      <c r="M725" s="398" t="str">
        <f t="shared" si="11"/>
        <v/>
      </c>
    </row>
    <row r="726" spans="1:13" ht="14.45" customHeight="1" x14ac:dyDescent="0.2">
      <c r="A726" s="403"/>
      <c r="B726" s="399"/>
      <c r="C726" s="400"/>
      <c r="D726" s="400"/>
      <c r="E726" s="401"/>
      <c r="F726" s="399"/>
      <c r="G726" s="400"/>
      <c r="H726" s="400"/>
      <c r="I726" s="400"/>
      <c r="J726" s="400"/>
      <c r="K726" s="402"/>
      <c r="L726" s="123"/>
      <c r="M726" s="398" t="str">
        <f t="shared" si="11"/>
        <v/>
      </c>
    </row>
    <row r="727" spans="1:13" ht="14.45" customHeight="1" x14ac:dyDescent="0.2">
      <c r="A727" s="403"/>
      <c r="B727" s="399"/>
      <c r="C727" s="400"/>
      <c r="D727" s="400"/>
      <c r="E727" s="401"/>
      <c r="F727" s="399"/>
      <c r="G727" s="400"/>
      <c r="H727" s="400"/>
      <c r="I727" s="400"/>
      <c r="J727" s="400"/>
      <c r="K727" s="402"/>
      <c r="L727" s="123"/>
      <c r="M727" s="398" t="str">
        <f t="shared" si="11"/>
        <v/>
      </c>
    </row>
    <row r="728" spans="1:13" ht="14.45" customHeight="1" x14ac:dyDescent="0.2">
      <c r="A728" s="403"/>
      <c r="B728" s="399"/>
      <c r="C728" s="400"/>
      <c r="D728" s="400"/>
      <c r="E728" s="401"/>
      <c r="F728" s="399"/>
      <c r="G728" s="400"/>
      <c r="H728" s="400"/>
      <c r="I728" s="400"/>
      <c r="J728" s="400"/>
      <c r="K728" s="402"/>
      <c r="L728" s="123"/>
      <c r="M728" s="398" t="str">
        <f t="shared" si="11"/>
        <v/>
      </c>
    </row>
    <row r="729" spans="1:13" ht="14.45" customHeight="1" x14ac:dyDescent="0.2">
      <c r="A729" s="403"/>
      <c r="B729" s="399"/>
      <c r="C729" s="400"/>
      <c r="D729" s="400"/>
      <c r="E729" s="401"/>
      <c r="F729" s="399"/>
      <c r="G729" s="400"/>
      <c r="H729" s="400"/>
      <c r="I729" s="400"/>
      <c r="J729" s="400"/>
      <c r="K729" s="402"/>
      <c r="L729" s="123"/>
      <c r="M729" s="398" t="str">
        <f t="shared" si="11"/>
        <v/>
      </c>
    </row>
    <row r="730" spans="1:13" ht="14.45" customHeight="1" x14ac:dyDescent="0.2">
      <c r="A730" s="403"/>
      <c r="B730" s="399"/>
      <c r="C730" s="400"/>
      <c r="D730" s="400"/>
      <c r="E730" s="401"/>
      <c r="F730" s="399"/>
      <c r="G730" s="400"/>
      <c r="H730" s="400"/>
      <c r="I730" s="400"/>
      <c r="J730" s="400"/>
      <c r="K730" s="402"/>
      <c r="L730" s="123"/>
      <c r="M730" s="398" t="str">
        <f t="shared" si="11"/>
        <v/>
      </c>
    </row>
    <row r="731" spans="1:13" ht="14.45" customHeight="1" x14ac:dyDescent="0.2">
      <c r="A731" s="403"/>
      <c r="B731" s="399"/>
      <c r="C731" s="400"/>
      <c r="D731" s="400"/>
      <c r="E731" s="401"/>
      <c r="F731" s="399"/>
      <c r="G731" s="400"/>
      <c r="H731" s="400"/>
      <c r="I731" s="400"/>
      <c r="J731" s="400"/>
      <c r="K731" s="402"/>
      <c r="L731" s="123"/>
      <c r="M731" s="398" t="str">
        <f t="shared" si="11"/>
        <v/>
      </c>
    </row>
    <row r="732" spans="1:13" ht="14.45" customHeight="1" x14ac:dyDescent="0.2">
      <c r="A732" s="403"/>
      <c r="B732" s="399"/>
      <c r="C732" s="400"/>
      <c r="D732" s="400"/>
      <c r="E732" s="401"/>
      <c r="F732" s="399"/>
      <c r="G732" s="400"/>
      <c r="H732" s="400"/>
      <c r="I732" s="400"/>
      <c r="J732" s="400"/>
      <c r="K732" s="402"/>
      <c r="L732" s="123"/>
      <c r="M732" s="398" t="str">
        <f t="shared" si="11"/>
        <v/>
      </c>
    </row>
    <row r="733" spans="1:13" ht="14.45" customHeight="1" x14ac:dyDescent="0.2">
      <c r="A733" s="403"/>
      <c r="B733" s="399"/>
      <c r="C733" s="400"/>
      <c r="D733" s="400"/>
      <c r="E733" s="401"/>
      <c r="F733" s="399"/>
      <c r="G733" s="400"/>
      <c r="H733" s="400"/>
      <c r="I733" s="400"/>
      <c r="J733" s="400"/>
      <c r="K733" s="402"/>
      <c r="L733" s="123"/>
      <c r="M733" s="398" t="str">
        <f t="shared" si="11"/>
        <v/>
      </c>
    </row>
    <row r="734" spans="1:13" ht="14.45" customHeight="1" x14ac:dyDescent="0.2">
      <c r="A734" s="403"/>
      <c r="B734" s="399"/>
      <c r="C734" s="400"/>
      <c r="D734" s="400"/>
      <c r="E734" s="401"/>
      <c r="F734" s="399"/>
      <c r="G734" s="400"/>
      <c r="H734" s="400"/>
      <c r="I734" s="400"/>
      <c r="J734" s="400"/>
      <c r="K734" s="402"/>
      <c r="L734" s="123"/>
      <c r="M734" s="398" t="str">
        <f t="shared" si="11"/>
        <v/>
      </c>
    </row>
    <row r="735" spans="1:13" ht="14.45" customHeight="1" x14ac:dyDescent="0.2">
      <c r="A735" s="403"/>
      <c r="B735" s="399"/>
      <c r="C735" s="400"/>
      <c r="D735" s="400"/>
      <c r="E735" s="401"/>
      <c r="F735" s="399"/>
      <c r="G735" s="400"/>
      <c r="H735" s="400"/>
      <c r="I735" s="400"/>
      <c r="J735" s="400"/>
      <c r="K735" s="402"/>
      <c r="L735" s="123"/>
      <c r="M735" s="398" t="str">
        <f t="shared" si="11"/>
        <v/>
      </c>
    </row>
    <row r="736" spans="1:13" ht="14.45" customHeight="1" x14ac:dyDescent="0.2">
      <c r="A736" s="403"/>
      <c r="B736" s="399"/>
      <c r="C736" s="400"/>
      <c r="D736" s="400"/>
      <c r="E736" s="401"/>
      <c r="F736" s="399"/>
      <c r="G736" s="400"/>
      <c r="H736" s="400"/>
      <c r="I736" s="400"/>
      <c r="J736" s="400"/>
      <c r="K736" s="402"/>
      <c r="L736" s="123"/>
      <c r="M736" s="398" t="str">
        <f t="shared" si="11"/>
        <v/>
      </c>
    </row>
    <row r="737" spans="1:13" ht="14.45" customHeight="1" x14ac:dyDescent="0.2">
      <c r="A737" s="403"/>
      <c r="B737" s="399"/>
      <c r="C737" s="400"/>
      <c r="D737" s="400"/>
      <c r="E737" s="401"/>
      <c r="F737" s="399"/>
      <c r="G737" s="400"/>
      <c r="H737" s="400"/>
      <c r="I737" s="400"/>
      <c r="J737" s="400"/>
      <c r="K737" s="402"/>
      <c r="L737" s="123"/>
      <c r="M737" s="398" t="str">
        <f t="shared" si="11"/>
        <v/>
      </c>
    </row>
    <row r="738" spans="1:13" ht="14.45" customHeight="1" x14ac:dyDescent="0.2">
      <c r="A738" s="403"/>
      <c r="B738" s="399"/>
      <c r="C738" s="400"/>
      <c r="D738" s="400"/>
      <c r="E738" s="401"/>
      <c r="F738" s="399"/>
      <c r="G738" s="400"/>
      <c r="H738" s="400"/>
      <c r="I738" s="400"/>
      <c r="J738" s="400"/>
      <c r="K738" s="402"/>
      <c r="L738" s="123"/>
      <c r="M738" s="398" t="str">
        <f t="shared" si="11"/>
        <v/>
      </c>
    </row>
    <row r="739" spans="1:13" ht="14.45" customHeight="1" x14ac:dyDescent="0.2">
      <c r="A739" s="403"/>
      <c r="B739" s="399"/>
      <c r="C739" s="400"/>
      <c r="D739" s="400"/>
      <c r="E739" s="401"/>
      <c r="F739" s="399"/>
      <c r="G739" s="400"/>
      <c r="H739" s="400"/>
      <c r="I739" s="400"/>
      <c r="J739" s="400"/>
      <c r="K739" s="402"/>
      <c r="L739" s="123"/>
      <c r="M739" s="398" t="str">
        <f t="shared" si="11"/>
        <v/>
      </c>
    </row>
    <row r="740" spans="1:13" ht="14.45" customHeight="1" x14ac:dyDescent="0.2">
      <c r="A740" s="403"/>
      <c r="B740" s="399"/>
      <c r="C740" s="400"/>
      <c r="D740" s="400"/>
      <c r="E740" s="401"/>
      <c r="F740" s="399"/>
      <c r="G740" s="400"/>
      <c r="H740" s="400"/>
      <c r="I740" s="400"/>
      <c r="J740" s="400"/>
      <c r="K740" s="402"/>
      <c r="L740" s="123"/>
      <c r="M740" s="398" t="str">
        <f t="shared" si="11"/>
        <v/>
      </c>
    </row>
    <row r="741" spans="1:13" ht="14.45" customHeight="1" x14ac:dyDescent="0.2">
      <c r="A741" s="403"/>
      <c r="B741" s="399"/>
      <c r="C741" s="400"/>
      <c r="D741" s="400"/>
      <c r="E741" s="401"/>
      <c r="F741" s="399"/>
      <c r="G741" s="400"/>
      <c r="H741" s="400"/>
      <c r="I741" s="400"/>
      <c r="J741" s="400"/>
      <c r="K741" s="402"/>
      <c r="L741" s="123"/>
      <c r="M741" s="398" t="str">
        <f t="shared" si="11"/>
        <v/>
      </c>
    </row>
    <row r="742" spans="1:13" ht="14.45" customHeight="1" x14ac:dyDescent="0.2">
      <c r="A742" s="403"/>
      <c r="B742" s="399"/>
      <c r="C742" s="400"/>
      <c r="D742" s="400"/>
      <c r="E742" s="401"/>
      <c r="F742" s="399"/>
      <c r="G742" s="400"/>
      <c r="H742" s="400"/>
      <c r="I742" s="400"/>
      <c r="J742" s="400"/>
      <c r="K742" s="402"/>
      <c r="L742" s="123"/>
      <c r="M742" s="398" t="str">
        <f t="shared" si="11"/>
        <v/>
      </c>
    </row>
    <row r="743" spans="1:13" ht="14.45" customHeight="1" x14ac:dyDescent="0.2">
      <c r="A743" s="403"/>
      <c r="B743" s="399"/>
      <c r="C743" s="400"/>
      <c r="D743" s="400"/>
      <c r="E743" s="401"/>
      <c r="F743" s="399"/>
      <c r="G743" s="400"/>
      <c r="H743" s="400"/>
      <c r="I743" s="400"/>
      <c r="J743" s="400"/>
      <c r="K743" s="402"/>
      <c r="L743" s="123"/>
      <c r="M743" s="398" t="str">
        <f t="shared" si="11"/>
        <v/>
      </c>
    </row>
    <row r="744" spans="1:13" ht="14.45" customHeight="1" x14ac:dyDescent="0.2">
      <c r="A744" s="403"/>
      <c r="B744" s="399"/>
      <c r="C744" s="400"/>
      <c r="D744" s="400"/>
      <c r="E744" s="401"/>
      <c r="F744" s="399"/>
      <c r="G744" s="400"/>
      <c r="H744" s="400"/>
      <c r="I744" s="400"/>
      <c r="J744" s="400"/>
      <c r="K744" s="402"/>
      <c r="L744" s="123"/>
      <c r="M744" s="398" t="str">
        <f t="shared" si="11"/>
        <v/>
      </c>
    </row>
    <row r="745" spans="1:13" ht="14.45" customHeight="1" x14ac:dyDescent="0.2">
      <c r="A745" s="403"/>
      <c r="B745" s="399"/>
      <c r="C745" s="400"/>
      <c r="D745" s="400"/>
      <c r="E745" s="401"/>
      <c r="F745" s="399"/>
      <c r="G745" s="400"/>
      <c r="H745" s="400"/>
      <c r="I745" s="400"/>
      <c r="J745" s="400"/>
      <c r="K745" s="402"/>
      <c r="L745" s="123"/>
      <c r="M745" s="398" t="str">
        <f t="shared" si="11"/>
        <v/>
      </c>
    </row>
    <row r="746" spans="1:13" ht="14.45" customHeight="1" x14ac:dyDescent="0.2">
      <c r="A746" s="403"/>
      <c r="B746" s="399"/>
      <c r="C746" s="400"/>
      <c r="D746" s="400"/>
      <c r="E746" s="401"/>
      <c r="F746" s="399"/>
      <c r="G746" s="400"/>
      <c r="H746" s="400"/>
      <c r="I746" s="400"/>
      <c r="J746" s="400"/>
      <c r="K746" s="402"/>
      <c r="L746" s="123"/>
      <c r="M746" s="398" t="str">
        <f t="shared" si="11"/>
        <v/>
      </c>
    </row>
    <row r="747" spans="1:13" ht="14.45" customHeight="1" x14ac:dyDescent="0.2">
      <c r="A747" s="403"/>
      <c r="B747" s="399"/>
      <c r="C747" s="400"/>
      <c r="D747" s="400"/>
      <c r="E747" s="401"/>
      <c r="F747" s="399"/>
      <c r="G747" s="400"/>
      <c r="H747" s="400"/>
      <c r="I747" s="400"/>
      <c r="J747" s="400"/>
      <c r="K747" s="402"/>
      <c r="L747" s="123"/>
      <c r="M747" s="398" t="str">
        <f t="shared" si="11"/>
        <v/>
      </c>
    </row>
    <row r="748" spans="1:13" ht="14.45" customHeight="1" x14ac:dyDescent="0.2">
      <c r="A748" s="403"/>
      <c r="B748" s="399"/>
      <c r="C748" s="400"/>
      <c r="D748" s="400"/>
      <c r="E748" s="401"/>
      <c r="F748" s="399"/>
      <c r="G748" s="400"/>
      <c r="H748" s="400"/>
      <c r="I748" s="400"/>
      <c r="J748" s="400"/>
      <c r="K748" s="402"/>
      <c r="L748" s="123"/>
      <c r="M748" s="398" t="str">
        <f t="shared" si="11"/>
        <v/>
      </c>
    </row>
    <row r="749" spans="1:13" ht="14.45" customHeight="1" x14ac:dyDescent="0.2">
      <c r="A749" s="403"/>
      <c r="B749" s="399"/>
      <c r="C749" s="400"/>
      <c r="D749" s="400"/>
      <c r="E749" s="401"/>
      <c r="F749" s="399"/>
      <c r="G749" s="400"/>
      <c r="H749" s="400"/>
      <c r="I749" s="400"/>
      <c r="J749" s="400"/>
      <c r="K749" s="402"/>
      <c r="L749" s="123"/>
      <c r="M749" s="398" t="str">
        <f t="shared" si="11"/>
        <v/>
      </c>
    </row>
    <row r="750" spans="1:13" ht="14.45" customHeight="1" x14ac:dyDescent="0.2">
      <c r="A750" s="403"/>
      <c r="B750" s="399"/>
      <c r="C750" s="400"/>
      <c r="D750" s="400"/>
      <c r="E750" s="401"/>
      <c r="F750" s="399"/>
      <c r="G750" s="400"/>
      <c r="H750" s="400"/>
      <c r="I750" s="400"/>
      <c r="J750" s="400"/>
      <c r="K750" s="402"/>
      <c r="L750" s="123"/>
      <c r="M750" s="398" t="str">
        <f t="shared" si="11"/>
        <v/>
      </c>
    </row>
    <row r="751" spans="1:13" ht="14.45" customHeight="1" x14ac:dyDescent="0.2">
      <c r="A751" s="403"/>
      <c r="B751" s="399"/>
      <c r="C751" s="400"/>
      <c r="D751" s="400"/>
      <c r="E751" s="401"/>
      <c r="F751" s="399"/>
      <c r="G751" s="400"/>
      <c r="H751" s="400"/>
      <c r="I751" s="400"/>
      <c r="J751" s="400"/>
      <c r="K751" s="402"/>
      <c r="L751" s="123"/>
      <c r="M751" s="398" t="str">
        <f t="shared" si="11"/>
        <v/>
      </c>
    </row>
    <row r="752" spans="1:13" ht="14.45" customHeight="1" x14ac:dyDescent="0.2">
      <c r="A752" s="403"/>
      <c r="B752" s="399"/>
      <c r="C752" s="400"/>
      <c r="D752" s="400"/>
      <c r="E752" s="401"/>
      <c r="F752" s="399"/>
      <c r="G752" s="400"/>
      <c r="H752" s="400"/>
      <c r="I752" s="400"/>
      <c r="J752" s="400"/>
      <c r="K752" s="402"/>
      <c r="L752" s="123"/>
      <c r="M752" s="398" t="str">
        <f t="shared" si="11"/>
        <v/>
      </c>
    </row>
    <row r="753" spans="1:13" ht="14.45" customHeight="1" x14ac:dyDescent="0.2">
      <c r="A753" s="403"/>
      <c r="B753" s="399"/>
      <c r="C753" s="400"/>
      <c r="D753" s="400"/>
      <c r="E753" s="401"/>
      <c r="F753" s="399"/>
      <c r="G753" s="400"/>
      <c r="H753" s="400"/>
      <c r="I753" s="400"/>
      <c r="J753" s="400"/>
      <c r="K753" s="402"/>
      <c r="L753" s="123"/>
      <c r="M753" s="398" t="str">
        <f t="shared" si="11"/>
        <v/>
      </c>
    </row>
    <row r="754" spans="1:13" ht="14.45" customHeight="1" x14ac:dyDescent="0.2">
      <c r="A754" s="403"/>
      <c r="B754" s="399"/>
      <c r="C754" s="400"/>
      <c r="D754" s="400"/>
      <c r="E754" s="401"/>
      <c r="F754" s="399"/>
      <c r="G754" s="400"/>
      <c r="H754" s="400"/>
      <c r="I754" s="400"/>
      <c r="J754" s="400"/>
      <c r="K754" s="402"/>
      <c r="L754" s="123"/>
      <c r="M754" s="398" t="str">
        <f t="shared" si="11"/>
        <v/>
      </c>
    </row>
    <row r="755" spans="1:13" ht="14.45" customHeight="1" x14ac:dyDescent="0.2">
      <c r="A755" s="403"/>
      <c r="B755" s="399"/>
      <c r="C755" s="400"/>
      <c r="D755" s="400"/>
      <c r="E755" s="401"/>
      <c r="F755" s="399"/>
      <c r="G755" s="400"/>
      <c r="H755" s="400"/>
      <c r="I755" s="400"/>
      <c r="J755" s="400"/>
      <c r="K755" s="402"/>
      <c r="L755" s="123"/>
      <c r="M755" s="398" t="str">
        <f t="shared" si="11"/>
        <v/>
      </c>
    </row>
    <row r="756" spans="1:13" ht="14.45" customHeight="1" x14ac:dyDescent="0.2">
      <c r="A756" s="403"/>
      <c r="B756" s="399"/>
      <c r="C756" s="400"/>
      <c r="D756" s="400"/>
      <c r="E756" s="401"/>
      <c r="F756" s="399"/>
      <c r="G756" s="400"/>
      <c r="H756" s="400"/>
      <c r="I756" s="400"/>
      <c r="J756" s="400"/>
      <c r="K756" s="402"/>
      <c r="L756" s="123"/>
      <c r="M756" s="398" t="str">
        <f t="shared" si="11"/>
        <v/>
      </c>
    </row>
    <row r="757" spans="1:13" ht="14.45" customHeight="1" x14ac:dyDescent="0.2">
      <c r="A757" s="403"/>
      <c r="B757" s="399"/>
      <c r="C757" s="400"/>
      <c r="D757" s="400"/>
      <c r="E757" s="401"/>
      <c r="F757" s="399"/>
      <c r="G757" s="400"/>
      <c r="H757" s="400"/>
      <c r="I757" s="400"/>
      <c r="J757" s="400"/>
      <c r="K757" s="402"/>
      <c r="L757" s="123"/>
      <c r="M757" s="398" t="str">
        <f t="shared" si="11"/>
        <v/>
      </c>
    </row>
    <row r="758" spans="1:13" ht="14.45" customHeight="1" x14ac:dyDescent="0.2">
      <c r="A758" s="403"/>
      <c r="B758" s="399"/>
      <c r="C758" s="400"/>
      <c r="D758" s="400"/>
      <c r="E758" s="401"/>
      <c r="F758" s="399"/>
      <c r="G758" s="400"/>
      <c r="H758" s="400"/>
      <c r="I758" s="400"/>
      <c r="J758" s="400"/>
      <c r="K758" s="402"/>
      <c r="L758" s="123"/>
      <c r="M758" s="398" t="str">
        <f t="shared" si="11"/>
        <v/>
      </c>
    </row>
    <row r="759" spans="1:13" ht="14.45" customHeight="1" x14ac:dyDescent="0.2">
      <c r="A759" s="403"/>
      <c r="B759" s="399"/>
      <c r="C759" s="400"/>
      <c r="D759" s="400"/>
      <c r="E759" s="401"/>
      <c r="F759" s="399"/>
      <c r="G759" s="400"/>
      <c r="H759" s="400"/>
      <c r="I759" s="400"/>
      <c r="J759" s="400"/>
      <c r="K759" s="402"/>
      <c r="L759" s="123"/>
      <c r="M759" s="398" t="str">
        <f t="shared" si="11"/>
        <v/>
      </c>
    </row>
    <row r="760" spans="1:13" ht="14.45" customHeight="1" x14ac:dyDescent="0.2">
      <c r="A760" s="403"/>
      <c r="B760" s="399"/>
      <c r="C760" s="400"/>
      <c r="D760" s="400"/>
      <c r="E760" s="401"/>
      <c r="F760" s="399"/>
      <c r="G760" s="400"/>
      <c r="H760" s="400"/>
      <c r="I760" s="400"/>
      <c r="J760" s="400"/>
      <c r="K760" s="402"/>
      <c r="L760" s="123"/>
      <c r="M760" s="398" t="str">
        <f t="shared" si="11"/>
        <v/>
      </c>
    </row>
    <row r="761" spans="1:13" ht="14.45" customHeight="1" x14ac:dyDescent="0.2">
      <c r="A761" s="403"/>
      <c r="B761" s="399"/>
      <c r="C761" s="400"/>
      <c r="D761" s="400"/>
      <c r="E761" s="401"/>
      <c r="F761" s="399"/>
      <c r="G761" s="400"/>
      <c r="H761" s="400"/>
      <c r="I761" s="400"/>
      <c r="J761" s="400"/>
      <c r="K761" s="402"/>
      <c r="L761" s="123"/>
      <c r="M761" s="398" t="str">
        <f t="shared" si="11"/>
        <v/>
      </c>
    </row>
    <row r="762" spans="1:13" ht="14.45" customHeight="1" x14ac:dyDescent="0.2">
      <c r="A762" s="403"/>
      <c r="B762" s="399"/>
      <c r="C762" s="400"/>
      <c r="D762" s="400"/>
      <c r="E762" s="401"/>
      <c r="F762" s="399"/>
      <c r="G762" s="400"/>
      <c r="H762" s="400"/>
      <c r="I762" s="400"/>
      <c r="J762" s="400"/>
      <c r="K762" s="402"/>
      <c r="L762" s="123"/>
      <c r="M762" s="398" t="str">
        <f t="shared" si="11"/>
        <v/>
      </c>
    </row>
    <row r="763" spans="1:13" ht="14.45" customHeight="1" x14ac:dyDescent="0.2">
      <c r="A763" s="403"/>
      <c r="B763" s="399"/>
      <c r="C763" s="400"/>
      <c r="D763" s="400"/>
      <c r="E763" s="401"/>
      <c r="F763" s="399"/>
      <c r="G763" s="400"/>
      <c r="H763" s="400"/>
      <c r="I763" s="400"/>
      <c r="J763" s="400"/>
      <c r="K763" s="402"/>
      <c r="L763" s="123"/>
      <c r="M763" s="398" t="str">
        <f t="shared" si="11"/>
        <v/>
      </c>
    </row>
    <row r="764" spans="1:13" ht="14.45" customHeight="1" x14ac:dyDescent="0.2">
      <c r="A764" s="403"/>
      <c r="B764" s="399"/>
      <c r="C764" s="400"/>
      <c r="D764" s="400"/>
      <c r="E764" s="401"/>
      <c r="F764" s="399"/>
      <c r="G764" s="400"/>
      <c r="H764" s="400"/>
      <c r="I764" s="400"/>
      <c r="J764" s="400"/>
      <c r="K764" s="402"/>
      <c r="L764" s="123"/>
      <c r="M764" s="398" t="str">
        <f t="shared" si="11"/>
        <v/>
      </c>
    </row>
    <row r="765" spans="1:13" ht="14.45" customHeight="1" x14ac:dyDescent="0.2">
      <c r="A765" s="403"/>
      <c r="B765" s="399"/>
      <c r="C765" s="400"/>
      <c r="D765" s="400"/>
      <c r="E765" s="401"/>
      <c r="F765" s="399"/>
      <c r="G765" s="400"/>
      <c r="H765" s="400"/>
      <c r="I765" s="400"/>
      <c r="J765" s="400"/>
      <c r="K765" s="402"/>
      <c r="L765" s="123"/>
      <c r="M765" s="398" t="str">
        <f t="shared" si="11"/>
        <v/>
      </c>
    </row>
    <row r="766" spans="1:13" ht="14.45" customHeight="1" x14ac:dyDescent="0.2">
      <c r="A766" s="403"/>
      <c r="B766" s="399"/>
      <c r="C766" s="400"/>
      <c r="D766" s="400"/>
      <c r="E766" s="401"/>
      <c r="F766" s="399"/>
      <c r="G766" s="400"/>
      <c r="H766" s="400"/>
      <c r="I766" s="400"/>
      <c r="J766" s="400"/>
      <c r="K766" s="402"/>
      <c r="L766" s="123"/>
      <c r="M766" s="398" t="str">
        <f t="shared" si="11"/>
        <v/>
      </c>
    </row>
    <row r="767" spans="1:13" ht="14.45" customHeight="1" x14ac:dyDescent="0.2">
      <c r="A767" s="403"/>
      <c r="B767" s="399"/>
      <c r="C767" s="400"/>
      <c r="D767" s="400"/>
      <c r="E767" s="401"/>
      <c r="F767" s="399"/>
      <c r="G767" s="400"/>
      <c r="H767" s="400"/>
      <c r="I767" s="400"/>
      <c r="J767" s="400"/>
      <c r="K767" s="402"/>
      <c r="L767" s="123"/>
      <c r="M767" s="398" t="str">
        <f t="shared" si="11"/>
        <v/>
      </c>
    </row>
    <row r="768" spans="1:13" ht="14.45" customHeight="1" x14ac:dyDescent="0.2">
      <c r="A768" s="403"/>
      <c r="B768" s="399"/>
      <c r="C768" s="400"/>
      <c r="D768" s="400"/>
      <c r="E768" s="401"/>
      <c r="F768" s="399"/>
      <c r="G768" s="400"/>
      <c r="H768" s="400"/>
      <c r="I768" s="400"/>
      <c r="J768" s="400"/>
      <c r="K768" s="402"/>
      <c r="L768" s="123"/>
      <c r="M768" s="398" t="str">
        <f t="shared" si="11"/>
        <v/>
      </c>
    </row>
    <row r="769" spans="1:13" ht="14.45" customHeight="1" x14ac:dyDescent="0.2">
      <c r="A769" s="403"/>
      <c r="B769" s="399"/>
      <c r="C769" s="400"/>
      <c r="D769" s="400"/>
      <c r="E769" s="401"/>
      <c r="F769" s="399"/>
      <c r="G769" s="400"/>
      <c r="H769" s="400"/>
      <c r="I769" s="400"/>
      <c r="J769" s="400"/>
      <c r="K769" s="402"/>
      <c r="L769" s="123"/>
      <c r="M769" s="398" t="str">
        <f t="shared" si="11"/>
        <v/>
      </c>
    </row>
    <row r="770" spans="1:13" ht="14.45" customHeight="1" x14ac:dyDescent="0.2">
      <c r="A770" s="403"/>
      <c r="B770" s="399"/>
      <c r="C770" s="400"/>
      <c r="D770" s="400"/>
      <c r="E770" s="401"/>
      <c r="F770" s="399"/>
      <c r="G770" s="400"/>
      <c r="H770" s="400"/>
      <c r="I770" s="400"/>
      <c r="J770" s="400"/>
      <c r="K770" s="402"/>
      <c r="L770" s="123"/>
      <c r="M770" s="398" t="str">
        <f t="shared" si="11"/>
        <v/>
      </c>
    </row>
    <row r="771" spans="1:13" ht="14.45" customHeight="1" x14ac:dyDescent="0.2">
      <c r="A771" s="403"/>
      <c r="B771" s="399"/>
      <c r="C771" s="400"/>
      <c r="D771" s="400"/>
      <c r="E771" s="401"/>
      <c r="F771" s="399"/>
      <c r="G771" s="400"/>
      <c r="H771" s="400"/>
      <c r="I771" s="400"/>
      <c r="J771" s="400"/>
      <c r="K771" s="402"/>
      <c r="L771" s="123"/>
      <c r="M771" s="398" t="str">
        <f t="shared" si="11"/>
        <v/>
      </c>
    </row>
    <row r="772" spans="1:13" ht="14.45" customHeight="1" x14ac:dyDescent="0.2">
      <c r="A772" s="403"/>
      <c r="B772" s="399"/>
      <c r="C772" s="400"/>
      <c r="D772" s="400"/>
      <c r="E772" s="401"/>
      <c r="F772" s="399"/>
      <c r="G772" s="400"/>
      <c r="H772" s="400"/>
      <c r="I772" s="400"/>
      <c r="J772" s="400"/>
      <c r="K772" s="402"/>
      <c r="L772" s="123"/>
      <c r="M772" s="398" t="str">
        <f t="shared" si="11"/>
        <v/>
      </c>
    </row>
    <row r="773" spans="1:13" ht="14.45" customHeight="1" x14ac:dyDescent="0.2">
      <c r="A773" s="403"/>
      <c r="B773" s="399"/>
      <c r="C773" s="400"/>
      <c r="D773" s="400"/>
      <c r="E773" s="401"/>
      <c r="F773" s="399"/>
      <c r="G773" s="400"/>
      <c r="H773" s="400"/>
      <c r="I773" s="400"/>
      <c r="J773" s="400"/>
      <c r="K773" s="402"/>
      <c r="L773" s="123"/>
      <c r="M773" s="398" t="str">
        <f t="shared" si="11"/>
        <v/>
      </c>
    </row>
    <row r="774" spans="1:13" ht="14.45" customHeight="1" x14ac:dyDescent="0.2">
      <c r="A774" s="403"/>
      <c r="B774" s="399"/>
      <c r="C774" s="400"/>
      <c r="D774" s="400"/>
      <c r="E774" s="401"/>
      <c r="F774" s="399"/>
      <c r="G774" s="400"/>
      <c r="H774" s="400"/>
      <c r="I774" s="400"/>
      <c r="J774" s="400"/>
      <c r="K774" s="402"/>
      <c r="L774" s="123"/>
      <c r="M774" s="398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03"/>
      <c r="B775" s="399"/>
      <c r="C775" s="400"/>
      <c r="D775" s="400"/>
      <c r="E775" s="401"/>
      <c r="F775" s="399"/>
      <c r="G775" s="400"/>
      <c r="H775" s="400"/>
      <c r="I775" s="400"/>
      <c r="J775" s="400"/>
      <c r="K775" s="402"/>
      <c r="L775" s="123"/>
      <c r="M775" s="398" t="str">
        <f t="shared" si="12"/>
        <v/>
      </c>
    </row>
    <row r="776" spans="1:13" ht="14.45" customHeight="1" x14ac:dyDescent="0.2">
      <c r="A776" s="403"/>
      <c r="B776" s="399"/>
      <c r="C776" s="400"/>
      <c r="D776" s="400"/>
      <c r="E776" s="401"/>
      <c r="F776" s="399"/>
      <c r="G776" s="400"/>
      <c r="H776" s="400"/>
      <c r="I776" s="400"/>
      <c r="J776" s="400"/>
      <c r="K776" s="402"/>
      <c r="L776" s="123"/>
      <c r="M776" s="398" t="str">
        <f t="shared" si="12"/>
        <v/>
      </c>
    </row>
    <row r="777" spans="1:13" ht="14.45" customHeight="1" x14ac:dyDescent="0.2">
      <c r="A777" s="403"/>
      <c r="B777" s="399"/>
      <c r="C777" s="400"/>
      <c r="D777" s="400"/>
      <c r="E777" s="401"/>
      <c r="F777" s="399"/>
      <c r="G777" s="400"/>
      <c r="H777" s="400"/>
      <c r="I777" s="400"/>
      <c r="J777" s="400"/>
      <c r="K777" s="402"/>
      <c r="L777" s="123"/>
      <c r="M777" s="398" t="str">
        <f t="shared" si="12"/>
        <v/>
      </c>
    </row>
    <row r="778" spans="1:13" ht="14.45" customHeight="1" x14ac:dyDescent="0.2">
      <c r="A778" s="403"/>
      <c r="B778" s="399"/>
      <c r="C778" s="400"/>
      <c r="D778" s="400"/>
      <c r="E778" s="401"/>
      <c r="F778" s="399"/>
      <c r="G778" s="400"/>
      <c r="H778" s="400"/>
      <c r="I778" s="400"/>
      <c r="J778" s="400"/>
      <c r="K778" s="402"/>
      <c r="L778" s="123"/>
      <c r="M778" s="398" t="str">
        <f t="shared" si="12"/>
        <v/>
      </c>
    </row>
    <row r="779" spans="1:13" ht="14.45" customHeight="1" x14ac:dyDescent="0.2">
      <c r="A779" s="403"/>
      <c r="B779" s="399"/>
      <c r="C779" s="400"/>
      <c r="D779" s="400"/>
      <c r="E779" s="401"/>
      <c r="F779" s="399"/>
      <c r="G779" s="400"/>
      <c r="H779" s="400"/>
      <c r="I779" s="400"/>
      <c r="J779" s="400"/>
      <c r="K779" s="402"/>
      <c r="L779" s="123"/>
      <c r="M779" s="398" t="str">
        <f t="shared" si="12"/>
        <v/>
      </c>
    </row>
    <row r="780" spans="1:13" ht="14.45" customHeight="1" x14ac:dyDescent="0.2">
      <c r="A780" s="403"/>
      <c r="B780" s="399"/>
      <c r="C780" s="400"/>
      <c r="D780" s="400"/>
      <c r="E780" s="401"/>
      <c r="F780" s="399"/>
      <c r="G780" s="400"/>
      <c r="H780" s="400"/>
      <c r="I780" s="400"/>
      <c r="J780" s="400"/>
      <c r="K780" s="402"/>
      <c r="L780" s="123"/>
      <c r="M780" s="398" t="str">
        <f t="shared" si="12"/>
        <v/>
      </c>
    </row>
    <row r="781" spans="1:13" ht="14.45" customHeight="1" x14ac:dyDescent="0.2">
      <c r="A781" s="403"/>
      <c r="B781" s="399"/>
      <c r="C781" s="400"/>
      <c r="D781" s="400"/>
      <c r="E781" s="401"/>
      <c r="F781" s="399"/>
      <c r="G781" s="400"/>
      <c r="H781" s="400"/>
      <c r="I781" s="400"/>
      <c r="J781" s="400"/>
      <c r="K781" s="402"/>
      <c r="L781" s="123"/>
      <c r="M781" s="398" t="str">
        <f t="shared" si="12"/>
        <v/>
      </c>
    </row>
    <row r="782" spans="1:13" ht="14.45" customHeight="1" x14ac:dyDescent="0.2">
      <c r="A782" s="403"/>
      <c r="B782" s="399"/>
      <c r="C782" s="400"/>
      <c r="D782" s="400"/>
      <c r="E782" s="401"/>
      <c r="F782" s="399"/>
      <c r="G782" s="400"/>
      <c r="H782" s="400"/>
      <c r="I782" s="400"/>
      <c r="J782" s="400"/>
      <c r="K782" s="402"/>
      <c r="L782" s="123"/>
      <c r="M782" s="398" t="str">
        <f t="shared" si="12"/>
        <v/>
      </c>
    </row>
    <row r="783" spans="1:13" ht="14.45" customHeight="1" x14ac:dyDescent="0.2">
      <c r="A783" s="403"/>
      <c r="B783" s="399"/>
      <c r="C783" s="400"/>
      <c r="D783" s="400"/>
      <c r="E783" s="401"/>
      <c r="F783" s="399"/>
      <c r="G783" s="400"/>
      <c r="H783" s="400"/>
      <c r="I783" s="400"/>
      <c r="J783" s="400"/>
      <c r="K783" s="402"/>
      <c r="L783" s="123"/>
      <c r="M783" s="398" t="str">
        <f t="shared" si="12"/>
        <v/>
      </c>
    </row>
    <row r="784" spans="1:13" ht="14.45" customHeight="1" x14ac:dyDescent="0.2">
      <c r="A784" s="403"/>
      <c r="B784" s="399"/>
      <c r="C784" s="400"/>
      <c r="D784" s="400"/>
      <c r="E784" s="401"/>
      <c r="F784" s="399"/>
      <c r="G784" s="400"/>
      <c r="H784" s="400"/>
      <c r="I784" s="400"/>
      <c r="J784" s="400"/>
      <c r="K784" s="402"/>
      <c r="L784" s="123"/>
      <c r="M784" s="398" t="str">
        <f t="shared" si="12"/>
        <v/>
      </c>
    </row>
    <row r="785" spans="1:13" ht="14.45" customHeight="1" x14ac:dyDescent="0.2">
      <c r="A785" s="403"/>
      <c r="B785" s="399"/>
      <c r="C785" s="400"/>
      <c r="D785" s="400"/>
      <c r="E785" s="401"/>
      <c r="F785" s="399"/>
      <c r="G785" s="400"/>
      <c r="H785" s="400"/>
      <c r="I785" s="400"/>
      <c r="J785" s="400"/>
      <c r="K785" s="402"/>
      <c r="L785" s="123"/>
      <c r="M785" s="398" t="str">
        <f t="shared" si="12"/>
        <v/>
      </c>
    </row>
    <row r="786" spans="1:13" ht="14.45" customHeight="1" x14ac:dyDescent="0.2">
      <c r="A786" s="403"/>
      <c r="B786" s="399"/>
      <c r="C786" s="400"/>
      <c r="D786" s="400"/>
      <c r="E786" s="401"/>
      <c r="F786" s="399"/>
      <c r="G786" s="400"/>
      <c r="H786" s="400"/>
      <c r="I786" s="400"/>
      <c r="J786" s="400"/>
      <c r="K786" s="402"/>
      <c r="L786" s="123"/>
      <c r="M786" s="398" t="str">
        <f t="shared" si="12"/>
        <v/>
      </c>
    </row>
    <row r="787" spans="1:13" ht="14.45" customHeight="1" x14ac:dyDescent="0.2">
      <c r="A787" s="403"/>
      <c r="B787" s="399"/>
      <c r="C787" s="400"/>
      <c r="D787" s="400"/>
      <c r="E787" s="401"/>
      <c r="F787" s="399"/>
      <c r="G787" s="400"/>
      <c r="H787" s="400"/>
      <c r="I787" s="400"/>
      <c r="J787" s="400"/>
      <c r="K787" s="402"/>
      <c r="L787" s="123"/>
      <c r="M787" s="398" t="str">
        <f t="shared" si="12"/>
        <v/>
      </c>
    </row>
    <row r="788" spans="1:13" ht="14.45" customHeight="1" x14ac:dyDescent="0.2">
      <c r="A788" s="403"/>
      <c r="B788" s="399"/>
      <c r="C788" s="400"/>
      <c r="D788" s="400"/>
      <c r="E788" s="401"/>
      <c r="F788" s="399"/>
      <c r="G788" s="400"/>
      <c r="H788" s="400"/>
      <c r="I788" s="400"/>
      <c r="J788" s="400"/>
      <c r="K788" s="402"/>
      <c r="L788" s="123"/>
      <c r="M788" s="398" t="str">
        <f t="shared" si="12"/>
        <v/>
      </c>
    </row>
    <row r="789" spans="1:13" ht="14.45" customHeight="1" x14ac:dyDescent="0.2">
      <c r="A789" s="403"/>
      <c r="B789" s="399"/>
      <c r="C789" s="400"/>
      <c r="D789" s="400"/>
      <c r="E789" s="401"/>
      <c r="F789" s="399"/>
      <c r="G789" s="400"/>
      <c r="H789" s="400"/>
      <c r="I789" s="400"/>
      <c r="J789" s="400"/>
      <c r="K789" s="402"/>
      <c r="L789" s="123"/>
      <c r="M789" s="398" t="str">
        <f t="shared" si="12"/>
        <v/>
      </c>
    </row>
    <row r="790" spans="1:13" ht="14.45" customHeight="1" x14ac:dyDescent="0.2">
      <c r="A790" s="403"/>
      <c r="B790" s="399"/>
      <c r="C790" s="400"/>
      <c r="D790" s="400"/>
      <c r="E790" s="401"/>
      <c r="F790" s="399"/>
      <c r="G790" s="400"/>
      <c r="H790" s="400"/>
      <c r="I790" s="400"/>
      <c r="J790" s="400"/>
      <c r="K790" s="402"/>
      <c r="L790" s="123"/>
      <c r="M790" s="398" t="str">
        <f t="shared" si="12"/>
        <v/>
      </c>
    </row>
    <row r="791" spans="1:13" ht="14.45" customHeight="1" x14ac:dyDescent="0.2">
      <c r="A791" s="403"/>
      <c r="B791" s="399"/>
      <c r="C791" s="400"/>
      <c r="D791" s="400"/>
      <c r="E791" s="401"/>
      <c r="F791" s="399"/>
      <c r="G791" s="400"/>
      <c r="H791" s="400"/>
      <c r="I791" s="400"/>
      <c r="J791" s="400"/>
      <c r="K791" s="402"/>
      <c r="L791" s="123"/>
      <c r="M791" s="398" t="str">
        <f t="shared" si="12"/>
        <v/>
      </c>
    </row>
    <row r="792" spans="1:13" ht="14.45" customHeight="1" x14ac:dyDescent="0.2">
      <c r="A792" s="403"/>
      <c r="B792" s="399"/>
      <c r="C792" s="400"/>
      <c r="D792" s="400"/>
      <c r="E792" s="401"/>
      <c r="F792" s="399"/>
      <c r="G792" s="400"/>
      <c r="H792" s="400"/>
      <c r="I792" s="400"/>
      <c r="J792" s="400"/>
      <c r="K792" s="402"/>
      <c r="L792" s="123"/>
      <c r="M792" s="398" t="str">
        <f t="shared" si="12"/>
        <v/>
      </c>
    </row>
    <row r="793" spans="1:13" ht="14.45" customHeight="1" x14ac:dyDescent="0.2">
      <c r="A793" s="403"/>
      <c r="B793" s="399"/>
      <c r="C793" s="400"/>
      <c r="D793" s="400"/>
      <c r="E793" s="401"/>
      <c r="F793" s="399"/>
      <c r="G793" s="400"/>
      <c r="H793" s="400"/>
      <c r="I793" s="400"/>
      <c r="J793" s="400"/>
      <c r="K793" s="402"/>
      <c r="L793" s="123"/>
      <c r="M793" s="398" t="str">
        <f t="shared" si="12"/>
        <v/>
      </c>
    </row>
    <row r="794" spans="1:13" ht="14.45" customHeight="1" x14ac:dyDescent="0.2">
      <c r="A794" s="403"/>
      <c r="B794" s="399"/>
      <c r="C794" s="400"/>
      <c r="D794" s="400"/>
      <c r="E794" s="401"/>
      <c r="F794" s="399"/>
      <c r="G794" s="400"/>
      <c r="H794" s="400"/>
      <c r="I794" s="400"/>
      <c r="J794" s="400"/>
      <c r="K794" s="402"/>
      <c r="L794" s="123"/>
      <c r="M794" s="398" t="str">
        <f t="shared" si="12"/>
        <v/>
      </c>
    </row>
    <row r="795" spans="1:13" ht="14.45" customHeight="1" x14ac:dyDescent="0.2">
      <c r="A795" s="403"/>
      <c r="B795" s="399"/>
      <c r="C795" s="400"/>
      <c r="D795" s="400"/>
      <c r="E795" s="401"/>
      <c r="F795" s="399"/>
      <c r="G795" s="400"/>
      <c r="H795" s="400"/>
      <c r="I795" s="400"/>
      <c r="J795" s="400"/>
      <c r="K795" s="402"/>
      <c r="L795" s="123"/>
      <c r="M795" s="398" t="str">
        <f t="shared" si="12"/>
        <v/>
      </c>
    </row>
    <row r="796" spans="1:13" ht="14.45" customHeight="1" x14ac:dyDescent="0.2">
      <c r="A796" s="403"/>
      <c r="B796" s="399"/>
      <c r="C796" s="400"/>
      <c r="D796" s="400"/>
      <c r="E796" s="401"/>
      <c r="F796" s="399"/>
      <c r="G796" s="400"/>
      <c r="H796" s="400"/>
      <c r="I796" s="400"/>
      <c r="J796" s="400"/>
      <c r="K796" s="402"/>
      <c r="L796" s="123"/>
      <c r="M796" s="398" t="str">
        <f t="shared" si="12"/>
        <v/>
      </c>
    </row>
    <row r="797" spans="1:13" ht="14.45" customHeight="1" x14ac:dyDescent="0.2">
      <c r="A797" s="403"/>
      <c r="B797" s="399"/>
      <c r="C797" s="400"/>
      <c r="D797" s="400"/>
      <c r="E797" s="401"/>
      <c r="F797" s="399"/>
      <c r="G797" s="400"/>
      <c r="H797" s="400"/>
      <c r="I797" s="400"/>
      <c r="J797" s="400"/>
      <c r="K797" s="402"/>
      <c r="L797" s="123"/>
      <c r="M797" s="398" t="str">
        <f t="shared" si="12"/>
        <v/>
      </c>
    </row>
    <row r="798" spans="1:13" ht="14.45" customHeight="1" x14ac:dyDescent="0.2">
      <c r="A798" s="403"/>
      <c r="B798" s="399"/>
      <c r="C798" s="400"/>
      <c r="D798" s="400"/>
      <c r="E798" s="401"/>
      <c r="F798" s="399"/>
      <c r="G798" s="400"/>
      <c r="H798" s="400"/>
      <c r="I798" s="400"/>
      <c r="J798" s="400"/>
      <c r="K798" s="402"/>
      <c r="L798" s="123"/>
      <c r="M798" s="398" t="str">
        <f t="shared" si="12"/>
        <v/>
      </c>
    </row>
    <row r="799" spans="1:13" ht="14.45" customHeight="1" x14ac:dyDescent="0.2">
      <c r="A799" s="403"/>
      <c r="B799" s="399"/>
      <c r="C799" s="400"/>
      <c r="D799" s="400"/>
      <c r="E799" s="401"/>
      <c r="F799" s="399"/>
      <c r="G799" s="400"/>
      <c r="H799" s="400"/>
      <c r="I799" s="400"/>
      <c r="J799" s="400"/>
      <c r="K799" s="402"/>
      <c r="L799" s="123"/>
      <c r="M799" s="398" t="str">
        <f t="shared" si="12"/>
        <v/>
      </c>
    </row>
    <row r="800" spans="1:13" ht="14.45" customHeight="1" x14ac:dyDescent="0.2">
      <c r="A800" s="403"/>
      <c r="B800" s="399"/>
      <c r="C800" s="400"/>
      <c r="D800" s="400"/>
      <c r="E800" s="401"/>
      <c r="F800" s="399"/>
      <c r="G800" s="400"/>
      <c r="H800" s="400"/>
      <c r="I800" s="400"/>
      <c r="J800" s="400"/>
      <c r="K800" s="402"/>
      <c r="L800" s="123"/>
      <c r="M800" s="398" t="str">
        <f t="shared" si="12"/>
        <v/>
      </c>
    </row>
    <row r="801" spans="1:13" ht="14.45" customHeight="1" x14ac:dyDescent="0.2">
      <c r="A801" s="403"/>
      <c r="B801" s="399"/>
      <c r="C801" s="400"/>
      <c r="D801" s="400"/>
      <c r="E801" s="401"/>
      <c r="F801" s="399"/>
      <c r="G801" s="400"/>
      <c r="H801" s="400"/>
      <c r="I801" s="400"/>
      <c r="J801" s="400"/>
      <c r="K801" s="402"/>
      <c r="L801" s="123"/>
      <c r="M801" s="398" t="str">
        <f t="shared" si="12"/>
        <v/>
      </c>
    </row>
    <row r="802" spans="1:13" ht="14.45" customHeight="1" x14ac:dyDescent="0.2">
      <c r="A802" s="403"/>
      <c r="B802" s="399"/>
      <c r="C802" s="400"/>
      <c r="D802" s="400"/>
      <c r="E802" s="401"/>
      <c r="F802" s="399"/>
      <c r="G802" s="400"/>
      <c r="H802" s="400"/>
      <c r="I802" s="400"/>
      <c r="J802" s="400"/>
      <c r="K802" s="402"/>
      <c r="L802" s="123"/>
      <c r="M802" s="398" t="str">
        <f t="shared" si="12"/>
        <v/>
      </c>
    </row>
    <row r="803" spans="1:13" ht="14.45" customHeight="1" x14ac:dyDescent="0.2">
      <c r="A803" s="403"/>
      <c r="B803" s="399"/>
      <c r="C803" s="400"/>
      <c r="D803" s="400"/>
      <c r="E803" s="401"/>
      <c r="F803" s="399"/>
      <c r="G803" s="400"/>
      <c r="H803" s="400"/>
      <c r="I803" s="400"/>
      <c r="J803" s="400"/>
      <c r="K803" s="402"/>
      <c r="L803" s="123"/>
      <c r="M803" s="398" t="str">
        <f t="shared" si="12"/>
        <v/>
      </c>
    </row>
    <row r="804" spans="1:13" ht="14.45" customHeight="1" x14ac:dyDescent="0.2">
      <c r="A804" s="403"/>
      <c r="B804" s="399"/>
      <c r="C804" s="400"/>
      <c r="D804" s="400"/>
      <c r="E804" s="401"/>
      <c r="F804" s="399"/>
      <c r="G804" s="400"/>
      <c r="H804" s="400"/>
      <c r="I804" s="400"/>
      <c r="J804" s="400"/>
      <c r="K804" s="402"/>
      <c r="L804" s="123"/>
      <c r="M804" s="398" t="str">
        <f t="shared" si="12"/>
        <v/>
      </c>
    </row>
    <row r="805" spans="1:13" ht="14.45" customHeight="1" x14ac:dyDescent="0.2">
      <c r="A805" s="403"/>
      <c r="B805" s="399"/>
      <c r="C805" s="400"/>
      <c r="D805" s="400"/>
      <c r="E805" s="401"/>
      <c r="F805" s="399"/>
      <c r="G805" s="400"/>
      <c r="H805" s="400"/>
      <c r="I805" s="400"/>
      <c r="J805" s="400"/>
      <c r="K805" s="402"/>
      <c r="L805" s="123"/>
      <c r="M805" s="398" t="str">
        <f t="shared" si="12"/>
        <v/>
      </c>
    </row>
    <row r="806" spans="1:13" ht="14.45" customHeight="1" x14ac:dyDescent="0.2">
      <c r="A806" s="403"/>
      <c r="B806" s="399"/>
      <c r="C806" s="400"/>
      <c r="D806" s="400"/>
      <c r="E806" s="401"/>
      <c r="F806" s="399"/>
      <c r="G806" s="400"/>
      <c r="H806" s="400"/>
      <c r="I806" s="400"/>
      <c r="J806" s="400"/>
      <c r="K806" s="402"/>
      <c r="L806" s="123"/>
      <c r="M806" s="398" t="str">
        <f t="shared" si="12"/>
        <v/>
      </c>
    </row>
    <row r="807" spans="1:13" ht="14.45" customHeight="1" x14ac:dyDescent="0.2">
      <c r="A807" s="403"/>
      <c r="B807" s="399"/>
      <c r="C807" s="400"/>
      <c r="D807" s="400"/>
      <c r="E807" s="401"/>
      <c r="F807" s="399"/>
      <c r="G807" s="400"/>
      <c r="H807" s="400"/>
      <c r="I807" s="400"/>
      <c r="J807" s="400"/>
      <c r="K807" s="402"/>
      <c r="L807" s="123"/>
      <c r="M807" s="398" t="str">
        <f t="shared" si="12"/>
        <v/>
      </c>
    </row>
    <row r="808" spans="1:13" ht="14.45" customHeight="1" x14ac:dyDescent="0.2">
      <c r="A808" s="403"/>
      <c r="B808" s="399"/>
      <c r="C808" s="400"/>
      <c r="D808" s="400"/>
      <c r="E808" s="401"/>
      <c r="F808" s="399"/>
      <c r="G808" s="400"/>
      <c r="H808" s="400"/>
      <c r="I808" s="400"/>
      <c r="J808" s="400"/>
      <c r="K808" s="402"/>
      <c r="L808" s="123"/>
      <c r="M808" s="398" t="str">
        <f t="shared" si="12"/>
        <v/>
      </c>
    </row>
    <row r="809" spans="1:13" ht="14.45" customHeight="1" x14ac:dyDescent="0.2">
      <c r="A809" s="403"/>
      <c r="B809" s="399"/>
      <c r="C809" s="400"/>
      <c r="D809" s="400"/>
      <c r="E809" s="401"/>
      <c r="F809" s="399"/>
      <c r="G809" s="400"/>
      <c r="H809" s="400"/>
      <c r="I809" s="400"/>
      <c r="J809" s="400"/>
      <c r="K809" s="402"/>
      <c r="L809" s="123"/>
      <c r="M809" s="398" t="str">
        <f t="shared" si="12"/>
        <v/>
      </c>
    </row>
    <row r="810" spans="1:13" ht="14.45" customHeight="1" x14ac:dyDescent="0.2">
      <c r="A810" s="403"/>
      <c r="B810" s="399"/>
      <c r="C810" s="400"/>
      <c r="D810" s="400"/>
      <c r="E810" s="401"/>
      <c r="F810" s="399"/>
      <c r="G810" s="400"/>
      <c r="H810" s="400"/>
      <c r="I810" s="400"/>
      <c r="J810" s="400"/>
      <c r="K810" s="402"/>
      <c r="L810" s="123"/>
      <c r="M810" s="398" t="str">
        <f t="shared" si="12"/>
        <v/>
      </c>
    </row>
    <row r="811" spans="1:13" ht="14.45" customHeight="1" x14ac:dyDescent="0.2">
      <c r="A811" s="403"/>
      <c r="B811" s="399"/>
      <c r="C811" s="400"/>
      <c r="D811" s="400"/>
      <c r="E811" s="401"/>
      <c r="F811" s="399"/>
      <c r="G811" s="400"/>
      <c r="H811" s="400"/>
      <c r="I811" s="400"/>
      <c r="J811" s="400"/>
      <c r="K811" s="402"/>
      <c r="L811" s="123"/>
      <c r="M811" s="398" t="str">
        <f t="shared" si="12"/>
        <v/>
      </c>
    </row>
    <row r="812" spans="1:13" ht="14.45" customHeight="1" x14ac:dyDescent="0.2">
      <c r="A812" s="403"/>
      <c r="B812" s="399"/>
      <c r="C812" s="400"/>
      <c r="D812" s="400"/>
      <c r="E812" s="401"/>
      <c r="F812" s="399"/>
      <c r="G812" s="400"/>
      <c r="H812" s="400"/>
      <c r="I812" s="400"/>
      <c r="J812" s="400"/>
      <c r="K812" s="402"/>
      <c r="L812" s="123"/>
      <c r="M812" s="398" t="str">
        <f t="shared" si="12"/>
        <v/>
      </c>
    </row>
    <row r="813" spans="1:13" ht="14.45" customHeight="1" x14ac:dyDescent="0.2">
      <c r="A813" s="403"/>
      <c r="B813" s="399"/>
      <c r="C813" s="400"/>
      <c r="D813" s="400"/>
      <c r="E813" s="401"/>
      <c r="F813" s="399"/>
      <c r="G813" s="400"/>
      <c r="H813" s="400"/>
      <c r="I813" s="400"/>
      <c r="J813" s="400"/>
      <c r="K813" s="402"/>
      <c r="L813" s="123"/>
      <c r="M813" s="398" t="str">
        <f t="shared" si="12"/>
        <v/>
      </c>
    </row>
    <row r="814" spans="1:13" ht="14.45" customHeight="1" x14ac:dyDescent="0.2">
      <c r="A814" s="403"/>
      <c r="B814" s="399"/>
      <c r="C814" s="400"/>
      <c r="D814" s="400"/>
      <c r="E814" s="401"/>
      <c r="F814" s="399"/>
      <c r="G814" s="400"/>
      <c r="H814" s="400"/>
      <c r="I814" s="400"/>
      <c r="J814" s="400"/>
      <c r="K814" s="402"/>
      <c r="L814" s="123"/>
      <c r="M814" s="398" t="str">
        <f t="shared" si="12"/>
        <v/>
      </c>
    </row>
    <row r="815" spans="1:13" ht="14.45" customHeight="1" x14ac:dyDescent="0.2">
      <c r="A815" s="403"/>
      <c r="B815" s="399"/>
      <c r="C815" s="400"/>
      <c r="D815" s="400"/>
      <c r="E815" s="401"/>
      <c r="F815" s="399"/>
      <c r="G815" s="400"/>
      <c r="H815" s="400"/>
      <c r="I815" s="400"/>
      <c r="J815" s="400"/>
      <c r="K815" s="402"/>
      <c r="L815" s="123"/>
      <c r="M815" s="398" t="str">
        <f t="shared" si="12"/>
        <v/>
      </c>
    </row>
    <row r="816" spans="1:13" ht="14.45" customHeight="1" x14ac:dyDescent="0.2">
      <c r="A816" s="403"/>
      <c r="B816" s="399"/>
      <c r="C816" s="400"/>
      <c r="D816" s="400"/>
      <c r="E816" s="401"/>
      <c r="F816" s="399"/>
      <c r="G816" s="400"/>
      <c r="H816" s="400"/>
      <c r="I816" s="400"/>
      <c r="J816" s="400"/>
      <c r="K816" s="402"/>
      <c r="L816" s="123"/>
      <c r="M816" s="398" t="str">
        <f t="shared" si="12"/>
        <v/>
      </c>
    </row>
    <row r="817" spans="1:13" ht="14.45" customHeight="1" x14ac:dyDescent="0.2">
      <c r="A817" s="403"/>
      <c r="B817" s="399"/>
      <c r="C817" s="400"/>
      <c r="D817" s="400"/>
      <c r="E817" s="401"/>
      <c r="F817" s="399"/>
      <c r="G817" s="400"/>
      <c r="H817" s="400"/>
      <c r="I817" s="400"/>
      <c r="J817" s="400"/>
      <c r="K817" s="402"/>
      <c r="L817" s="123"/>
      <c r="M817" s="398" t="str">
        <f t="shared" si="12"/>
        <v/>
      </c>
    </row>
    <row r="818" spans="1:13" ht="14.45" customHeight="1" x14ac:dyDescent="0.2">
      <c r="A818" s="403"/>
      <c r="B818" s="399"/>
      <c r="C818" s="400"/>
      <c r="D818" s="400"/>
      <c r="E818" s="401"/>
      <c r="F818" s="399"/>
      <c r="G818" s="400"/>
      <c r="H818" s="400"/>
      <c r="I818" s="400"/>
      <c r="J818" s="400"/>
      <c r="K818" s="402"/>
      <c r="L818" s="123"/>
      <c r="M818" s="398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5" priority="3">
      <formula>$M23="HV"</formula>
    </cfRule>
    <cfRule type="expression" dxfId="24" priority="4">
      <formula>$M23="X"</formula>
    </cfRule>
  </conditionalFormatting>
  <conditionalFormatting sqref="A6:K22">
    <cfRule type="expression" dxfId="23" priority="1">
      <formula>$M6="HV"</formula>
    </cfRule>
    <cfRule type="expression" dxfId="22" priority="2">
      <formula>$M6="X"</formula>
    </cfRule>
  </conditionalFormatting>
  <hyperlinks>
    <hyperlink ref="A2" location="Obsah!A1" display="Zpět na Obsah  KL 01  1.-4.měsíc" xr:uid="{8F7BA451-D0C1-415E-A5BF-1230537DB18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4" t="s">
        <v>108</v>
      </c>
      <c r="B1" s="325"/>
      <c r="C1" s="325"/>
      <c r="D1" s="325"/>
      <c r="E1" s="325"/>
      <c r="F1" s="325"/>
      <c r="G1" s="295"/>
      <c r="H1" s="326"/>
      <c r="I1" s="326"/>
    </row>
    <row r="2" spans="1:10" ht="14.45" customHeight="1" thickBot="1" x14ac:dyDescent="0.25">
      <c r="A2" s="397" t="s">
        <v>226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8"/>
      <c r="C3" s="237">
        <v>2018</v>
      </c>
      <c r="D3" s="206">
        <v>2019</v>
      </c>
      <c r="E3" s="7"/>
      <c r="F3" s="303">
        <v>2020</v>
      </c>
      <c r="G3" s="321"/>
      <c r="H3" s="321"/>
      <c r="I3" s="304"/>
    </row>
    <row r="4" spans="1:10" ht="14.45" customHeight="1" thickBot="1" x14ac:dyDescent="0.25">
      <c r="A4" s="210" t="s">
        <v>0</v>
      </c>
      <c r="B4" s="211" t="s">
        <v>152</v>
      </c>
      <c r="C4" s="322" t="s">
        <v>54</v>
      </c>
      <c r="D4" s="323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404" t="s">
        <v>361</v>
      </c>
      <c r="B5" s="405" t="s">
        <v>362</v>
      </c>
      <c r="C5" s="406" t="s">
        <v>227</v>
      </c>
      <c r="D5" s="406" t="s">
        <v>227</v>
      </c>
      <c r="E5" s="406"/>
      <c r="F5" s="406" t="s">
        <v>227</v>
      </c>
      <c r="G5" s="406" t="s">
        <v>227</v>
      </c>
      <c r="H5" s="406" t="s">
        <v>227</v>
      </c>
      <c r="I5" s="407" t="s">
        <v>227</v>
      </c>
      <c r="J5" s="408" t="s">
        <v>50</v>
      </c>
    </row>
    <row r="6" spans="1:10" ht="14.45" customHeight="1" x14ac:dyDescent="0.2">
      <c r="A6" s="404" t="s">
        <v>361</v>
      </c>
      <c r="B6" s="405" t="s">
        <v>363</v>
      </c>
      <c r="C6" s="406">
        <v>0.21868000000000001</v>
      </c>
      <c r="D6" s="406">
        <v>0</v>
      </c>
      <c r="E6" s="406"/>
      <c r="F6" s="406">
        <v>0</v>
      </c>
      <c r="G6" s="406">
        <v>0</v>
      </c>
      <c r="H6" s="406">
        <v>0</v>
      </c>
      <c r="I6" s="407" t="s">
        <v>227</v>
      </c>
      <c r="J6" s="408" t="s">
        <v>1</v>
      </c>
    </row>
    <row r="7" spans="1:10" ht="14.45" customHeight="1" x14ac:dyDescent="0.2">
      <c r="A7" s="404" t="s">
        <v>361</v>
      </c>
      <c r="B7" s="405" t="s">
        <v>364</v>
      </c>
      <c r="C7" s="406">
        <v>0.21868000000000001</v>
      </c>
      <c r="D7" s="406">
        <v>0</v>
      </c>
      <c r="E7" s="406"/>
      <c r="F7" s="406">
        <v>0</v>
      </c>
      <c r="G7" s="406">
        <v>0</v>
      </c>
      <c r="H7" s="406">
        <v>0</v>
      </c>
      <c r="I7" s="407" t="s">
        <v>227</v>
      </c>
      <c r="J7" s="408" t="s">
        <v>365</v>
      </c>
    </row>
    <row r="9" spans="1:10" ht="14.45" customHeight="1" x14ac:dyDescent="0.2">
      <c r="A9" s="404" t="s">
        <v>361</v>
      </c>
      <c r="B9" s="405" t="s">
        <v>362</v>
      </c>
      <c r="C9" s="406" t="s">
        <v>227</v>
      </c>
      <c r="D9" s="406" t="s">
        <v>227</v>
      </c>
      <c r="E9" s="406"/>
      <c r="F9" s="406" t="s">
        <v>227</v>
      </c>
      <c r="G9" s="406" t="s">
        <v>227</v>
      </c>
      <c r="H9" s="406" t="s">
        <v>227</v>
      </c>
      <c r="I9" s="407" t="s">
        <v>227</v>
      </c>
      <c r="J9" s="408" t="s">
        <v>50</v>
      </c>
    </row>
    <row r="10" spans="1:10" ht="14.45" customHeight="1" x14ac:dyDescent="0.2">
      <c r="A10" s="404" t="s">
        <v>366</v>
      </c>
      <c r="B10" s="405" t="s">
        <v>367</v>
      </c>
      <c r="C10" s="406" t="s">
        <v>227</v>
      </c>
      <c r="D10" s="406" t="s">
        <v>227</v>
      </c>
      <c r="E10" s="406"/>
      <c r="F10" s="406" t="s">
        <v>227</v>
      </c>
      <c r="G10" s="406" t="s">
        <v>227</v>
      </c>
      <c r="H10" s="406" t="s">
        <v>227</v>
      </c>
      <c r="I10" s="407" t="s">
        <v>227</v>
      </c>
      <c r="J10" s="408" t="s">
        <v>0</v>
      </c>
    </row>
    <row r="11" spans="1:10" ht="14.45" customHeight="1" x14ac:dyDescent="0.2">
      <c r="A11" s="404" t="s">
        <v>366</v>
      </c>
      <c r="B11" s="405" t="s">
        <v>363</v>
      </c>
      <c r="C11" s="406">
        <v>0.21868000000000001</v>
      </c>
      <c r="D11" s="406">
        <v>0</v>
      </c>
      <c r="E11" s="406"/>
      <c r="F11" s="406">
        <v>0</v>
      </c>
      <c r="G11" s="406">
        <v>0</v>
      </c>
      <c r="H11" s="406">
        <v>0</v>
      </c>
      <c r="I11" s="407" t="s">
        <v>227</v>
      </c>
      <c r="J11" s="408" t="s">
        <v>1</v>
      </c>
    </row>
    <row r="12" spans="1:10" ht="14.45" customHeight="1" x14ac:dyDescent="0.2">
      <c r="A12" s="404" t="s">
        <v>366</v>
      </c>
      <c r="B12" s="405" t="s">
        <v>368</v>
      </c>
      <c r="C12" s="406">
        <v>0.21868000000000001</v>
      </c>
      <c r="D12" s="406">
        <v>0</v>
      </c>
      <c r="E12" s="406"/>
      <c r="F12" s="406">
        <v>0</v>
      </c>
      <c r="G12" s="406">
        <v>0</v>
      </c>
      <c r="H12" s="406">
        <v>0</v>
      </c>
      <c r="I12" s="407" t="s">
        <v>227</v>
      </c>
      <c r="J12" s="408" t="s">
        <v>369</v>
      </c>
    </row>
    <row r="13" spans="1:10" ht="14.45" customHeight="1" x14ac:dyDescent="0.2">
      <c r="A13" s="404" t="s">
        <v>227</v>
      </c>
      <c r="B13" s="405" t="s">
        <v>227</v>
      </c>
      <c r="C13" s="406" t="s">
        <v>227</v>
      </c>
      <c r="D13" s="406" t="s">
        <v>227</v>
      </c>
      <c r="E13" s="406"/>
      <c r="F13" s="406" t="s">
        <v>227</v>
      </c>
      <c r="G13" s="406" t="s">
        <v>227</v>
      </c>
      <c r="H13" s="406" t="s">
        <v>227</v>
      </c>
      <c r="I13" s="407" t="s">
        <v>227</v>
      </c>
      <c r="J13" s="408" t="s">
        <v>370</v>
      </c>
    </row>
    <row r="14" spans="1:10" ht="14.45" customHeight="1" x14ac:dyDescent="0.2">
      <c r="A14" s="404" t="s">
        <v>361</v>
      </c>
      <c r="B14" s="405" t="s">
        <v>364</v>
      </c>
      <c r="C14" s="406">
        <v>0.21868000000000001</v>
      </c>
      <c r="D14" s="406">
        <v>0</v>
      </c>
      <c r="E14" s="406"/>
      <c r="F14" s="406">
        <v>0</v>
      </c>
      <c r="G14" s="406">
        <v>0</v>
      </c>
      <c r="H14" s="406">
        <v>0</v>
      </c>
      <c r="I14" s="407" t="s">
        <v>227</v>
      </c>
      <c r="J14" s="408" t="s">
        <v>365</v>
      </c>
    </row>
  </sheetData>
  <mergeCells count="3">
    <mergeCell ref="F3:I3"/>
    <mergeCell ref="C4:D4"/>
    <mergeCell ref="A1:I1"/>
  </mergeCells>
  <conditionalFormatting sqref="F8 F15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B5:D7 F5:I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4">
    <cfRule type="expression" dxfId="12" priority="5">
      <formula>$H9&gt;0</formula>
    </cfRule>
  </conditionalFormatting>
  <conditionalFormatting sqref="A9:A14">
    <cfRule type="expression" dxfId="11" priority="2">
      <formula>AND($J9&lt;&gt;"mezeraKL",$J9&lt;&gt;"")</formula>
    </cfRule>
  </conditionalFormatting>
  <conditionalFormatting sqref="I9:I14">
    <cfRule type="expression" dxfId="10" priority="6">
      <formula>$I9&gt;1</formula>
    </cfRule>
  </conditionalFormatting>
  <conditionalFormatting sqref="B9:B14">
    <cfRule type="expression" dxfId="9" priority="1">
      <formula>OR($J9="NS",$J9="SumaNS",$J9="Účet")</formula>
    </cfRule>
  </conditionalFormatting>
  <conditionalFormatting sqref="A9:D14 F9:I14">
    <cfRule type="expression" dxfId="8" priority="8">
      <formula>AND($J9&lt;&gt;"",$J9&lt;&gt;"mezeraKL")</formula>
    </cfRule>
  </conditionalFormatting>
  <conditionalFormatting sqref="B9:D14 F9:I14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6" priority="4">
      <formula>OR($J9="SumaNS",$J9="NS")</formula>
    </cfRule>
  </conditionalFormatting>
  <hyperlinks>
    <hyperlink ref="A2" location="Obsah!A1" display="Zpět na Obsah  KL 01  1.-4.měsíc" xr:uid="{76FE581D-538B-44D1-89E1-48BF42069A7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25" customWidth="1"/>
    <col min="2" max="2" width="5.42578125" style="180" bestFit="1" customWidth="1"/>
    <col min="3" max="3" width="6.140625" style="180" bestFit="1" customWidth="1"/>
    <col min="4" max="4" width="7.42578125" style="180" bestFit="1" customWidth="1"/>
    <col min="5" max="5" width="6.28515625" style="180" bestFit="1" customWidth="1"/>
    <col min="6" max="6" width="6.28515625" style="183" bestFit="1" customWidth="1"/>
    <col min="7" max="7" width="6.140625" style="183" bestFit="1" customWidth="1"/>
    <col min="8" max="8" width="7.42578125" style="183" bestFit="1" customWidth="1"/>
    <col min="9" max="9" width="6.28515625" style="183" bestFit="1" customWidth="1"/>
    <col min="10" max="10" width="5.42578125" style="180" bestFit="1" customWidth="1"/>
    <col min="11" max="11" width="6.140625" style="180" bestFit="1" customWidth="1"/>
    <col min="12" max="12" width="7.42578125" style="180" bestFit="1" customWidth="1"/>
    <col min="13" max="13" width="6.28515625" style="180" bestFit="1" customWidth="1"/>
    <col min="14" max="14" width="5.28515625" style="183" bestFit="1" customWidth="1"/>
    <col min="15" max="15" width="6.140625" style="183" bestFit="1" customWidth="1"/>
    <col min="16" max="16" width="7.42578125" style="183" bestFit="1" customWidth="1"/>
    <col min="17" max="17" width="6.28515625" style="183" bestFit="1" customWidth="1"/>
    <col min="18" max="16384" width="8.85546875" style="104"/>
  </cols>
  <sheetData>
    <row r="1" spans="1:17" ht="18.600000000000001" customHeight="1" thickBot="1" x14ac:dyDescent="0.35">
      <c r="A1" s="330" t="s">
        <v>153</v>
      </c>
      <c r="B1" s="330"/>
      <c r="C1" s="330"/>
      <c r="D1" s="330"/>
      <c r="E1" s="330"/>
      <c r="F1" s="295"/>
      <c r="G1" s="295"/>
      <c r="H1" s="295"/>
      <c r="I1" s="295"/>
      <c r="J1" s="326"/>
      <c r="K1" s="326"/>
      <c r="L1" s="326"/>
      <c r="M1" s="326"/>
      <c r="N1" s="326"/>
      <c r="O1" s="326"/>
      <c r="P1" s="326"/>
      <c r="Q1" s="326"/>
    </row>
    <row r="2" spans="1:17" ht="14.45" customHeight="1" thickBot="1" x14ac:dyDescent="0.25">
      <c r="A2" s="397" t="s">
        <v>226</v>
      </c>
      <c r="B2" s="187"/>
      <c r="C2" s="187"/>
      <c r="D2" s="187"/>
      <c r="E2" s="187"/>
    </row>
    <row r="3" spans="1:17" ht="14.45" customHeight="1" thickBot="1" x14ac:dyDescent="0.25">
      <c r="A3" s="214" t="s">
        <v>3</v>
      </c>
      <c r="B3" s="218">
        <f>SUM(B6:B1048576)</f>
        <v>1</v>
      </c>
      <c r="C3" s="219">
        <f>SUM(C6:C1048576)</f>
        <v>5</v>
      </c>
      <c r="D3" s="219">
        <f>SUM(D6:D1048576)</f>
        <v>0</v>
      </c>
      <c r="E3" s="220">
        <f>SUM(E6:E1048576)</f>
        <v>0</v>
      </c>
      <c r="F3" s="217">
        <f>IF(SUM($B3:$E3)=0,"",B3/SUM($B3:$E3))</f>
        <v>0.16666666666666666</v>
      </c>
      <c r="G3" s="215">
        <f t="shared" ref="G3:I3" si="0">IF(SUM($B3:$E3)=0,"",C3/SUM($B3:$E3))</f>
        <v>0.83333333333333337</v>
      </c>
      <c r="H3" s="215">
        <f t="shared" si="0"/>
        <v>0</v>
      </c>
      <c r="I3" s="216">
        <f t="shared" si="0"/>
        <v>0</v>
      </c>
      <c r="J3" s="219">
        <f>SUM(J6:J1048576)</f>
        <v>1</v>
      </c>
      <c r="K3" s="219">
        <f>SUM(K6:K1048576)</f>
        <v>3</v>
      </c>
      <c r="L3" s="219">
        <f>SUM(L6:L1048576)</f>
        <v>0</v>
      </c>
      <c r="M3" s="220">
        <f>SUM(M6:M1048576)</f>
        <v>0</v>
      </c>
      <c r="N3" s="217">
        <f>IF(SUM($J3:$M3)=0,"",J3/SUM($J3:$M3))</f>
        <v>0.25</v>
      </c>
      <c r="O3" s="215">
        <f t="shared" ref="O3:Q3" si="1">IF(SUM($J3:$M3)=0,"",K3/SUM($J3:$M3))</f>
        <v>0.75</v>
      </c>
      <c r="P3" s="215">
        <f t="shared" si="1"/>
        <v>0</v>
      </c>
      <c r="Q3" s="216">
        <f t="shared" si="1"/>
        <v>0</v>
      </c>
    </row>
    <row r="4" spans="1:17" ht="14.45" customHeight="1" thickBot="1" x14ac:dyDescent="0.25">
      <c r="A4" s="213"/>
      <c r="B4" s="334" t="s">
        <v>155</v>
      </c>
      <c r="C4" s="335"/>
      <c r="D4" s="335"/>
      <c r="E4" s="336"/>
      <c r="F4" s="331" t="s">
        <v>160</v>
      </c>
      <c r="G4" s="332"/>
      <c r="H4" s="332"/>
      <c r="I4" s="333"/>
      <c r="J4" s="334" t="s">
        <v>161</v>
      </c>
      <c r="K4" s="335"/>
      <c r="L4" s="335"/>
      <c r="M4" s="336"/>
      <c r="N4" s="331" t="s">
        <v>162</v>
      </c>
      <c r="O4" s="332"/>
      <c r="P4" s="332"/>
      <c r="Q4" s="333"/>
    </row>
    <row r="5" spans="1:17" ht="14.45" customHeight="1" thickBot="1" x14ac:dyDescent="0.25">
      <c r="A5" s="409" t="s">
        <v>154</v>
      </c>
      <c r="B5" s="410" t="s">
        <v>156</v>
      </c>
      <c r="C5" s="410" t="s">
        <v>157</v>
      </c>
      <c r="D5" s="410" t="s">
        <v>158</v>
      </c>
      <c r="E5" s="411" t="s">
        <v>159</v>
      </c>
      <c r="F5" s="412" t="s">
        <v>156</v>
      </c>
      <c r="G5" s="413" t="s">
        <v>157</v>
      </c>
      <c r="H5" s="413" t="s">
        <v>158</v>
      </c>
      <c r="I5" s="414" t="s">
        <v>159</v>
      </c>
      <c r="J5" s="410" t="s">
        <v>156</v>
      </c>
      <c r="K5" s="410" t="s">
        <v>157</v>
      </c>
      <c r="L5" s="410" t="s">
        <v>158</v>
      </c>
      <c r="M5" s="411" t="s">
        <v>159</v>
      </c>
      <c r="N5" s="412" t="s">
        <v>156</v>
      </c>
      <c r="O5" s="413" t="s">
        <v>157</v>
      </c>
      <c r="P5" s="413" t="s">
        <v>158</v>
      </c>
      <c r="Q5" s="414" t="s">
        <v>159</v>
      </c>
    </row>
    <row r="6" spans="1:17" ht="14.45" customHeight="1" x14ac:dyDescent="0.2">
      <c r="A6" s="422" t="s">
        <v>371</v>
      </c>
      <c r="B6" s="426"/>
      <c r="C6" s="416"/>
      <c r="D6" s="416"/>
      <c r="E6" s="428"/>
      <c r="F6" s="424"/>
      <c r="G6" s="417"/>
      <c r="H6" s="417"/>
      <c r="I6" s="430"/>
      <c r="J6" s="426"/>
      <c r="K6" s="416"/>
      <c r="L6" s="416"/>
      <c r="M6" s="428"/>
      <c r="N6" s="424"/>
      <c r="O6" s="417"/>
      <c r="P6" s="417"/>
      <c r="Q6" s="418"/>
    </row>
    <row r="7" spans="1:17" ht="14.45" customHeight="1" thickBot="1" x14ac:dyDescent="0.25">
      <c r="A7" s="423" t="s">
        <v>372</v>
      </c>
      <c r="B7" s="427">
        <v>1</v>
      </c>
      <c r="C7" s="419">
        <v>5</v>
      </c>
      <c r="D7" s="419"/>
      <c r="E7" s="429"/>
      <c r="F7" s="425">
        <v>0.16666666666666666</v>
      </c>
      <c r="G7" s="420">
        <v>0.83333333333333337</v>
      </c>
      <c r="H7" s="420">
        <v>0</v>
      </c>
      <c r="I7" s="431">
        <v>0</v>
      </c>
      <c r="J7" s="427">
        <v>1</v>
      </c>
      <c r="K7" s="419">
        <v>3</v>
      </c>
      <c r="L7" s="419"/>
      <c r="M7" s="429"/>
      <c r="N7" s="425">
        <v>0.25</v>
      </c>
      <c r="O7" s="420">
        <v>0.75</v>
      </c>
      <c r="P7" s="420">
        <v>0</v>
      </c>
      <c r="Q7" s="42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" priority="1" operator="greaterThan">
      <formula>0.3</formula>
    </cfRule>
  </conditionalFormatting>
  <hyperlinks>
    <hyperlink ref="A2" location="Obsah!A1" display="Zpět na Obsah  KL 01  1.-4.měsíc" xr:uid="{B315AAC4-68D7-4AFF-8F5A-B8DB4A20A35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7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29" t="s">
        <v>6894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ht="14.45" customHeight="1" thickBot="1" x14ac:dyDescent="0.25">
      <c r="A2" s="397" t="s">
        <v>226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27"/>
      <c r="D3" s="328"/>
      <c r="E3" s="328"/>
      <c r="F3" s="328"/>
      <c r="G3" s="328"/>
      <c r="H3" s="116" t="s">
        <v>105</v>
      </c>
      <c r="I3" s="74">
        <f>IF(J3&lt;&gt;0,K3/J3,0)</f>
        <v>43.977086446151347</v>
      </c>
      <c r="J3" s="74">
        <f>SUBTOTAL(9,J5:J1048576)</f>
        <v>5166210.1999999434</v>
      </c>
      <c r="K3" s="75">
        <f>SUBTOTAL(9,K5:K1048576)</f>
        <v>227194872.56438634</v>
      </c>
    </row>
    <row r="4" spans="1:11" s="181" customFormat="1" ht="14.45" customHeight="1" thickBot="1" x14ac:dyDescent="0.25">
      <c r="A4" s="432" t="s">
        <v>4</v>
      </c>
      <c r="B4" s="433" t="s">
        <v>5</v>
      </c>
      <c r="C4" s="433" t="s">
        <v>0</v>
      </c>
      <c r="D4" s="433" t="s">
        <v>6</v>
      </c>
      <c r="E4" s="433" t="s">
        <v>7</v>
      </c>
      <c r="F4" s="433" t="s">
        <v>1</v>
      </c>
      <c r="G4" s="433" t="s">
        <v>52</v>
      </c>
      <c r="H4" s="434" t="s">
        <v>8</v>
      </c>
      <c r="I4" s="435" t="s">
        <v>111</v>
      </c>
      <c r="J4" s="435" t="s">
        <v>9</v>
      </c>
      <c r="K4" s="436" t="s">
        <v>119</v>
      </c>
    </row>
    <row r="5" spans="1:11" ht="14.45" customHeight="1" x14ac:dyDescent="0.2">
      <c r="A5" s="437" t="s">
        <v>361</v>
      </c>
      <c r="B5" s="438" t="s">
        <v>362</v>
      </c>
      <c r="C5" s="439" t="s">
        <v>366</v>
      </c>
      <c r="D5" s="440" t="s">
        <v>367</v>
      </c>
      <c r="E5" s="439" t="s">
        <v>373</v>
      </c>
      <c r="F5" s="440" t="s">
        <v>374</v>
      </c>
      <c r="G5" s="439" t="s">
        <v>375</v>
      </c>
      <c r="H5" s="439" t="s">
        <v>376</v>
      </c>
      <c r="I5" s="416">
        <v>13.020000457763672</v>
      </c>
      <c r="J5" s="416">
        <v>2</v>
      </c>
      <c r="K5" s="428">
        <v>26.040000915527344</v>
      </c>
    </row>
    <row r="6" spans="1:11" ht="14.45" customHeight="1" x14ac:dyDescent="0.2">
      <c r="A6" s="441" t="s">
        <v>377</v>
      </c>
      <c r="B6" s="442" t="s">
        <v>378</v>
      </c>
      <c r="C6" s="443" t="s">
        <v>379</v>
      </c>
      <c r="D6" s="444" t="s">
        <v>380</v>
      </c>
      <c r="E6" s="443" t="s">
        <v>381</v>
      </c>
      <c r="F6" s="444" t="s">
        <v>382</v>
      </c>
      <c r="G6" s="443" t="s">
        <v>383</v>
      </c>
      <c r="H6" s="443" t="s">
        <v>384</v>
      </c>
      <c r="I6" s="445">
        <v>8022.4784458705353</v>
      </c>
      <c r="J6" s="445">
        <v>7</v>
      </c>
      <c r="K6" s="446">
        <v>56157.34912109375</v>
      </c>
    </row>
    <row r="7" spans="1:11" ht="14.45" customHeight="1" x14ac:dyDescent="0.2">
      <c r="A7" s="441" t="s">
        <v>377</v>
      </c>
      <c r="B7" s="442" t="s">
        <v>378</v>
      </c>
      <c r="C7" s="443" t="s">
        <v>379</v>
      </c>
      <c r="D7" s="444" t="s">
        <v>380</v>
      </c>
      <c r="E7" s="443" t="s">
        <v>381</v>
      </c>
      <c r="F7" s="444" t="s">
        <v>382</v>
      </c>
      <c r="G7" s="443" t="s">
        <v>385</v>
      </c>
      <c r="H7" s="443" t="s">
        <v>386</v>
      </c>
      <c r="I7" s="445">
        <v>593.44000244140625</v>
      </c>
      <c r="J7" s="445">
        <v>1</v>
      </c>
      <c r="K7" s="446">
        <v>593.44000244140625</v>
      </c>
    </row>
    <row r="8" spans="1:11" ht="14.45" customHeight="1" x14ac:dyDescent="0.2">
      <c r="A8" s="441" t="s">
        <v>377</v>
      </c>
      <c r="B8" s="442" t="s">
        <v>378</v>
      </c>
      <c r="C8" s="443" t="s">
        <v>379</v>
      </c>
      <c r="D8" s="444" t="s">
        <v>380</v>
      </c>
      <c r="E8" s="443" t="s">
        <v>381</v>
      </c>
      <c r="F8" s="444" t="s">
        <v>382</v>
      </c>
      <c r="G8" s="443" t="s">
        <v>387</v>
      </c>
      <c r="H8" s="443" t="s">
        <v>388</v>
      </c>
      <c r="I8" s="445">
        <v>1524.5999755859375</v>
      </c>
      <c r="J8" s="445">
        <v>1</v>
      </c>
      <c r="K8" s="446">
        <v>1524.5999755859375</v>
      </c>
    </row>
    <row r="9" spans="1:11" ht="14.45" customHeight="1" x14ac:dyDescent="0.2">
      <c r="A9" s="441" t="s">
        <v>377</v>
      </c>
      <c r="B9" s="442" t="s">
        <v>378</v>
      </c>
      <c r="C9" s="443" t="s">
        <v>379</v>
      </c>
      <c r="D9" s="444" t="s">
        <v>380</v>
      </c>
      <c r="E9" s="443" t="s">
        <v>381</v>
      </c>
      <c r="F9" s="444" t="s">
        <v>382</v>
      </c>
      <c r="G9" s="443" t="s">
        <v>389</v>
      </c>
      <c r="H9" s="443" t="s">
        <v>390</v>
      </c>
      <c r="I9" s="445">
        <v>2153.800048828125</v>
      </c>
      <c r="J9" s="445">
        <v>1</v>
      </c>
      <c r="K9" s="446">
        <v>2153.800048828125</v>
      </c>
    </row>
    <row r="10" spans="1:11" ht="14.45" customHeight="1" x14ac:dyDescent="0.2">
      <c r="A10" s="441" t="s">
        <v>377</v>
      </c>
      <c r="B10" s="442" t="s">
        <v>378</v>
      </c>
      <c r="C10" s="443" t="s">
        <v>379</v>
      </c>
      <c r="D10" s="444" t="s">
        <v>380</v>
      </c>
      <c r="E10" s="443" t="s">
        <v>381</v>
      </c>
      <c r="F10" s="444" t="s">
        <v>382</v>
      </c>
      <c r="G10" s="443" t="s">
        <v>391</v>
      </c>
      <c r="H10" s="443" t="s">
        <v>392</v>
      </c>
      <c r="I10" s="445">
        <v>1524.5999755859375</v>
      </c>
      <c r="J10" s="445">
        <v>1</v>
      </c>
      <c r="K10" s="446">
        <v>1524.5999755859375</v>
      </c>
    </row>
    <row r="11" spans="1:11" ht="14.45" customHeight="1" x14ac:dyDescent="0.2">
      <c r="A11" s="441" t="s">
        <v>377</v>
      </c>
      <c r="B11" s="442" t="s">
        <v>378</v>
      </c>
      <c r="C11" s="443" t="s">
        <v>379</v>
      </c>
      <c r="D11" s="444" t="s">
        <v>380</v>
      </c>
      <c r="E11" s="443" t="s">
        <v>381</v>
      </c>
      <c r="F11" s="444" t="s">
        <v>382</v>
      </c>
      <c r="G11" s="443" t="s">
        <v>393</v>
      </c>
      <c r="H11" s="443" t="s">
        <v>394</v>
      </c>
      <c r="I11" s="445">
        <v>9478.3333333333339</v>
      </c>
      <c r="J11" s="445">
        <v>13</v>
      </c>
      <c r="K11" s="446">
        <v>124630</v>
      </c>
    </row>
    <row r="12" spans="1:11" ht="14.45" customHeight="1" x14ac:dyDescent="0.2">
      <c r="A12" s="441" t="s">
        <v>377</v>
      </c>
      <c r="B12" s="442" t="s">
        <v>378</v>
      </c>
      <c r="C12" s="443" t="s">
        <v>379</v>
      </c>
      <c r="D12" s="444" t="s">
        <v>380</v>
      </c>
      <c r="E12" s="443" t="s">
        <v>381</v>
      </c>
      <c r="F12" s="444" t="s">
        <v>382</v>
      </c>
      <c r="G12" s="443" t="s">
        <v>395</v>
      </c>
      <c r="H12" s="443" t="s">
        <v>396</v>
      </c>
      <c r="I12" s="445">
        <v>88.59899978637695</v>
      </c>
      <c r="J12" s="445">
        <v>25</v>
      </c>
      <c r="K12" s="446">
        <v>2191.3399810791016</v>
      </c>
    </row>
    <row r="13" spans="1:11" ht="14.45" customHeight="1" x14ac:dyDescent="0.2">
      <c r="A13" s="441" t="s">
        <v>377</v>
      </c>
      <c r="B13" s="442" t="s">
        <v>378</v>
      </c>
      <c r="C13" s="443" t="s">
        <v>379</v>
      </c>
      <c r="D13" s="444" t="s">
        <v>380</v>
      </c>
      <c r="E13" s="443" t="s">
        <v>381</v>
      </c>
      <c r="F13" s="444" t="s">
        <v>382</v>
      </c>
      <c r="G13" s="443" t="s">
        <v>397</v>
      </c>
      <c r="H13" s="443" t="s">
        <v>398</v>
      </c>
      <c r="I13" s="445">
        <v>32.397749141770966</v>
      </c>
      <c r="J13" s="445">
        <v>1160</v>
      </c>
      <c r="K13" s="446">
        <v>37581.170349121094</v>
      </c>
    </row>
    <row r="14" spans="1:11" ht="14.45" customHeight="1" x14ac:dyDescent="0.2">
      <c r="A14" s="441" t="s">
        <v>377</v>
      </c>
      <c r="B14" s="442" t="s">
        <v>378</v>
      </c>
      <c r="C14" s="443" t="s">
        <v>379</v>
      </c>
      <c r="D14" s="444" t="s">
        <v>380</v>
      </c>
      <c r="E14" s="443" t="s">
        <v>381</v>
      </c>
      <c r="F14" s="444" t="s">
        <v>382</v>
      </c>
      <c r="G14" s="443" t="s">
        <v>399</v>
      </c>
      <c r="H14" s="443" t="s">
        <v>400</v>
      </c>
      <c r="I14" s="445">
        <v>32.389999389648438</v>
      </c>
      <c r="J14" s="445">
        <v>160</v>
      </c>
      <c r="K14" s="446">
        <v>5182.68017578125</v>
      </c>
    </row>
    <row r="15" spans="1:11" ht="14.45" customHeight="1" x14ac:dyDescent="0.2">
      <c r="A15" s="441" t="s">
        <v>377</v>
      </c>
      <c r="B15" s="442" t="s">
        <v>378</v>
      </c>
      <c r="C15" s="443" t="s">
        <v>379</v>
      </c>
      <c r="D15" s="444" t="s">
        <v>380</v>
      </c>
      <c r="E15" s="443" t="s">
        <v>381</v>
      </c>
      <c r="F15" s="444" t="s">
        <v>382</v>
      </c>
      <c r="G15" s="443" t="s">
        <v>401</v>
      </c>
      <c r="H15" s="443" t="s">
        <v>402</v>
      </c>
      <c r="I15" s="445">
        <v>984.94000244140625</v>
      </c>
      <c r="J15" s="445">
        <v>1</v>
      </c>
      <c r="K15" s="446">
        <v>984.94000244140625</v>
      </c>
    </row>
    <row r="16" spans="1:11" ht="14.45" customHeight="1" x14ac:dyDescent="0.2">
      <c r="A16" s="441" t="s">
        <v>377</v>
      </c>
      <c r="B16" s="442" t="s">
        <v>378</v>
      </c>
      <c r="C16" s="443" t="s">
        <v>379</v>
      </c>
      <c r="D16" s="444" t="s">
        <v>380</v>
      </c>
      <c r="E16" s="443" t="s">
        <v>381</v>
      </c>
      <c r="F16" s="444" t="s">
        <v>382</v>
      </c>
      <c r="G16" s="443" t="s">
        <v>403</v>
      </c>
      <c r="H16" s="443" t="s">
        <v>404</v>
      </c>
      <c r="I16" s="445">
        <v>5321.80615234375</v>
      </c>
      <c r="J16" s="445">
        <v>42</v>
      </c>
      <c r="K16" s="446">
        <v>221487.220703125</v>
      </c>
    </row>
    <row r="17" spans="1:11" ht="14.45" customHeight="1" x14ac:dyDescent="0.2">
      <c r="A17" s="441" t="s">
        <v>377</v>
      </c>
      <c r="B17" s="442" t="s">
        <v>378</v>
      </c>
      <c r="C17" s="443" t="s">
        <v>379</v>
      </c>
      <c r="D17" s="444" t="s">
        <v>380</v>
      </c>
      <c r="E17" s="443" t="s">
        <v>381</v>
      </c>
      <c r="F17" s="444" t="s">
        <v>382</v>
      </c>
      <c r="G17" s="443" t="s">
        <v>405</v>
      </c>
      <c r="H17" s="443" t="s">
        <v>406</v>
      </c>
      <c r="I17" s="445">
        <v>24200</v>
      </c>
      <c r="J17" s="445">
        <v>7</v>
      </c>
      <c r="K17" s="446">
        <v>169400</v>
      </c>
    </row>
    <row r="18" spans="1:11" ht="14.45" customHeight="1" x14ac:dyDescent="0.2">
      <c r="A18" s="441" t="s">
        <v>377</v>
      </c>
      <c r="B18" s="442" t="s">
        <v>378</v>
      </c>
      <c r="C18" s="443" t="s">
        <v>379</v>
      </c>
      <c r="D18" s="444" t="s">
        <v>380</v>
      </c>
      <c r="E18" s="443" t="s">
        <v>381</v>
      </c>
      <c r="F18" s="444" t="s">
        <v>382</v>
      </c>
      <c r="G18" s="443" t="s">
        <v>407</v>
      </c>
      <c r="H18" s="443" t="s">
        <v>408</v>
      </c>
      <c r="I18" s="445">
        <v>21005.603515625</v>
      </c>
      <c r="J18" s="445">
        <v>14</v>
      </c>
      <c r="K18" s="446">
        <v>294078.435546875</v>
      </c>
    </row>
    <row r="19" spans="1:11" ht="14.45" customHeight="1" x14ac:dyDescent="0.2">
      <c r="A19" s="441" t="s">
        <v>377</v>
      </c>
      <c r="B19" s="442" t="s">
        <v>378</v>
      </c>
      <c r="C19" s="443" t="s">
        <v>379</v>
      </c>
      <c r="D19" s="444" t="s">
        <v>380</v>
      </c>
      <c r="E19" s="443" t="s">
        <v>381</v>
      </c>
      <c r="F19" s="444" t="s">
        <v>382</v>
      </c>
      <c r="G19" s="443" t="s">
        <v>409</v>
      </c>
      <c r="H19" s="443" t="s">
        <v>410</v>
      </c>
      <c r="I19" s="445">
        <v>25403.958984375</v>
      </c>
      <c r="J19" s="445">
        <v>31</v>
      </c>
      <c r="K19" s="446">
        <v>787522.6328125</v>
      </c>
    </row>
    <row r="20" spans="1:11" ht="14.45" customHeight="1" x14ac:dyDescent="0.2">
      <c r="A20" s="441" t="s">
        <v>377</v>
      </c>
      <c r="B20" s="442" t="s">
        <v>378</v>
      </c>
      <c r="C20" s="443" t="s">
        <v>379</v>
      </c>
      <c r="D20" s="444" t="s">
        <v>380</v>
      </c>
      <c r="E20" s="443" t="s">
        <v>381</v>
      </c>
      <c r="F20" s="444" t="s">
        <v>382</v>
      </c>
      <c r="G20" s="443" t="s">
        <v>407</v>
      </c>
      <c r="H20" s="443" t="s">
        <v>411</v>
      </c>
      <c r="I20" s="445">
        <v>21005.609375</v>
      </c>
      <c r="J20" s="445">
        <v>15</v>
      </c>
      <c r="K20" s="446">
        <v>315084.111328125</v>
      </c>
    </row>
    <row r="21" spans="1:11" ht="14.45" customHeight="1" x14ac:dyDescent="0.2">
      <c r="A21" s="441" t="s">
        <v>377</v>
      </c>
      <c r="B21" s="442" t="s">
        <v>378</v>
      </c>
      <c r="C21" s="443" t="s">
        <v>379</v>
      </c>
      <c r="D21" s="444" t="s">
        <v>380</v>
      </c>
      <c r="E21" s="443" t="s">
        <v>381</v>
      </c>
      <c r="F21" s="444" t="s">
        <v>382</v>
      </c>
      <c r="G21" s="443" t="s">
        <v>409</v>
      </c>
      <c r="H21" s="443" t="s">
        <v>412</v>
      </c>
      <c r="I21" s="445">
        <v>25110.757421875001</v>
      </c>
      <c r="J21" s="445">
        <v>20</v>
      </c>
      <c r="K21" s="446">
        <v>499282.78125</v>
      </c>
    </row>
    <row r="22" spans="1:11" ht="14.45" customHeight="1" x14ac:dyDescent="0.2">
      <c r="A22" s="441" t="s">
        <v>377</v>
      </c>
      <c r="B22" s="442" t="s">
        <v>378</v>
      </c>
      <c r="C22" s="443" t="s">
        <v>379</v>
      </c>
      <c r="D22" s="444" t="s">
        <v>380</v>
      </c>
      <c r="E22" s="443" t="s">
        <v>381</v>
      </c>
      <c r="F22" s="444" t="s">
        <v>382</v>
      </c>
      <c r="G22" s="443" t="s">
        <v>413</v>
      </c>
      <c r="H22" s="443" t="s">
        <v>414</v>
      </c>
      <c r="I22" s="445">
        <v>36590.47230113636</v>
      </c>
      <c r="J22" s="445">
        <v>11</v>
      </c>
      <c r="K22" s="446">
        <v>402495.1953125</v>
      </c>
    </row>
    <row r="23" spans="1:11" ht="14.45" customHeight="1" x14ac:dyDescent="0.2">
      <c r="A23" s="441" t="s">
        <v>377</v>
      </c>
      <c r="B23" s="442" t="s">
        <v>378</v>
      </c>
      <c r="C23" s="443" t="s">
        <v>379</v>
      </c>
      <c r="D23" s="444" t="s">
        <v>380</v>
      </c>
      <c r="E23" s="443" t="s">
        <v>381</v>
      </c>
      <c r="F23" s="444" t="s">
        <v>382</v>
      </c>
      <c r="G23" s="443" t="s">
        <v>413</v>
      </c>
      <c r="H23" s="443" t="s">
        <v>415</v>
      </c>
      <c r="I23" s="445">
        <v>36590.455729166664</v>
      </c>
      <c r="J23" s="445">
        <v>6</v>
      </c>
      <c r="K23" s="446">
        <v>219542.734375</v>
      </c>
    </row>
    <row r="24" spans="1:11" ht="14.45" customHeight="1" x14ac:dyDescent="0.2">
      <c r="A24" s="441" t="s">
        <v>377</v>
      </c>
      <c r="B24" s="442" t="s">
        <v>378</v>
      </c>
      <c r="C24" s="443" t="s">
        <v>379</v>
      </c>
      <c r="D24" s="444" t="s">
        <v>380</v>
      </c>
      <c r="E24" s="443" t="s">
        <v>381</v>
      </c>
      <c r="F24" s="444" t="s">
        <v>382</v>
      </c>
      <c r="G24" s="443" t="s">
        <v>416</v>
      </c>
      <c r="H24" s="443" t="s">
        <v>417</v>
      </c>
      <c r="I24" s="445">
        <v>36590.242578124999</v>
      </c>
      <c r="J24" s="445">
        <v>10</v>
      </c>
      <c r="K24" s="446">
        <v>365902.42578125</v>
      </c>
    </row>
    <row r="25" spans="1:11" ht="14.45" customHeight="1" x14ac:dyDescent="0.2">
      <c r="A25" s="441" t="s">
        <v>377</v>
      </c>
      <c r="B25" s="442" t="s">
        <v>378</v>
      </c>
      <c r="C25" s="443" t="s">
        <v>379</v>
      </c>
      <c r="D25" s="444" t="s">
        <v>380</v>
      </c>
      <c r="E25" s="443" t="s">
        <v>381</v>
      </c>
      <c r="F25" s="444" t="s">
        <v>382</v>
      </c>
      <c r="G25" s="443" t="s">
        <v>418</v>
      </c>
      <c r="H25" s="443" t="s">
        <v>419</v>
      </c>
      <c r="I25" s="445">
        <v>36590.380326704544</v>
      </c>
      <c r="J25" s="445">
        <v>11</v>
      </c>
      <c r="K25" s="446">
        <v>402494.18359375</v>
      </c>
    </row>
    <row r="26" spans="1:11" ht="14.45" customHeight="1" x14ac:dyDescent="0.2">
      <c r="A26" s="441" t="s">
        <v>377</v>
      </c>
      <c r="B26" s="442" t="s">
        <v>378</v>
      </c>
      <c r="C26" s="443" t="s">
        <v>379</v>
      </c>
      <c r="D26" s="444" t="s">
        <v>380</v>
      </c>
      <c r="E26" s="443" t="s">
        <v>381</v>
      </c>
      <c r="F26" s="444" t="s">
        <v>382</v>
      </c>
      <c r="G26" s="443" t="s">
        <v>420</v>
      </c>
      <c r="H26" s="443" t="s">
        <v>421</v>
      </c>
      <c r="I26" s="445">
        <v>36590.3984375</v>
      </c>
      <c r="J26" s="445">
        <v>8</v>
      </c>
      <c r="K26" s="446">
        <v>292723.1875</v>
      </c>
    </row>
    <row r="27" spans="1:11" ht="14.45" customHeight="1" x14ac:dyDescent="0.2">
      <c r="A27" s="441" t="s">
        <v>377</v>
      </c>
      <c r="B27" s="442" t="s">
        <v>378</v>
      </c>
      <c r="C27" s="443" t="s">
        <v>379</v>
      </c>
      <c r="D27" s="444" t="s">
        <v>380</v>
      </c>
      <c r="E27" s="443" t="s">
        <v>381</v>
      </c>
      <c r="F27" s="444" t="s">
        <v>382</v>
      </c>
      <c r="G27" s="443" t="s">
        <v>422</v>
      </c>
      <c r="H27" s="443" t="s">
        <v>423</v>
      </c>
      <c r="I27" s="445">
        <v>36157.0087890625</v>
      </c>
      <c r="J27" s="445">
        <v>30</v>
      </c>
      <c r="K27" s="446">
        <v>1086444.021484375</v>
      </c>
    </row>
    <row r="28" spans="1:11" ht="14.45" customHeight="1" x14ac:dyDescent="0.2">
      <c r="A28" s="441" t="s">
        <v>377</v>
      </c>
      <c r="B28" s="442" t="s">
        <v>378</v>
      </c>
      <c r="C28" s="443" t="s">
        <v>379</v>
      </c>
      <c r="D28" s="444" t="s">
        <v>380</v>
      </c>
      <c r="E28" s="443" t="s">
        <v>381</v>
      </c>
      <c r="F28" s="444" t="s">
        <v>382</v>
      </c>
      <c r="G28" s="443" t="s">
        <v>424</v>
      </c>
      <c r="H28" s="443" t="s">
        <v>425</v>
      </c>
      <c r="I28" s="445">
        <v>35402.734505208333</v>
      </c>
      <c r="J28" s="445">
        <v>16</v>
      </c>
      <c r="K28" s="446">
        <v>567631.529296875</v>
      </c>
    </row>
    <row r="29" spans="1:11" ht="14.45" customHeight="1" x14ac:dyDescent="0.2">
      <c r="A29" s="441" t="s">
        <v>377</v>
      </c>
      <c r="B29" s="442" t="s">
        <v>378</v>
      </c>
      <c r="C29" s="443" t="s">
        <v>379</v>
      </c>
      <c r="D29" s="444" t="s">
        <v>380</v>
      </c>
      <c r="E29" s="443" t="s">
        <v>381</v>
      </c>
      <c r="F29" s="444" t="s">
        <v>382</v>
      </c>
      <c r="G29" s="443" t="s">
        <v>424</v>
      </c>
      <c r="H29" s="443" t="s">
        <v>426</v>
      </c>
      <c r="I29" s="445">
        <v>36590.333767361109</v>
      </c>
      <c r="J29" s="445">
        <v>9</v>
      </c>
      <c r="K29" s="446">
        <v>329313.00390625</v>
      </c>
    </row>
    <row r="30" spans="1:11" ht="14.45" customHeight="1" x14ac:dyDescent="0.2">
      <c r="A30" s="441" t="s">
        <v>377</v>
      </c>
      <c r="B30" s="442" t="s">
        <v>378</v>
      </c>
      <c r="C30" s="443" t="s">
        <v>379</v>
      </c>
      <c r="D30" s="444" t="s">
        <v>380</v>
      </c>
      <c r="E30" s="443" t="s">
        <v>381</v>
      </c>
      <c r="F30" s="444" t="s">
        <v>382</v>
      </c>
      <c r="G30" s="443" t="s">
        <v>427</v>
      </c>
      <c r="H30" s="443" t="s">
        <v>428</v>
      </c>
      <c r="I30" s="445">
        <v>274.66835327148436</v>
      </c>
      <c r="J30" s="445">
        <v>170</v>
      </c>
      <c r="K30" s="446">
        <v>46693.649658203125</v>
      </c>
    </row>
    <row r="31" spans="1:11" ht="14.45" customHeight="1" x14ac:dyDescent="0.2">
      <c r="A31" s="441" t="s">
        <v>377</v>
      </c>
      <c r="B31" s="442" t="s">
        <v>378</v>
      </c>
      <c r="C31" s="443" t="s">
        <v>379</v>
      </c>
      <c r="D31" s="444" t="s">
        <v>380</v>
      </c>
      <c r="E31" s="443" t="s">
        <v>381</v>
      </c>
      <c r="F31" s="444" t="s">
        <v>382</v>
      </c>
      <c r="G31" s="443" t="s">
        <v>429</v>
      </c>
      <c r="H31" s="443" t="s">
        <v>430</v>
      </c>
      <c r="I31" s="445">
        <v>274.67001342773438</v>
      </c>
      <c r="J31" s="445">
        <v>13</v>
      </c>
      <c r="K31" s="446">
        <v>3570.7100219726563</v>
      </c>
    </row>
    <row r="32" spans="1:11" ht="14.45" customHeight="1" x14ac:dyDescent="0.2">
      <c r="A32" s="441" t="s">
        <v>377</v>
      </c>
      <c r="B32" s="442" t="s">
        <v>378</v>
      </c>
      <c r="C32" s="443" t="s">
        <v>379</v>
      </c>
      <c r="D32" s="444" t="s">
        <v>380</v>
      </c>
      <c r="E32" s="443" t="s">
        <v>381</v>
      </c>
      <c r="F32" s="444" t="s">
        <v>382</v>
      </c>
      <c r="G32" s="443" t="s">
        <v>431</v>
      </c>
      <c r="H32" s="443" t="s">
        <v>432</v>
      </c>
      <c r="I32" s="445">
        <v>2785.084269205729</v>
      </c>
      <c r="J32" s="445">
        <v>28</v>
      </c>
      <c r="K32" s="446">
        <v>78295.939697265625</v>
      </c>
    </row>
    <row r="33" spans="1:11" ht="14.45" customHeight="1" x14ac:dyDescent="0.2">
      <c r="A33" s="441" t="s">
        <v>377</v>
      </c>
      <c r="B33" s="442" t="s">
        <v>378</v>
      </c>
      <c r="C33" s="443" t="s">
        <v>379</v>
      </c>
      <c r="D33" s="444" t="s">
        <v>380</v>
      </c>
      <c r="E33" s="443" t="s">
        <v>381</v>
      </c>
      <c r="F33" s="444" t="s">
        <v>382</v>
      </c>
      <c r="G33" s="443" t="s">
        <v>433</v>
      </c>
      <c r="H33" s="443" t="s">
        <v>434</v>
      </c>
      <c r="I33" s="445">
        <v>274.67001342773438</v>
      </c>
      <c r="J33" s="445">
        <v>7</v>
      </c>
      <c r="K33" s="446">
        <v>1922.6900634765625</v>
      </c>
    </row>
    <row r="34" spans="1:11" ht="14.45" customHeight="1" x14ac:dyDescent="0.2">
      <c r="A34" s="441" t="s">
        <v>377</v>
      </c>
      <c r="B34" s="442" t="s">
        <v>378</v>
      </c>
      <c r="C34" s="443" t="s">
        <v>379</v>
      </c>
      <c r="D34" s="444" t="s">
        <v>380</v>
      </c>
      <c r="E34" s="443" t="s">
        <v>381</v>
      </c>
      <c r="F34" s="444" t="s">
        <v>382</v>
      </c>
      <c r="G34" s="443" t="s">
        <v>435</v>
      </c>
      <c r="H34" s="443" t="s">
        <v>436</v>
      </c>
      <c r="I34" s="445">
        <v>274.67001342773438</v>
      </c>
      <c r="J34" s="445">
        <v>10</v>
      </c>
      <c r="K34" s="446">
        <v>2746.7001342773438</v>
      </c>
    </row>
    <row r="35" spans="1:11" ht="14.45" customHeight="1" x14ac:dyDescent="0.2">
      <c r="A35" s="441" t="s">
        <v>377</v>
      </c>
      <c r="B35" s="442" t="s">
        <v>378</v>
      </c>
      <c r="C35" s="443" t="s">
        <v>379</v>
      </c>
      <c r="D35" s="444" t="s">
        <v>380</v>
      </c>
      <c r="E35" s="443" t="s">
        <v>381</v>
      </c>
      <c r="F35" s="444" t="s">
        <v>382</v>
      </c>
      <c r="G35" s="443" t="s">
        <v>437</v>
      </c>
      <c r="H35" s="443" t="s">
        <v>438</v>
      </c>
      <c r="I35" s="445">
        <v>2821.97998046875</v>
      </c>
      <c r="J35" s="445">
        <v>2</v>
      </c>
      <c r="K35" s="446">
        <v>5643.9501953125</v>
      </c>
    </row>
    <row r="36" spans="1:11" ht="14.45" customHeight="1" x14ac:dyDescent="0.2">
      <c r="A36" s="441" t="s">
        <v>377</v>
      </c>
      <c r="B36" s="442" t="s">
        <v>378</v>
      </c>
      <c r="C36" s="443" t="s">
        <v>379</v>
      </c>
      <c r="D36" s="444" t="s">
        <v>380</v>
      </c>
      <c r="E36" s="443" t="s">
        <v>381</v>
      </c>
      <c r="F36" s="444" t="s">
        <v>382</v>
      </c>
      <c r="G36" s="443" t="s">
        <v>439</v>
      </c>
      <c r="H36" s="443" t="s">
        <v>440</v>
      </c>
      <c r="I36" s="445">
        <v>26517.268880208332</v>
      </c>
      <c r="J36" s="445">
        <v>15</v>
      </c>
      <c r="K36" s="446">
        <v>397759.033203125</v>
      </c>
    </row>
    <row r="37" spans="1:11" ht="14.45" customHeight="1" x14ac:dyDescent="0.2">
      <c r="A37" s="441" t="s">
        <v>377</v>
      </c>
      <c r="B37" s="442" t="s">
        <v>378</v>
      </c>
      <c r="C37" s="443" t="s">
        <v>379</v>
      </c>
      <c r="D37" s="444" t="s">
        <v>380</v>
      </c>
      <c r="E37" s="443" t="s">
        <v>381</v>
      </c>
      <c r="F37" s="444" t="s">
        <v>382</v>
      </c>
      <c r="G37" s="443" t="s">
        <v>441</v>
      </c>
      <c r="H37" s="443" t="s">
        <v>442</v>
      </c>
      <c r="I37" s="445">
        <v>10030.820209703947</v>
      </c>
      <c r="J37" s="445">
        <v>21</v>
      </c>
      <c r="K37" s="446">
        <v>210644.96484375</v>
      </c>
    </row>
    <row r="38" spans="1:11" ht="14.45" customHeight="1" x14ac:dyDescent="0.2">
      <c r="A38" s="441" t="s">
        <v>377</v>
      </c>
      <c r="B38" s="442" t="s">
        <v>378</v>
      </c>
      <c r="C38" s="443" t="s">
        <v>379</v>
      </c>
      <c r="D38" s="444" t="s">
        <v>380</v>
      </c>
      <c r="E38" s="443" t="s">
        <v>381</v>
      </c>
      <c r="F38" s="444" t="s">
        <v>382</v>
      </c>
      <c r="G38" s="443" t="s">
        <v>443</v>
      </c>
      <c r="H38" s="443" t="s">
        <v>444</v>
      </c>
      <c r="I38" s="445">
        <v>20.090000152587891</v>
      </c>
      <c r="J38" s="445">
        <v>100</v>
      </c>
      <c r="K38" s="446">
        <v>2008.6000366210938</v>
      </c>
    </row>
    <row r="39" spans="1:11" ht="14.45" customHeight="1" x14ac:dyDescent="0.2">
      <c r="A39" s="441" t="s">
        <v>377</v>
      </c>
      <c r="B39" s="442" t="s">
        <v>378</v>
      </c>
      <c r="C39" s="443" t="s">
        <v>379</v>
      </c>
      <c r="D39" s="444" t="s">
        <v>380</v>
      </c>
      <c r="E39" s="443" t="s">
        <v>381</v>
      </c>
      <c r="F39" s="444" t="s">
        <v>382</v>
      </c>
      <c r="G39" s="443" t="s">
        <v>445</v>
      </c>
      <c r="H39" s="443" t="s">
        <v>446</v>
      </c>
      <c r="I39" s="445">
        <v>25.919529379867924</v>
      </c>
      <c r="J39" s="445">
        <v>9120</v>
      </c>
      <c r="K39" s="446">
        <v>236374.09936523438</v>
      </c>
    </row>
    <row r="40" spans="1:11" ht="14.45" customHeight="1" x14ac:dyDescent="0.2">
      <c r="A40" s="441" t="s">
        <v>377</v>
      </c>
      <c r="B40" s="442" t="s">
        <v>378</v>
      </c>
      <c r="C40" s="443" t="s">
        <v>379</v>
      </c>
      <c r="D40" s="444" t="s">
        <v>380</v>
      </c>
      <c r="E40" s="443" t="s">
        <v>381</v>
      </c>
      <c r="F40" s="444" t="s">
        <v>382</v>
      </c>
      <c r="G40" s="443" t="s">
        <v>443</v>
      </c>
      <c r="H40" s="443" t="s">
        <v>447</v>
      </c>
      <c r="I40" s="445">
        <v>20.090000152587891</v>
      </c>
      <c r="J40" s="445">
        <v>60</v>
      </c>
      <c r="K40" s="446">
        <v>1205.1600036621094</v>
      </c>
    </row>
    <row r="41" spans="1:11" ht="14.45" customHeight="1" x14ac:dyDescent="0.2">
      <c r="A41" s="441" t="s">
        <v>377</v>
      </c>
      <c r="B41" s="442" t="s">
        <v>378</v>
      </c>
      <c r="C41" s="443" t="s">
        <v>379</v>
      </c>
      <c r="D41" s="444" t="s">
        <v>380</v>
      </c>
      <c r="E41" s="443" t="s">
        <v>381</v>
      </c>
      <c r="F41" s="444" t="s">
        <v>382</v>
      </c>
      <c r="G41" s="443" t="s">
        <v>445</v>
      </c>
      <c r="H41" s="443" t="s">
        <v>448</v>
      </c>
      <c r="I41" s="445">
        <v>25.918448075004246</v>
      </c>
      <c r="J41" s="445">
        <v>6000</v>
      </c>
      <c r="K41" s="446">
        <v>155509.16943359375</v>
      </c>
    </row>
    <row r="42" spans="1:11" ht="14.45" customHeight="1" x14ac:dyDescent="0.2">
      <c r="A42" s="441" t="s">
        <v>377</v>
      </c>
      <c r="B42" s="442" t="s">
        <v>378</v>
      </c>
      <c r="C42" s="443" t="s">
        <v>379</v>
      </c>
      <c r="D42" s="444" t="s">
        <v>380</v>
      </c>
      <c r="E42" s="443" t="s">
        <v>381</v>
      </c>
      <c r="F42" s="444" t="s">
        <v>382</v>
      </c>
      <c r="G42" s="443" t="s">
        <v>449</v>
      </c>
      <c r="H42" s="443" t="s">
        <v>450</v>
      </c>
      <c r="I42" s="445">
        <v>884.510009765625</v>
      </c>
      <c r="J42" s="445">
        <v>1</v>
      </c>
      <c r="K42" s="446">
        <v>884.510009765625</v>
      </c>
    </row>
    <row r="43" spans="1:11" ht="14.45" customHeight="1" x14ac:dyDescent="0.2">
      <c r="A43" s="441" t="s">
        <v>377</v>
      </c>
      <c r="B43" s="442" t="s">
        <v>378</v>
      </c>
      <c r="C43" s="443" t="s">
        <v>379</v>
      </c>
      <c r="D43" s="444" t="s">
        <v>380</v>
      </c>
      <c r="E43" s="443" t="s">
        <v>381</v>
      </c>
      <c r="F43" s="444" t="s">
        <v>382</v>
      </c>
      <c r="G43" s="443" t="s">
        <v>451</v>
      </c>
      <c r="H43" s="443" t="s">
        <v>452</v>
      </c>
      <c r="I43" s="445">
        <v>98.790000915527344</v>
      </c>
      <c r="J43" s="445">
        <v>1</v>
      </c>
      <c r="K43" s="446">
        <v>98.790000915527344</v>
      </c>
    </row>
    <row r="44" spans="1:11" ht="14.45" customHeight="1" x14ac:dyDescent="0.2">
      <c r="A44" s="441" t="s">
        <v>377</v>
      </c>
      <c r="B44" s="442" t="s">
        <v>378</v>
      </c>
      <c r="C44" s="443" t="s">
        <v>379</v>
      </c>
      <c r="D44" s="444" t="s">
        <v>380</v>
      </c>
      <c r="E44" s="443" t="s">
        <v>381</v>
      </c>
      <c r="F44" s="444" t="s">
        <v>382</v>
      </c>
      <c r="G44" s="443" t="s">
        <v>453</v>
      </c>
      <c r="H44" s="443" t="s">
        <v>454</v>
      </c>
      <c r="I44" s="445">
        <v>724.03997802734375</v>
      </c>
      <c r="J44" s="445">
        <v>1</v>
      </c>
      <c r="K44" s="446">
        <v>724.03997802734375</v>
      </c>
    </row>
    <row r="45" spans="1:11" ht="14.45" customHeight="1" x14ac:dyDescent="0.2">
      <c r="A45" s="441" t="s">
        <v>377</v>
      </c>
      <c r="B45" s="442" t="s">
        <v>378</v>
      </c>
      <c r="C45" s="443" t="s">
        <v>379</v>
      </c>
      <c r="D45" s="444" t="s">
        <v>380</v>
      </c>
      <c r="E45" s="443" t="s">
        <v>381</v>
      </c>
      <c r="F45" s="444" t="s">
        <v>382</v>
      </c>
      <c r="G45" s="443" t="s">
        <v>455</v>
      </c>
      <c r="H45" s="443" t="s">
        <v>456</v>
      </c>
      <c r="I45" s="445">
        <v>3595.344930013021</v>
      </c>
      <c r="J45" s="445">
        <v>16</v>
      </c>
      <c r="K45" s="446">
        <v>57627.81982421875</v>
      </c>
    </row>
    <row r="46" spans="1:11" ht="14.45" customHeight="1" x14ac:dyDescent="0.2">
      <c r="A46" s="441" t="s">
        <v>377</v>
      </c>
      <c r="B46" s="442" t="s">
        <v>378</v>
      </c>
      <c r="C46" s="443" t="s">
        <v>379</v>
      </c>
      <c r="D46" s="444" t="s">
        <v>380</v>
      </c>
      <c r="E46" s="443" t="s">
        <v>381</v>
      </c>
      <c r="F46" s="444" t="s">
        <v>382</v>
      </c>
      <c r="G46" s="443" t="s">
        <v>457</v>
      </c>
      <c r="H46" s="443" t="s">
        <v>458</v>
      </c>
      <c r="I46" s="445">
        <v>3938.161661783854</v>
      </c>
      <c r="J46" s="445">
        <v>16</v>
      </c>
      <c r="K46" s="446">
        <v>63189.810546875</v>
      </c>
    </row>
    <row r="47" spans="1:11" ht="14.45" customHeight="1" x14ac:dyDescent="0.2">
      <c r="A47" s="441" t="s">
        <v>377</v>
      </c>
      <c r="B47" s="442" t="s">
        <v>378</v>
      </c>
      <c r="C47" s="443" t="s">
        <v>379</v>
      </c>
      <c r="D47" s="444" t="s">
        <v>380</v>
      </c>
      <c r="E47" s="443" t="s">
        <v>381</v>
      </c>
      <c r="F47" s="444" t="s">
        <v>382</v>
      </c>
      <c r="G47" s="443" t="s">
        <v>459</v>
      </c>
      <c r="H47" s="443" t="s">
        <v>460</v>
      </c>
      <c r="I47" s="445">
        <v>97.173946380615234</v>
      </c>
      <c r="J47" s="445">
        <v>141</v>
      </c>
      <c r="K47" s="446">
        <v>4534.8299865722656</v>
      </c>
    </row>
    <row r="48" spans="1:11" ht="14.45" customHeight="1" x14ac:dyDescent="0.2">
      <c r="A48" s="441" t="s">
        <v>377</v>
      </c>
      <c r="B48" s="442" t="s">
        <v>378</v>
      </c>
      <c r="C48" s="443" t="s">
        <v>379</v>
      </c>
      <c r="D48" s="444" t="s">
        <v>380</v>
      </c>
      <c r="E48" s="443" t="s">
        <v>381</v>
      </c>
      <c r="F48" s="444" t="s">
        <v>382</v>
      </c>
      <c r="G48" s="443" t="s">
        <v>461</v>
      </c>
      <c r="H48" s="443" t="s">
        <v>462</v>
      </c>
      <c r="I48" s="445">
        <v>751.8699951171875</v>
      </c>
      <c r="J48" s="445">
        <v>1</v>
      </c>
      <c r="K48" s="446">
        <v>751.8699951171875</v>
      </c>
    </row>
    <row r="49" spans="1:11" ht="14.45" customHeight="1" x14ac:dyDescent="0.2">
      <c r="A49" s="441" t="s">
        <v>377</v>
      </c>
      <c r="B49" s="442" t="s">
        <v>378</v>
      </c>
      <c r="C49" s="443" t="s">
        <v>379</v>
      </c>
      <c r="D49" s="444" t="s">
        <v>380</v>
      </c>
      <c r="E49" s="443" t="s">
        <v>381</v>
      </c>
      <c r="F49" s="444" t="s">
        <v>382</v>
      </c>
      <c r="G49" s="443" t="s">
        <v>463</v>
      </c>
      <c r="H49" s="443" t="s">
        <v>464</v>
      </c>
      <c r="I49" s="445">
        <v>3600.4659342447917</v>
      </c>
      <c r="J49" s="445">
        <v>24</v>
      </c>
      <c r="K49" s="446">
        <v>86233.18994140625</v>
      </c>
    </row>
    <row r="50" spans="1:11" ht="14.45" customHeight="1" x14ac:dyDescent="0.2">
      <c r="A50" s="441" t="s">
        <v>377</v>
      </c>
      <c r="B50" s="442" t="s">
        <v>378</v>
      </c>
      <c r="C50" s="443" t="s">
        <v>379</v>
      </c>
      <c r="D50" s="444" t="s">
        <v>380</v>
      </c>
      <c r="E50" s="443" t="s">
        <v>381</v>
      </c>
      <c r="F50" s="444" t="s">
        <v>382</v>
      </c>
      <c r="G50" s="443" t="s">
        <v>465</v>
      </c>
      <c r="H50" s="443" t="s">
        <v>466</v>
      </c>
      <c r="I50" s="445">
        <v>3612.5299316406249</v>
      </c>
      <c r="J50" s="445">
        <v>24</v>
      </c>
      <c r="K50" s="446">
        <v>86414.149658203125</v>
      </c>
    </row>
    <row r="51" spans="1:11" ht="14.45" customHeight="1" x14ac:dyDescent="0.2">
      <c r="A51" s="441" t="s">
        <v>377</v>
      </c>
      <c r="B51" s="442" t="s">
        <v>378</v>
      </c>
      <c r="C51" s="443" t="s">
        <v>379</v>
      </c>
      <c r="D51" s="444" t="s">
        <v>380</v>
      </c>
      <c r="E51" s="443" t="s">
        <v>381</v>
      </c>
      <c r="F51" s="444" t="s">
        <v>382</v>
      </c>
      <c r="G51" s="443" t="s">
        <v>467</v>
      </c>
      <c r="H51" s="443" t="s">
        <v>468</v>
      </c>
      <c r="I51" s="445">
        <v>49658.3984375</v>
      </c>
      <c r="J51" s="445">
        <v>1</v>
      </c>
      <c r="K51" s="446">
        <v>49658.3984375</v>
      </c>
    </row>
    <row r="52" spans="1:11" ht="14.45" customHeight="1" x14ac:dyDescent="0.2">
      <c r="A52" s="441" t="s">
        <v>377</v>
      </c>
      <c r="B52" s="442" t="s">
        <v>378</v>
      </c>
      <c r="C52" s="443" t="s">
        <v>379</v>
      </c>
      <c r="D52" s="444" t="s">
        <v>380</v>
      </c>
      <c r="E52" s="443" t="s">
        <v>381</v>
      </c>
      <c r="F52" s="444" t="s">
        <v>382</v>
      </c>
      <c r="G52" s="443" t="s">
        <v>467</v>
      </c>
      <c r="H52" s="443" t="s">
        <v>469</v>
      </c>
      <c r="I52" s="445">
        <v>49658.3984375</v>
      </c>
      <c r="J52" s="445">
        <v>4</v>
      </c>
      <c r="K52" s="446">
        <v>198633.59375</v>
      </c>
    </row>
    <row r="53" spans="1:11" ht="14.45" customHeight="1" x14ac:dyDescent="0.2">
      <c r="A53" s="441" t="s">
        <v>377</v>
      </c>
      <c r="B53" s="442" t="s">
        <v>378</v>
      </c>
      <c r="C53" s="443" t="s">
        <v>379</v>
      </c>
      <c r="D53" s="444" t="s">
        <v>380</v>
      </c>
      <c r="E53" s="443" t="s">
        <v>381</v>
      </c>
      <c r="F53" s="444" t="s">
        <v>382</v>
      </c>
      <c r="G53" s="443" t="s">
        <v>470</v>
      </c>
      <c r="H53" s="443" t="s">
        <v>471</v>
      </c>
      <c r="I53" s="445">
        <v>20908.807291666668</v>
      </c>
      <c r="J53" s="445">
        <v>3</v>
      </c>
      <c r="K53" s="446">
        <v>62726.421875</v>
      </c>
    </row>
    <row r="54" spans="1:11" ht="14.45" customHeight="1" x14ac:dyDescent="0.2">
      <c r="A54" s="441" t="s">
        <v>377</v>
      </c>
      <c r="B54" s="442" t="s">
        <v>378</v>
      </c>
      <c r="C54" s="443" t="s">
        <v>379</v>
      </c>
      <c r="D54" s="444" t="s">
        <v>380</v>
      </c>
      <c r="E54" s="443" t="s">
        <v>381</v>
      </c>
      <c r="F54" s="444" t="s">
        <v>382</v>
      </c>
      <c r="G54" s="443" t="s">
        <v>472</v>
      </c>
      <c r="H54" s="443" t="s">
        <v>473</v>
      </c>
      <c r="I54" s="445">
        <v>32.389999389648438</v>
      </c>
      <c r="J54" s="445">
        <v>60</v>
      </c>
      <c r="K54" s="446">
        <v>1943.5200805664063</v>
      </c>
    </row>
    <row r="55" spans="1:11" ht="14.45" customHeight="1" x14ac:dyDescent="0.2">
      <c r="A55" s="441" t="s">
        <v>377</v>
      </c>
      <c r="B55" s="442" t="s">
        <v>378</v>
      </c>
      <c r="C55" s="443" t="s">
        <v>379</v>
      </c>
      <c r="D55" s="444" t="s">
        <v>380</v>
      </c>
      <c r="E55" s="443" t="s">
        <v>381</v>
      </c>
      <c r="F55" s="444" t="s">
        <v>382</v>
      </c>
      <c r="G55" s="443" t="s">
        <v>474</v>
      </c>
      <c r="H55" s="443" t="s">
        <v>475</v>
      </c>
      <c r="I55" s="445">
        <v>2904</v>
      </c>
      <c r="J55" s="445">
        <v>3</v>
      </c>
      <c r="K55" s="446">
        <v>8712</v>
      </c>
    </row>
    <row r="56" spans="1:11" ht="14.45" customHeight="1" x14ac:dyDescent="0.2">
      <c r="A56" s="441" t="s">
        <v>377</v>
      </c>
      <c r="B56" s="442" t="s">
        <v>378</v>
      </c>
      <c r="C56" s="443" t="s">
        <v>379</v>
      </c>
      <c r="D56" s="444" t="s">
        <v>380</v>
      </c>
      <c r="E56" s="443" t="s">
        <v>381</v>
      </c>
      <c r="F56" s="444" t="s">
        <v>382</v>
      </c>
      <c r="G56" s="443" t="s">
        <v>476</v>
      </c>
      <c r="H56" s="443" t="s">
        <v>477</v>
      </c>
      <c r="I56" s="445">
        <v>1210</v>
      </c>
      <c r="J56" s="445">
        <v>2</v>
      </c>
      <c r="K56" s="446">
        <v>2420</v>
      </c>
    </row>
    <row r="57" spans="1:11" ht="14.45" customHeight="1" x14ac:dyDescent="0.2">
      <c r="A57" s="441" t="s">
        <v>377</v>
      </c>
      <c r="B57" s="442" t="s">
        <v>378</v>
      </c>
      <c r="C57" s="443" t="s">
        <v>379</v>
      </c>
      <c r="D57" s="444" t="s">
        <v>380</v>
      </c>
      <c r="E57" s="443" t="s">
        <v>381</v>
      </c>
      <c r="F57" s="444" t="s">
        <v>382</v>
      </c>
      <c r="G57" s="443" t="s">
        <v>478</v>
      </c>
      <c r="H57" s="443" t="s">
        <v>479</v>
      </c>
      <c r="I57" s="445">
        <v>6446.323404947917</v>
      </c>
      <c r="J57" s="445">
        <v>3</v>
      </c>
      <c r="K57" s="446">
        <v>19338.97021484375</v>
      </c>
    </row>
    <row r="58" spans="1:11" ht="14.45" customHeight="1" x14ac:dyDescent="0.2">
      <c r="A58" s="441" t="s">
        <v>377</v>
      </c>
      <c r="B58" s="442" t="s">
        <v>378</v>
      </c>
      <c r="C58" s="443" t="s">
        <v>379</v>
      </c>
      <c r="D58" s="444" t="s">
        <v>380</v>
      </c>
      <c r="E58" s="443" t="s">
        <v>381</v>
      </c>
      <c r="F58" s="444" t="s">
        <v>382</v>
      </c>
      <c r="G58" s="443" t="s">
        <v>480</v>
      </c>
      <c r="H58" s="443" t="s">
        <v>481</v>
      </c>
      <c r="I58" s="445">
        <v>1089.010009765625</v>
      </c>
      <c r="J58" s="445">
        <v>4</v>
      </c>
      <c r="K58" s="446">
        <v>4356.06005859375</v>
      </c>
    </row>
    <row r="59" spans="1:11" ht="14.45" customHeight="1" x14ac:dyDescent="0.2">
      <c r="A59" s="441" t="s">
        <v>377</v>
      </c>
      <c r="B59" s="442" t="s">
        <v>378</v>
      </c>
      <c r="C59" s="443" t="s">
        <v>379</v>
      </c>
      <c r="D59" s="444" t="s">
        <v>380</v>
      </c>
      <c r="E59" s="443" t="s">
        <v>381</v>
      </c>
      <c r="F59" s="444" t="s">
        <v>382</v>
      </c>
      <c r="G59" s="443" t="s">
        <v>482</v>
      </c>
      <c r="H59" s="443" t="s">
        <v>483</v>
      </c>
      <c r="I59" s="445">
        <v>274.67001342773438</v>
      </c>
      <c r="J59" s="445">
        <v>5</v>
      </c>
      <c r="K59" s="446">
        <v>1373.3500366210938</v>
      </c>
    </row>
    <row r="60" spans="1:11" ht="14.45" customHeight="1" x14ac:dyDescent="0.2">
      <c r="A60" s="441" t="s">
        <v>377</v>
      </c>
      <c r="B60" s="442" t="s">
        <v>378</v>
      </c>
      <c r="C60" s="443" t="s">
        <v>379</v>
      </c>
      <c r="D60" s="444" t="s">
        <v>380</v>
      </c>
      <c r="E60" s="443" t="s">
        <v>381</v>
      </c>
      <c r="F60" s="444" t="s">
        <v>382</v>
      </c>
      <c r="G60" s="443" t="s">
        <v>484</v>
      </c>
      <c r="H60" s="443" t="s">
        <v>485</v>
      </c>
      <c r="I60" s="445">
        <v>6736.683268229167</v>
      </c>
      <c r="J60" s="445">
        <v>6</v>
      </c>
      <c r="K60" s="446">
        <v>40420.099609375</v>
      </c>
    </row>
    <row r="61" spans="1:11" ht="14.45" customHeight="1" x14ac:dyDescent="0.2">
      <c r="A61" s="441" t="s">
        <v>377</v>
      </c>
      <c r="B61" s="442" t="s">
        <v>378</v>
      </c>
      <c r="C61" s="443" t="s">
        <v>379</v>
      </c>
      <c r="D61" s="444" t="s">
        <v>380</v>
      </c>
      <c r="E61" s="443" t="s">
        <v>381</v>
      </c>
      <c r="F61" s="444" t="s">
        <v>382</v>
      </c>
      <c r="G61" s="443" t="s">
        <v>486</v>
      </c>
      <c r="H61" s="443" t="s">
        <v>487</v>
      </c>
      <c r="I61" s="445">
        <v>10097.344029017857</v>
      </c>
      <c r="J61" s="445">
        <v>30</v>
      </c>
      <c r="K61" s="446">
        <v>302920.373046875</v>
      </c>
    </row>
    <row r="62" spans="1:11" ht="14.45" customHeight="1" x14ac:dyDescent="0.2">
      <c r="A62" s="441" t="s">
        <v>377</v>
      </c>
      <c r="B62" s="442" t="s">
        <v>378</v>
      </c>
      <c r="C62" s="443" t="s">
        <v>379</v>
      </c>
      <c r="D62" s="444" t="s">
        <v>380</v>
      </c>
      <c r="E62" s="443" t="s">
        <v>381</v>
      </c>
      <c r="F62" s="444" t="s">
        <v>382</v>
      </c>
      <c r="G62" s="443" t="s">
        <v>488</v>
      </c>
      <c r="H62" s="443" t="s">
        <v>489</v>
      </c>
      <c r="I62" s="445">
        <v>34618.949916294645</v>
      </c>
      <c r="J62" s="445">
        <v>29</v>
      </c>
      <c r="K62" s="446">
        <v>1003949.62109375</v>
      </c>
    </row>
    <row r="63" spans="1:11" ht="14.45" customHeight="1" x14ac:dyDescent="0.2">
      <c r="A63" s="441" t="s">
        <v>377</v>
      </c>
      <c r="B63" s="442" t="s">
        <v>378</v>
      </c>
      <c r="C63" s="443" t="s">
        <v>379</v>
      </c>
      <c r="D63" s="444" t="s">
        <v>380</v>
      </c>
      <c r="E63" s="443" t="s">
        <v>381</v>
      </c>
      <c r="F63" s="444" t="s">
        <v>382</v>
      </c>
      <c r="G63" s="443" t="s">
        <v>490</v>
      </c>
      <c r="H63" s="443" t="s">
        <v>491</v>
      </c>
      <c r="I63" s="445">
        <v>15004</v>
      </c>
      <c r="J63" s="445">
        <v>2.5</v>
      </c>
      <c r="K63" s="446">
        <v>37510</v>
      </c>
    </row>
    <row r="64" spans="1:11" ht="14.45" customHeight="1" x14ac:dyDescent="0.2">
      <c r="A64" s="441" t="s">
        <v>377</v>
      </c>
      <c r="B64" s="442" t="s">
        <v>378</v>
      </c>
      <c r="C64" s="443" t="s">
        <v>379</v>
      </c>
      <c r="D64" s="444" t="s">
        <v>380</v>
      </c>
      <c r="E64" s="443" t="s">
        <v>381</v>
      </c>
      <c r="F64" s="444" t="s">
        <v>382</v>
      </c>
      <c r="G64" s="443" t="s">
        <v>492</v>
      </c>
      <c r="H64" s="443" t="s">
        <v>493</v>
      </c>
      <c r="I64" s="445">
        <v>2775.863566080729</v>
      </c>
      <c r="J64" s="445">
        <v>33</v>
      </c>
      <c r="K64" s="446">
        <v>91852.541015625</v>
      </c>
    </row>
    <row r="65" spans="1:11" ht="14.45" customHeight="1" x14ac:dyDescent="0.2">
      <c r="A65" s="441" t="s">
        <v>377</v>
      </c>
      <c r="B65" s="442" t="s">
        <v>378</v>
      </c>
      <c r="C65" s="443" t="s">
        <v>379</v>
      </c>
      <c r="D65" s="444" t="s">
        <v>380</v>
      </c>
      <c r="E65" s="443" t="s">
        <v>381</v>
      </c>
      <c r="F65" s="444" t="s">
        <v>382</v>
      </c>
      <c r="G65" s="443" t="s">
        <v>494</v>
      </c>
      <c r="H65" s="443" t="s">
        <v>495</v>
      </c>
      <c r="I65" s="445">
        <v>6199.9755859375</v>
      </c>
      <c r="J65" s="445">
        <v>9</v>
      </c>
      <c r="K65" s="446">
        <v>55799.7802734375</v>
      </c>
    </row>
    <row r="66" spans="1:11" ht="14.45" customHeight="1" x14ac:dyDescent="0.2">
      <c r="A66" s="441" t="s">
        <v>377</v>
      </c>
      <c r="B66" s="442" t="s">
        <v>378</v>
      </c>
      <c r="C66" s="443" t="s">
        <v>379</v>
      </c>
      <c r="D66" s="444" t="s">
        <v>380</v>
      </c>
      <c r="E66" s="443" t="s">
        <v>381</v>
      </c>
      <c r="F66" s="444" t="s">
        <v>382</v>
      </c>
      <c r="G66" s="443" t="s">
        <v>496</v>
      </c>
      <c r="H66" s="443" t="s">
        <v>497</v>
      </c>
      <c r="I66" s="445">
        <v>5059.3428710937496</v>
      </c>
      <c r="J66" s="445">
        <v>15</v>
      </c>
      <c r="K66" s="446">
        <v>75939.87890625</v>
      </c>
    </row>
    <row r="67" spans="1:11" ht="14.45" customHeight="1" x14ac:dyDescent="0.2">
      <c r="A67" s="441" t="s">
        <v>377</v>
      </c>
      <c r="B67" s="442" t="s">
        <v>378</v>
      </c>
      <c r="C67" s="443" t="s">
        <v>379</v>
      </c>
      <c r="D67" s="444" t="s">
        <v>380</v>
      </c>
      <c r="E67" s="443" t="s">
        <v>381</v>
      </c>
      <c r="F67" s="444" t="s">
        <v>382</v>
      </c>
      <c r="G67" s="443" t="s">
        <v>498</v>
      </c>
      <c r="H67" s="443" t="s">
        <v>499</v>
      </c>
      <c r="I67" s="445">
        <v>5059.3428710937496</v>
      </c>
      <c r="J67" s="445">
        <v>13</v>
      </c>
      <c r="K67" s="446">
        <v>65801.298828125</v>
      </c>
    </row>
    <row r="68" spans="1:11" ht="14.45" customHeight="1" x14ac:dyDescent="0.2">
      <c r="A68" s="441" t="s">
        <v>377</v>
      </c>
      <c r="B68" s="442" t="s">
        <v>378</v>
      </c>
      <c r="C68" s="443" t="s">
        <v>379</v>
      </c>
      <c r="D68" s="444" t="s">
        <v>380</v>
      </c>
      <c r="E68" s="443" t="s">
        <v>381</v>
      </c>
      <c r="F68" s="444" t="s">
        <v>382</v>
      </c>
      <c r="G68" s="443" t="s">
        <v>500</v>
      </c>
      <c r="H68" s="443" t="s">
        <v>501</v>
      </c>
      <c r="I68" s="445">
        <v>9383.6829296875003</v>
      </c>
      <c r="J68" s="445">
        <v>72</v>
      </c>
      <c r="K68" s="446">
        <v>674784.876953125</v>
      </c>
    </row>
    <row r="69" spans="1:11" ht="14.45" customHeight="1" x14ac:dyDescent="0.2">
      <c r="A69" s="441" t="s">
        <v>377</v>
      </c>
      <c r="B69" s="442" t="s">
        <v>378</v>
      </c>
      <c r="C69" s="443" t="s">
        <v>379</v>
      </c>
      <c r="D69" s="444" t="s">
        <v>380</v>
      </c>
      <c r="E69" s="443" t="s">
        <v>381</v>
      </c>
      <c r="F69" s="444" t="s">
        <v>382</v>
      </c>
      <c r="G69" s="443" t="s">
        <v>502</v>
      </c>
      <c r="H69" s="443" t="s">
        <v>503</v>
      </c>
      <c r="I69" s="445">
        <v>9486.3394531249996</v>
      </c>
      <c r="J69" s="445">
        <v>72</v>
      </c>
      <c r="K69" s="446">
        <v>682484.001953125</v>
      </c>
    </row>
    <row r="70" spans="1:11" ht="14.45" customHeight="1" x14ac:dyDescent="0.2">
      <c r="A70" s="441" t="s">
        <v>377</v>
      </c>
      <c r="B70" s="442" t="s">
        <v>378</v>
      </c>
      <c r="C70" s="443" t="s">
        <v>379</v>
      </c>
      <c r="D70" s="444" t="s">
        <v>380</v>
      </c>
      <c r="E70" s="443" t="s">
        <v>381</v>
      </c>
      <c r="F70" s="444" t="s">
        <v>382</v>
      </c>
      <c r="G70" s="443" t="s">
        <v>504</v>
      </c>
      <c r="H70" s="443" t="s">
        <v>505</v>
      </c>
      <c r="I70" s="445">
        <v>27225.0849609375</v>
      </c>
      <c r="J70" s="445">
        <v>2</v>
      </c>
      <c r="K70" s="446">
        <v>54450.169921875</v>
      </c>
    </row>
    <row r="71" spans="1:11" ht="14.45" customHeight="1" x14ac:dyDescent="0.2">
      <c r="A71" s="441" t="s">
        <v>377</v>
      </c>
      <c r="B71" s="442" t="s">
        <v>378</v>
      </c>
      <c r="C71" s="443" t="s">
        <v>379</v>
      </c>
      <c r="D71" s="444" t="s">
        <v>380</v>
      </c>
      <c r="E71" s="443" t="s">
        <v>381</v>
      </c>
      <c r="F71" s="444" t="s">
        <v>382</v>
      </c>
      <c r="G71" s="443" t="s">
        <v>504</v>
      </c>
      <c r="H71" s="443" t="s">
        <v>506</v>
      </c>
      <c r="I71" s="445">
        <v>15004</v>
      </c>
      <c r="J71" s="445">
        <v>1</v>
      </c>
      <c r="K71" s="446">
        <v>15004</v>
      </c>
    </row>
    <row r="72" spans="1:11" ht="14.45" customHeight="1" x14ac:dyDescent="0.2">
      <c r="A72" s="441" t="s">
        <v>377</v>
      </c>
      <c r="B72" s="442" t="s">
        <v>378</v>
      </c>
      <c r="C72" s="443" t="s">
        <v>379</v>
      </c>
      <c r="D72" s="444" t="s">
        <v>380</v>
      </c>
      <c r="E72" s="443" t="s">
        <v>381</v>
      </c>
      <c r="F72" s="444" t="s">
        <v>382</v>
      </c>
      <c r="G72" s="443" t="s">
        <v>507</v>
      </c>
      <c r="H72" s="443" t="s">
        <v>508</v>
      </c>
      <c r="I72" s="445">
        <v>27225</v>
      </c>
      <c r="J72" s="445">
        <v>3</v>
      </c>
      <c r="K72" s="446">
        <v>81675</v>
      </c>
    </row>
    <row r="73" spans="1:11" ht="14.45" customHeight="1" x14ac:dyDescent="0.2">
      <c r="A73" s="441" t="s">
        <v>377</v>
      </c>
      <c r="B73" s="442" t="s">
        <v>378</v>
      </c>
      <c r="C73" s="443" t="s">
        <v>379</v>
      </c>
      <c r="D73" s="444" t="s">
        <v>380</v>
      </c>
      <c r="E73" s="443" t="s">
        <v>381</v>
      </c>
      <c r="F73" s="444" t="s">
        <v>382</v>
      </c>
      <c r="G73" s="443" t="s">
        <v>509</v>
      </c>
      <c r="H73" s="443" t="s">
        <v>510</v>
      </c>
      <c r="I73" s="445">
        <v>1373.9550170898438</v>
      </c>
      <c r="J73" s="445">
        <v>35</v>
      </c>
      <c r="K73" s="446">
        <v>48115.6494140625</v>
      </c>
    </row>
    <row r="74" spans="1:11" ht="14.45" customHeight="1" x14ac:dyDescent="0.2">
      <c r="A74" s="441" t="s">
        <v>377</v>
      </c>
      <c r="B74" s="442" t="s">
        <v>378</v>
      </c>
      <c r="C74" s="443" t="s">
        <v>379</v>
      </c>
      <c r="D74" s="444" t="s">
        <v>380</v>
      </c>
      <c r="E74" s="443" t="s">
        <v>381</v>
      </c>
      <c r="F74" s="444" t="s">
        <v>382</v>
      </c>
      <c r="G74" s="443" t="s">
        <v>511</v>
      </c>
      <c r="H74" s="443" t="s">
        <v>512</v>
      </c>
      <c r="I74" s="445">
        <v>429.70782338018</v>
      </c>
      <c r="J74" s="445">
        <v>106</v>
      </c>
      <c r="K74" s="446">
        <v>45577.069946289063</v>
      </c>
    </row>
    <row r="75" spans="1:11" ht="14.45" customHeight="1" x14ac:dyDescent="0.2">
      <c r="A75" s="441" t="s">
        <v>377</v>
      </c>
      <c r="B75" s="442" t="s">
        <v>378</v>
      </c>
      <c r="C75" s="443" t="s">
        <v>379</v>
      </c>
      <c r="D75" s="444" t="s">
        <v>380</v>
      </c>
      <c r="E75" s="443" t="s">
        <v>381</v>
      </c>
      <c r="F75" s="444" t="s">
        <v>382</v>
      </c>
      <c r="G75" s="443" t="s">
        <v>513</v>
      </c>
      <c r="H75" s="443" t="s">
        <v>514</v>
      </c>
      <c r="I75" s="445">
        <v>282.920146595348</v>
      </c>
      <c r="J75" s="445">
        <v>52</v>
      </c>
      <c r="K75" s="446">
        <v>14725.709716796875</v>
      </c>
    </row>
    <row r="76" spans="1:11" ht="14.45" customHeight="1" x14ac:dyDescent="0.2">
      <c r="A76" s="441" t="s">
        <v>377</v>
      </c>
      <c r="B76" s="442" t="s">
        <v>378</v>
      </c>
      <c r="C76" s="443" t="s">
        <v>379</v>
      </c>
      <c r="D76" s="444" t="s">
        <v>380</v>
      </c>
      <c r="E76" s="443" t="s">
        <v>381</v>
      </c>
      <c r="F76" s="444" t="s">
        <v>382</v>
      </c>
      <c r="G76" s="443" t="s">
        <v>513</v>
      </c>
      <c r="H76" s="443" t="s">
        <v>515</v>
      </c>
      <c r="I76" s="445">
        <v>281.92999267578125</v>
      </c>
      <c r="J76" s="445">
        <v>35</v>
      </c>
      <c r="K76" s="446">
        <v>9867.5499267578125</v>
      </c>
    </row>
    <row r="77" spans="1:11" ht="14.45" customHeight="1" x14ac:dyDescent="0.2">
      <c r="A77" s="441" t="s">
        <v>377</v>
      </c>
      <c r="B77" s="442" t="s">
        <v>378</v>
      </c>
      <c r="C77" s="443" t="s">
        <v>379</v>
      </c>
      <c r="D77" s="444" t="s">
        <v>380</v>
      </c>
      <c r="E77" s="443" t="s">
        <v>381</v>
      </c>
      <c r="F77" s="444" t="s">
        <v>382</v>
      </c>
      <c r="G77" s="443" t="s">
        <v>516</v>
      </c>
      <c r="H77" s="443" t="s">
        <v>517</v>
      </c>
      <c r="I77" s="445">
        <v>12095.16015625</v>
      </c>
      <c r="J77" s="445">
        <v>1</v>
      </c>
      <c r="K77" s="446">
        <v>12095.16015625</v>
      </c>
    </row>
    <row r="78" spans="1:11" ht="14.45" customHeight="1" x14ac:dyDescent="0.2">
      <c r="A78" s="441" t="s">
        <v>377</v>
      </c>
      <c r="B78" s="442" t="s">
        <v>378</v>
      </c>
      <c r="C78" s="443" t="s">
        <v>379</v>
      </c>
      <c r="D78" s="444" t="s">
        <v>380</v>
      </c>
      <c r="E78" s="443" t="s">
        <v>381</v>
      </c>
      <c r="F78" s="444" t="s">
        <v>382</v>
      </c>
      <c r="G78" s="443" t="s">
        <v>518</v>
      </c>
      <c r="H78" s="443" t="s">
        <v>519</v>
      </c>
      <c r="I78" s="445">
        <v>487.94565084706181</v>
      </c>
      <c r="J78" s="445">
        <v>53</v>
      </c>
      <c r="K78" s="446">
        <v>25960.549957275391</v>
      </c>
    </row>
    <row r="79" spans="1:11" ht="14.45" customHeight="1" x14ac:dyDescent="0.2">
      <c r="A79" s="441" t="s">
        <v>377</v>
      </c>
      <c r="B79" s="442" t="s">
        <v>378</v>
      </c>
      <c r="C79" s="443" t="s">
        <v>379</v>
      </c>
      <c r="D79" s="444" t="s">
        <v>380</v>
      </c>
      <c r="E79" s="443" t="s">
        <v>381</v>
      </c>
      <c r="F79" s="444" t="s">
        <v>382</v>
      </c>
      <c r="G79" s="443" t="s">
        <v>520</v>
      </c>
      <c r="H79" s="443" t="s">
        <v>521</v>
      </c>
      <c r="I79" s="445">
        <v>2556.0367489769346</v>
      </c>
      <c r="J79" s="445">
        <v>105</v>
      </c>
      <c r="K79" s="446">
        <v>268127.41748046875</v>
      </c>
    </row>
    <row r="80" spans="1:11" ht="14.45" customHeight="1" x14ac:dyDescent="0.2">
      <c r="A80" s="441" t="s">
        <v>377</v>
      </c>
      <c r="B80" s="442" t="s">
        <v>378</v>
      </c>
      <c r="C80" s="443" t="s">
        <v>379</v>
      </c>
      <c r="D80" s="444" t="s">
        <v>380</v>
      </c>
      <c r="E80" s="443" t="s">
        <v>381</v>
      </c>
      <c r="F80" s="444" t="s">
        <v>382</v>
      </c>
      <c r="G80" s="443" t="s">
        <v>522</v>
      </c>
      <c r="H80" s="443" t="s">
        <v>523</v>
      </c>
      <c r="I80" s="445">
        <v>2981.4639648437501</v>
      </c>
      <c r="J80" s="445">
        <v>24</v>
      </c>
      <c r="K80" s="446">
        <v>71826.198974609375</v>
      </c>
    </row>
    <row r="81" spans="1:11" ht="14.45" customHeight="1" x14ac:dyDescent="0.2">
      <c r="A81" s="441" t="s">
        <v>377</v>
      </c>
      <c r="B81" s="442" t="s">
        <v>378</v>
      </c>
      <c r="C81" s="443" t="s">
        <v>379</v>
      </c>
      <c r="D81" s="444" t="s">
        <v>380</v>
      </c>
      <c r="E81" s="443" t="s">
        <v>381</v>
      </c>
      <c r="F81" s="444" t="s">
        <v>382</v>
      </c>
      <c r="G81" s="443" t="s">
        <v>524</v>
      </c>
      <c r="H81" s="443" t="s">
        <v>525</v>
      </c>
      <c r="I81" s="445">
        <v>647.8320190429688</v>
      </c>
      <c r="J81" s="445">
        <v>5</v>
      </c>
      <c r="K81" s="446">
        <v>3239.1600952148438</v>
      </c>
    </row>
    <row r="82" spans="1:11" ht="14.45" customHeight="1" x14ac:dyDescent="0.2">
      <c r="A82" s="441" t="s">
        <v>377</v>
      </c>
      <c r="B82" s="442" t="s">
        <v>378</v>
      </c>
      <c r="C82" s="443" t="s">
        <v>379</v>
      </c>
      <c r="D82" s="444" t="s">
        <v>380</v>
      </c>
      <c r="E82" s="443" t="s">
        <v>381</v>
      </c>
      <c r="F82" s="444" t="s">
        <v>382</v>
      </c>
      <c r="G82" s="443" t="s">
        <v>526</v>
      </c>
      <c r="H82" s="443" t="s">
        <v>527</v>
      </c>
      <c r="I82" s="445">
        <v>180.89919433593749</v>
      </c>
      <c r="J82" s="445">
        <v>65</v>
      </c>
      <c r="K82" s="446">
        <v>11758.189697265625</v>
      </c>
    </row>
    <row r="83" spans="1:11" ht="14.45" customHeight="1" x14ac:dyDescent="0.2">
      <c r="A83" s="441" t="s">
        <v>377</v>
      </c>
      <c r="B83" s="442" t="s">
        <v>378</v>
      </c>
      <c r="C83" s="443" t="s">
        <v>379</v>
      </c>
      <c r="D83" s="444" t="s">
        <v>380</v>
      </c>
      <c r="E83" s="443" t="s">
        <v>381</v>
      </c>
      <c r="F83" s="444" t="s">
        <v>382</v>
      </c>
      <c r="G83" s="443" t="s">
        <v>528</v>
      </c>
      <c r="H83" s="443" t="s">
        <v>529</v>
      </c>
      <c r="I83" s="445">
        <v>1040.7059936523438</v>
      </c>
      <c r="J83" s="445">
        <v>5</v>
      </c>
      <c r="K83" s="446">
        <v>5203.5299682617188</v>
      </c>
    </row>
    <row r="84" spans="1:11" ht="14.45" customHeight="1" x14ac:dyDescent="0.2">
      <c r="A84" s="441" t="s">
        <v>377</v>
      </c>
      <c r="B84" s="442" t="s">
        <v>378</v>
      </c>
      <c r="C84" s="443" t="s">
        <v>379</v>
      </c>
      <c r="D84" s="444" t="s">
        <v>380</v>
      </c>
      <c r="E84" s="443" t="s">
        <v>381</v>
      </c>
      <c r="F84" s="444" t="s">
        <v>382</v>
      </c>
      <c r="G84" s="443" t="s">
        <v>530</v>
      </c>
      <c r="H84" s="443" t="s">
        <v>531</v>
      </c>
      <c r="I84" s="445">
        <v>980.06833902994788</v>
      </c>
      <c r="J84" s="445">
        <v>6</v>
      </c>
      <c r="K84" s="446">
        <v>5880.4100341796875</v>
      </c>
    </row>
    <row r="85" spans="1:11" ht="14.45" customHeight="1" x14ac:dyDescent="0.2">
      <c r="A85" s="441" t="s">
        <v>377</v>
      </c>
      <c r="B85" s="442" t="s">
        <v>378</v>
      </c>
      <c r="C85" s="443" t="s">
        <v>379</v>
      </c>
      <c r="D85" s="444" t="s">
        <v>380</v>
      </c>
      <c r="E85" s="443" t="s">
        <v>381</v>
      </c>
      <c r="F85" s="444" t="s">
        <v>382</v>
      </c>
      <c r="G85" s="443" t="s">
        <v>532</v>
      </c>
      <c r="H85" s="443" t="s">
        <v>533</v>
      </c>
      <c r="I85" s="445">
        <v>1166.43994140625</v>
      </c>
      <c r="J85" s="445">
        <v>1</v>
      </c>
      <c r="K85" s="446">
        <v>1166.43994140625</v>
      </c>
    </row>
    <row r="86" spans="1:11" ht="14.45" customHeight="1" x14ac:dyDescent="0.2">
      <c r="A86" s="441" t="s">
        <v>377</v>
      </c>
      <c r="B86" s="442" t="s">
        <v>378</v>
      </c>
      <c r="C86" s="443" t="s">
        <v>379</v>
      </c>
      <c r="D86" s="444" t="s">
        <v>380</v>
      </c>
      <c r="E86" s="443" t="s">
        <v>381</v>
      </c>
      <c r="F86" s="444" t="s">
        <v>382</v>
      </c>
      <c r="G86" s="443" t="s">
        <v>534</v>
      </c>
      <c r="H86" s="443" t="s">
        <v>535</v>
      </c>
      <c r="I86" s="445">
        <v>274.66876220703125</v>
      </c>
      <c r="J86" s="445">
        <v>6</v>
      </c>
      <c r="K86" s="446">
        <v>1648.0100708007813</v>
      </c>
    </row>
    <row r="87" spans="1:11" ht="14.45" customHeight="1" x14ac:dyDescent="0.2">
      <c r="A87" s="441" t="s">
        <v>377</v>
      </c>
      <c r="B87" s="442" t="s">
        <v>378</v>
      </c>
      <c r="C87" s="443" t="s">
        <v>379</v>
      </c>
      <c r="D87" s="444" t="s">
        <v>380</v>
      </c>
      <c r="E87" s="443" t="s">
        <v>381</v>
      </c>
      <c r="F87" s="444" t="s">
        <v>382</v>
      </c>
      <c r="G87" s="443" t="s">
        <v>536</v>
      </c>
      <c r="H87" s="443" t="s">
        <v>537</v>
      </c>
      <c r="I87" s="445">
        <v>274.67999267578125</v>
      </c>
      <c r="J87" s="445">
        <v>14</v>
      </c>
      <c r="K87" s="446">
        <v>3845.52001953125</v>
      </c>
    </row>
    <row r="88" spans="1:11" ht="14.45" customHeight="1" x14ac:dyDescent="0.2">
      <c r="A88" s="441" t="s">
        <v>377</v>
      </c>
      <c r="B88" s="442" t="s">
        <v>378</v>
      </c>
      <c r="C88" s="443" t="s">
        <v>379</v>
      </c>
      <c r="D88" s="444" t="s">
        <v>380</v>
      </c>
      <c r="E88" s="443" t="s">
        <v>381</v>
      </c>
      <c r="F88" s="444" t="s">
        <v>382</v>
      </c>
      <c r="G88" s="443" t="s">
        <v>538</v>
      </c>
      <c r="H88" s="443" t="s">
        <v>539</v>
      </c>
      <c r="I88" s="445">
        <v>2821.969970703125</v>
      </c>
      <c r="J88" s="445">
        <v>1</v>
      </c>
      <c r="K88" s="446">
        <v>2821.969970703125</v>
      </c>
    </row>
    <row r="89" spans="1:11" ht="14.45" customHeight="1" x14ac:dyDescent="0.2">
      <c r="A89" s="441" t="s">
        <v>377</v>
      </c>
      <c r="B89" s="442" t="s">
        <v>378</v>
      </c>
      <c r="C89" s="443" t="s">
        <v>379</v>
      </c>
      <c r="D89" s="444" t="s">
        <v>380</v>
      </c>
      <c r="E89" s="443" t="s">
        <v>381</v>
      </c>
      <c r="F89" s="444" t="s">
        <v>382</v>
      </c>
      <c r="G89" s="443" t="s">
        <v>538</v>
      </c>
      <c r="H89" s="443" t="s">
        <v>540</v>
      </c>
      <c r="I89" s="445">
        <v>2766.639892578125</v>
      </c>
      <c r="J89" s="445">
        <v>2</v>
      </c>
      <c r="K89" s="446">
        <v>5533.27978515625</v>
      </c>
    </row>
    <row r="90" spans="1:11" ht="14.45" customHeight="1" x14ac:dyDescent="0.2">
      <c r="A90" s="441" t="s">
        <v>377</v>
      </c>
      <c r="B90" s="442" t="s">
        <v>378</v>
      </c>
      <c r="C90" s="443" t="s">
        <v>379</v>
      </c>
      <c r="D90" s="444" t="s">
        <v>380</v>
      </c>
      <c r="E90" s="443" t="s">
        <v>381</v>
      </c>
      <c r="F90" s="444" t="s">
        <v>382</v>
      </c>
      <c r="G90" s="443" t="s">
        <v>541</v>
      </c>
      <c r="H90" s="443" t="s">
        <v>542</v>
      </c>
      <c r="I90" s="445">
        <v>274.67001342773438</v>
      </c>
      <c r="J90" s="445">
        <v>4</v>
      </c>
      <c r="K90" s="446">
        <v>1098.6800537109375</v>
      </c>
    </row>
    <row r="91" spans="1:11" ht="14.45" customHeight="1" x14ac:dyDescent="0.2">
      <c r="A91" s="441" t="s">
        <v>377</v>
      </c>
      <c r="B91" s="442" t="s">
        <v>378</v>
      </c>
      <c r="C91" s="443" t="s">
        <v>379</v>
      </c>
      <c r="D91" s="444" t="s">
        <v>380</v>
      </c>
      <c r="E91" s="443" t="s">
        <v>381</v>
      </c>
      <c r="F91" s="444" t="s">
        <v>382</v>
      </c>
      <c r="G91" s="443" t="s">
        <v>543</v>
      </c>
      <c r="H91" s="443" t="s">
        <v>544</v>
      </c>
      <c r="I91" s="445">
        <v>12033.4599609375</v>
      </c>
      <c r="J91" s="445">
        <v>4</v>
      </c>
      <c r="K91" s="446">
        <v>48133.83984375</v>
      </c>
    </row>
    <row r="92" spans="1:11" ht="14.45" customHeight="1" x14ac:dyDescent="0.2">
      <c r="A92" s="441" t="s">
        <v>377</v>
      </c>
      <c r="B92" s="442" t="s">
        <v>378</v>
      </c>
      <c r="C92" s="443" t="s">
        <v>379</v>
      </c>
      <c r="D92" s="444" t="s">
        <v>380</v>
      </c>
      <c r="E92" s="443" t="s">
        <v>381</v>
      </c>
      <c r="F92" s="444" t="s">
        <v>382</v>
      </c>
      <c r="G92" s="443" t="s">
        <v>545</v>
      </c>
      <c r="H92" s="443" t="s">
        <v>546</v>
      </c>
      <c r="I92" s="445">
        <v>2783.85009765625</v>
      </c>
      <c r="J92" s="445">
        <v>5</v>
      </c>
      <c r="K92" s="446">
        <v>13919.22998046875</v>
      </c>
    </row>
    <row r="93" spans="1:11" ht="14.45" customHeight="1" x14ac:dyDescent="0.2">
      <c r="A93" s="441" t="s">
        <v>377</v>
      </c>
      <c r="B93" s="442" t="s">
        <v>378</v>
      </c>
      <c r="C93" s="443" t="s">
        <v>379</v>
      </c>
      <c r="D93" s="444" t="s">
        <v>380</v>
      </c>
      <c r="E93" s="443" t="s">
        <v>381</v>
      </c>
      <c r="F93" s="444" t="s">
        <v>382</v>
      </c>
      <c r="G93" s="443" t="s">
        <v>545</v>
      </c>
      <c r="H93" s="443" t="s">
        <v>547</v>
      </c>
      <c r="I93" s="445">
        <v>2783.9150390625</v>
      </c>
      <c r="J93" s="445">
        <v>2</v>
      </c>
      <c r="K93" s="446">
        <v>5567.830078125</v>
      </c>
    </row>
    <row r="94" spans="1:11" ht="14.45" customHeight="1" x14ac:dyDescent="0.2">
      <c r="A94" s="441" t="s">
        <v>377</v>
      </c>
      <c r="B94" s="442" t="s">
        <v>378</v>
      </c>
      <c r="C94" s="443" t="s">
        <v>379</v>
      </c>
      <c r="D94" s="444" t="s">
        <v>380</v>
      </c>
      <c r="E94" s="443" t="s">
        <v>381</v>
      </c>
      <c r="F94" s="444" t="s">
        <v>382</v>
      </c>
      <c r="G94" s="443" t="s">
        <v>548</v>
      </c>
      <c r="H94" s="443" t="s">
        <v>549</v>
      </c>
      <c r="I94" s="445">
        <v>274.66751098632813</v>
      </c>
      <c r="J94" s="445">
        <v>12</v>
      </c>
      <c r="K94" s="446">
        <v>3296.0200500488281</v>
      </c>
    </row>
    <row r="95" spans="1:11" ht="14.45" customHeight="1" x14ac:dyDescent="0.2">
      <c r="A95" s="441" t="s">
        <v>377</v>
      </c>
      <c r="B95" s="442" t="s">
        <v>378</v>
      </c>
      <c r="C95" s="443" t="s">
        <v>379</v>
      </c>
      <c r="D95" s="444" t="s">
        <v>380</v>
      </c>
      <c r="E95" s="443" t="s">
        <v>381</v>
      </c>
      <c r="F95" s="444" t="s">
        <v>382</v>
      </c>
      <c r="G95" s="443" t="s">
        <v>550</v>
      </c>
      <c r="H95" s="443" t="s">
        <v>551</v>
      </c>
      <c r="I95" s="445">
        <v>119.79000091552734</v>
      </c>
      <c r="J95" s="445">
        <v>15</v>
      </c>
      <c r="K95" s="446">
        <v>1796.8500366210938</v>
      </c>
    </row>
    <row r="96" spans="1:11" ht="14.45" customHeight="1" x14ac:dyDescent="0.2">
      <c r="A96" s="441" t="s">
        <v>377</v>
      </c>
      <c r="B96" s="442" t="s">
        <v>378</v>
      </c>
      <c r="C96" s="443" t="s">
        <v>379</v>
      </c>
      <c r="D96" s="444" t="s">
        <v>380</v>
      </c>
      <c r="E96" s="443" t="s">
        <v>381</v>
      </c>
      <c r="F96" s="444" t="s">
        <v>382</v>
      </c>
      <c r="G96" s="443" t="s">
        <v>552</v>
      </c>
      <c r="H96" s="443" t="s">
        <v>553</v>
      </c>
      <c r="I96" s="445">
        <v>274.67500305175781</v>
      </c>
      <c r="J96" s="445">
        <v>3</v>
      </c>
      <c r="K96" s="446">
        <v>824.02001953125</v>
      </c>
    </row>
    <row r="97" spans="1:11" ht="14.45" customHeight="1" x14ac:dyDescent="0.2">
      <c r="A97" s="441" t="s">
        <v>377</v>
      </c>
      <c r="B97" s="442" t="s">
        <v>378</v>
      </c>
      <c r="C97" s="443" t="s">
        <v>379</v>
      </c>
      <c r="D97" s="444" t="s">
        <v>380</v>
      </c>
      <c r="E97" s="443" t="s">
        <v>381</v>
      </c>
      <c r="F97" s="444" t="s">
        <v>382</v>
      </c>
      <c r="G97" s="443" t="s">
        <v>552</v>
      </c>
      <c r="H97" s="443" t="s">
        <v>554</v>
      </c>
      <c r="I97" s="445">
        <v>274.67999267578125</v>
      </c>
      <c r="J97" s="445">
        <v>7</v>
      </c>
      <c r="K97" s="446">
        <v>1922.760009765625</v>
      </c>
    </row>
    <row r="98" spans="1:11" ht="14.45" customHeight="1" x14ac:dyDescent="0.2">
      <c r="A98" s="441" t="s">
        <v>377</v>
      </c>
      <c r="B98" s="442" t="s">
        <v>378</v>
      </c>
      <c r="C98" s="443" t="s">
        <v>379</v>
      </c>
      <c r="D98" s="444" t="s">
        <v>380</v>
      </c>
      <c r="E98" s="443" t="s">
        <v>381</v>
      </c>
      <c r="F98" s="444" t="s">
        <v>382</v>
      </c>
      <c r="G98" s="443" t="s">
        <v>555</v>
      </c>
      <c r="H98" s="443" t="s">
        <v>556</v>
      </c>
      <c r="I98" s="445">
        <v>2821.969970703125</v>
      </c>
      <c r="J98" s="445">
        <v>1</v>
      </c>
      <c r="K98" s="446">
        <v>2821.969970703125</v>
      </c>
    </row>
    <row r="99" spans="1:11" ht="14.45" customHeight="1" x14ac:dyDescent="0.2">
      <c r="A99" s="441" t="s">
        <v>377</v>
      </c>
      <c r="B99" s="442" t="s">
        <v>378</v>
      </c>
      <c r="C99" s="443" t="s">
        <v>379</v>
      </c>
      <c r="D99" s="444" t="s">
        <v>380</v>
      </c>
      <c r="E99" s="443" t="s">
        <v>381</v>
      </c>
      <c r="F99" s="444" t="s">
        <v>382</v>
      </c>
      <c r="G99" s="443" t="s">
        <v>557</v>
      </c>
      <c r="H99" s="443" t="s">
        <v>558</v>
      </c>
      <c r="I99" s="445">
        <v>3018.8272569444443</v>
      </c>
      <c r="J99" s="445">
        <v>17</v>
      </c>
      <c r="K99" s="446">
        <v>51319.91064453125</v>
      </c>
    </row>
    <row r="100" spans="1:11" ht="14.45" customHeight="1" x14ac:dyDescent="0.2">
      <c r="A100" s="441" t="s">
        <v>377</v>
      </c>
      <c r="B100" s="442" t="s">
        <v>378</v>
      </c>
      <c r="C100" s="443" t="s">
        <v>379</v>
      </c>
      <c r="D100" s="444" t="s">
        <v>380</v>
      </c>
      <c r="E100" s="443" t="s">
        <v>381</v>
      </c>
      <c r="F100" s="444" t="s">
        <v>382</v>
      </c>
      <c r="G100" s="443" t="s">
        <v>559</v>
      </c>
      <c r="H100" s="443" t="s">
        <v>560</v>
      </c>
      <c r="I100" s="445">
        <v>3018.6233258928573</v>
      </c>
      <c r="J100" s="445">
        <v>17</v>
      </c>
      <c r="K100" s="446">
        <v>51316.61865234375</v>
      </c>
    </row>
    <row r="101" spans="1:11" ht="14.45" customHeight="1" x14ac:dyDescent="0.2">
      <c r="A101" s="441" t="s">
        <v>377</v>
      </c>
      <c r="B101" s="442" t="s">
        <v>378</v>
      </c>
      <c r="C101" s="443" t="s">
        <v>379</v>
      </c>
      <c r="D101" s="444" t="s">
        <v>380</v>
      </c>
      <c r="E101" s="443" t="s">
        <v>381</v>
      </c>
      <c r="F101" s="444" t="s">
        <v>382</v>
      </c>
      <c r="G101" s="443" t="s">
        <v>561</v>
      </c>
      <c r="H101" s="443" t="s">
        <v>562</v>
      </c>
      <c r="I101" s="445">
        <v>274.66934204101563</v>
      </c>
      <c r="J101" s="445">
        <v>12</v>
      </c>
      <c r="K101" s="446">
        <v>3296.0299682617188</v>
      </c>
    </row>
    <row r="102" spans="1:11" ht="14.45" customHeight="1" x14ac:dyDescent="0.2">
      <c r="A102" s="441" t="s">
        <v>377</v>
      </c>
      <c r="B102" s="442" t="s">
        <v>378</v>
      </c>
      <c r="C102" s="443" t="s">
        <v>379</v>
      </c>
      <c r="D102" s="444" t="s">
        <v>380</v>
      </c>
      <c r="E102" s="443" t="s">
        <v>381</v>
      </c>
      <c r="F102" s="444" t="s">
        <v>382</v>
      </c>
      <c r="G102" s="443" t="s">
        <v>563</v>
      </c>
      <c r="H102" s="443" t="s">
        <v>564</v>
      </c>
      <c r="I102" s="445">
        <v>274.67650604248047</v>
      </c>
      <c r="J102" s="445">
        <v>17</v>
      </c>
      <c r="K102" s="446">
        <v>4669.489990234375</v>
      </c>
    </row>
    <row r="103" spans="1:11" ht="14.45" customHeight="1" x14ac:dyDescent="0.2">
      <c r="A103" s="441" t="s">
        <v>377</v>
      </c>
      <c r="B103" s="442" t="s">
        <v>378</v>
      </c>
      <c r="C103" s="443" t="s">
        <v>379</v>
      </c>
      <c r="D103" s="444" t="s">
        <v>380</v>
      </c>
      <c r="E103" s="443" t="s">
        <v>381</v>
      </c>
      <c r="F103" s="444" t="s">
        <v>382</v>
      </c>
      <c r="G103" s="443" t="s">
        <v>565</v>
      </c>
      <c r="H103" s="443" t="s">
        <v>566</v>
      </c>
      <c r="I103" s="445">
        <v>2766.639892578125</v>
      </c>
      <c r="J103" s="445">
        <v>3</v>
      </c>
      <c r="K103" s="446">
        <v>8299.919921875</v>
      </c>
    </row>
    <row r="104" spans="1:11" ht="14.45" customHeight="1" x14ac:dyDescent="0.2">
      <c r="A104" s="441" t="s">
        <v>377</v>
      </c>
      <c r="B104" s="442" t="s">
        <v>378</v>
      </c>
      <c r="C104" s="443" t="s">
        <v>379</v>
      </c>
      <c r="D104" s="444" t="s">
        <v>380</v>
      </c>
      <c r="E104" s="443" t="s">
        <v>381</v>
      </c>
      <c r="F104" s="444" t="s">
        <v>382</v>
      </c>
      <c r="G104" s="443" t="s">
        <v>565</v>
      </c>
      <c r="H104" s="443" t="s">
        <v>567</v>
      </c>
      <c r="I104" s="445">
        <v>2766.639892578125</v>
      </c>
      <c r="J104" s="445">
        <v>2</v>
      </c>
      <c r="K104" s="446">
        <v>5533.27978515625</v>
      </c>
    </row>
    <row r="105" spans="1:11" ht="14.45" customHeight="1" x14ac:dyDescent="0.2">
      <c r="A105" s="441" t="s">
        <v>377</v>
      </c>
      <c r="B105" s="442" t="s">
        <v>378</v>
      </c>
      <c r="C105" s="443" t="s">
        <v>379</v>
      </c>
      <c r="D105" s="444" t="s">
        <v>380</v>
      </c>
      <c r="E105" s="443" t="s">
        <v>381</v>
      </c>
      <c r="F105" s="444" t="s">
        <v>382</v>
      </c>
      <c r="G105" s="443" t="s">
        <v>568</v>
      </c>
      <c r="H105" s="443" t="s">
        <v>569</v>
      </c>
      <c r="I105" s="445">
        <v>274.67661539713544</v>
      </c>
      <c r="J105" s="445">
        <v>29</v>
      </c>
      <c r="K105" s="446">
        <v>7965.6199951171875</v>
      </c>
    </row>
    <row r="106" spans="1:11" ht="14.45" customHeight="1" x14ac:dyDescent="0.2">
      <c r="A106" s="441" t="s">
        <v>377</v>
      </c>
      <c r="B106" s="442" t="s">
        <v>378</v>
      </c>
      <c r="C106" s="443" t="s">
        <v>379</v>
      </c>
      <c r="D106" s="444" t="s">
        <v>380</v>
      </c>
      <c r="E106" s="443" t="s">
        <v>381</v>
      </c>
      <c r="F106" s="444" t="s">
        <v>382</v>
      </c>
      <c r="G106" s="443" t="s">
        <v>570</v>
      </c>
      <c r="H106" s="443" t="s">
        <v>571</v>
      </c>
      <c r="I106" s="445">
        <v>2782.4498116629466</v>
      </c>
      <c r="J106" s="445">
        <v>58</v>
      </c>
      <c r="K106" s="446">
        <v>161571.8701171875</v>
      </c>
    </row>
    <row r="107" spans="1:11" ht="14.45" customHeight="1" x14ac:dyDescent="0.2">
      <c r="A107" s="441" t="s">
        <v>377</v>
      </c>
      <c r="B107" s="442" t="s">
        <v>378</v>
      </c>
      <c r="C107" s="443" t="s">
        <v>379</v>
      </c>
      <c r="D107" s="444" t="s">
        <v>380</v>
      </c>
      <c r="E107" s="443" t="s">
        <v>381</v>
      </c>
      <c r="F107" s="444" t="s">
        <v>382</v>
      </c>
      <c r="G107" s="443" t="s">
        <v>572</v>
      </c>
      <c r="H107" s="443" t="s">
        <v>573</v>
      </c>
      <c r="I107" s="445">
        <v>374.85799560546877</v>
      </c>
      <c r="J107" s="445">
        <v>38</v>
      </c>
      <c r="K107" s="446">
        <v>14263.479797363281</v>
      </c>
    </row>
    <row r="108" spans="1:11" ht="14.45" customHeight="1" x14ac:dyDescent="0.2">
      <c r="A108" s="441" t="s">
        <v>377</v>
      </c>
      <c r="B108" s="442" t="s">
        <v>378</v>
      </c>
      <c r="C108" s="443" t="s">
        <v>379</v>
      </c>
      <c r="D108" s="444" t="s">
        <v>380</v>
      </c>
      <c r="E108" s="443" t="s">
        <v>381</v>
      </c>
      <c r="F108" s="444" t="s">
        <v>382</v>
      </c>
      <c r="G108" s="443" t="s">
        <v>574</v>
      </c>
      <c r="H108" s="443" t="s">
        <v>575</v>
      </c>
      <c r="I108" s="445">
        <v>2710.39990234375</v>
      </c>
      <c r="J108" s="445">
        <v>24</v>
      </c>
      <c r="K108" s="446">
        <v>65049.5986328125</v>
      </c>
    </row>
    <row r="109" spans="1:11" ht="14.45" customHeight="1" x14ac:dyDescent="0.2">
      <c r="A109" s="441" t="s">
        <v>377</v>
      </c>
      <c r="B109" s="442" t="s">
        <v>378</v>
      </c>
      <c r="C109" s="443" t="s">
        <v>379</v>
      </c>
      <c r="D109" s="444" t="s">
        <v>380</v>
      </c>
      <c r="E109" s="443" t="s">
        <v>381</v>
      </c>
      <c r="F109" s="444" t="s">
        <v>382</v>
      </c>
      <c r="G109" s="443" t="s">
        <v>576</v>
      </c>
      <c r="H109" s="443" t="s">
        <v>577</v>
      </c>
      <c r="I109" s="445">
        <v>17.629999160766602</v>
      </c>
      <c r="J109" s="445">
        <v>130</v>
      </c>
      <c r="K109" s="446">
        <v>2291.8399810791016</v>
      </c>
    </row>
    <row r="110" spans="1:11" ht="14.45" customHeight="1" x14ac:dyDescent="0.2">
      <c r="A110" s="441" t="s">
        <v>377</v>
      </c>
      <c r="B110" s="442" t="s">
        <v>378</v>
      </c>
      <c r="C110" s="443" t="s">
        <v>379</v>
      </c>
      <c r="D110" s="444" t="s">
        <v>380</v>
      </c>
      <c r="E110" s="443" t="s">
        <v>381</v>
      </c>
      <c r="F110" s="444" t="s">
        <v>382</v>
      </c>
      <c r="G110" s="443" t="s">
        <v>578</v>
      </c>
      <c r="H110" s="443" t="s">
        <v>579</v>
      </c>
      <c r="I110" s="445">
        <v>4007.5500139508927</v>
      </c>
      <c r="J110" s="445">
        <v>17</v>
      </c>
      <c r="K110" s="446">
        <v>68128.0888671875</v>
      </c>
    </row>
    <row r="111" spans="1:11" ht="14.45" customHeight="1" x14ac:dyDescent="0.2">
      <c r="A111" s="441" t="s">
        <v>377</v>
      </c>
      <c r="B111" s="442" t="s">
        <v>378</v>
      </c>
      <c r="C111" s="443" t="s">
        <v>379</v>
      </c>
      <c r="D111" s="444" t="s">
        <v>380</v>
      </c>
      <c r="E111" s="443" t="s">
        <v>381</v>
      </c>
      <c r="F111" s="444" t="s">
        <v>382</v>
      </c>
      <c r="G111" s="443" t="s">
        <v>580</v>
      </c>
      <c r="H111" s="443" t="s">
        <v>581</v>
      </c>
      <c r="I111" s="445">
        <v>3106.0849609375</v>
      </c>
      <c r="J111" s="445">
        <v>2</v>
      </c>
      <c r="K111" s="446">
        <v>6212.169921875</v>
      </c>
    </row>
    <row r="112" spans="1:11" ht="14.45" customHeight="1" x14ac:dyDescent="0.2">
      <c r="A112" s="441" t="s">
        <v>377</v>
      </c>
      <c r="B112" s="442" t="s">
        <v>378</v>
      </c>
      <c r="C112" s="443" t="s">
        <v>379</v>
      </c>
      <c r="D112" s="444" t="s">
        <v>380</v>
      </c>
      <c r="E112" s="443" t="s">
        <v>381</v>
      </c>
      <c r="F112" s="444" t="s">
        <v>382</v>
      </c>
      <c r="G112" s="443" t="s">
        <v>582</v>
      </c>
      <c r="H112" s="443" t="s">
        <v>583</v>
      </c>
      <c r="I112" s="445">
        <v>33.660915673947805</v>
      </c>
      <c r="J112" s="445">
        <v>9840</v>
      </c>
      <c r="K112" s="446">
        <v>331236.162109375</v>
      </c>
    </row>
    <row r="113" spans="1:11" ht="14.45" customHeight="1" x14ac:dyDescent="0.2">
      <c r="A113" s="441" t="s">
        <v>377</v>
      </c>
      <c r="B113" s="442" t="s">
        <v>378</v>
      </c>
      <c r="C113" s="443" t="s">
        <v>379</v>
      </c>
      <c r="D113" s="444" t="s">
        <v>380</v>
      </c>
      <c r="E113" s="443" t="s">
        <v>381</v>
      </c>
      <c r="F113" s="444" t="s">
        <v>382</v>
      </c>
      <c r="G113" s="443" t="s">
        <v>584</v>
      </c>
      <c r="H113" s="443" t="s">
        <v>585</v>
      </c>
      <c r="I113" s="445">
        <v>33.659833208719888</v>
      </c>
      <c r="J113" s="445">
        <v>610</v>
      </c>
      <c r="K113" s="446">
        <v>20533.579711914063</v>
      </c>
    </row>
    <row r="114" spans="1:11" ht="14.45" customHeight="1" x14ac:dyDescent="0.2">
      <c r="A114" s="441" t="s">
        <v>377</v>
      </c>
      <c r="B114" s="442" t="s">
        <v>378</v>
      </c>
      <c r="C114" s="443" t="s">
        <v>379</v>
      </c>
      <c r="D114" s="444" t="s">
        <v>380</v>
      </c>
      <c r="E114" s="443" t="s">
        <v>381</v>
      </c>
      <c r="F114" s="444" t="s">
        <v>382</v>
      </c>
      <c r="G114" s="443" t="s">
        <v>586</v>
      </c>
      <c r="H114" s="443" t="s">
        <v>587</v>
      </c>
      <c r="I114" s="445">
        <v>39.809628848371837</v>
      </c>
      <c r="J114" s="445">
        <v>750</v>
      </c>
      <c r="K114" s="446">
        <v>29856.579742431641</v>
      </c>
    </row>
    <row r="115" spans="1:11" ht="14.45" customHeight="1" x14ac:dyDescent="0.2">
      <c r="A115" s="441" t="s">
        <v>377</v>
      </c>
      <c r="B115" s="442" t="s">
        <v>378</v>
      </c>
      <c r="C115" s="443" t="s">
        <v>379</v>
      </c>
      <c r="D115" s="444" t="s">
        <v>380</v>
      </c>
      <c r="E115" s="443" t="s">
        <v>381</v>
      </c>
      <c r="F115" s="444" t="s">
        <v>382</v>
      </c>
      <c r="G115" s="443" t="s">
        <v>588</v>
      </c>
      <c r="H115" s="443" t="s">
        <v>589</v>
      </c>
      <c r="I115" s="445">
        <v>16.496607218703179</v>
      </c>
      <c r="J115" s="445">
        <v>102636</v>
      </c>
      <c r="K115" s="446">
        <v>1692857.5680541992</v>
      </c>
    </row>
    <row r="116" spans="1:11" ht="14.45" customHeight="1" x14ac:dyDescent="0.2">
      <c r="A116" s="441" t="s">
        <v>377</v>
      </c>
      <c r="B116" s="442" t="s">
        <v>378</v>
      </c>
      <c r="C116" s="443" t="s">
        <v>379</v>
      </c>
      <c r="D116" s="444" t="s">
        <v>380</v>
      </c>
      <c r="E116" s="443" t="s">
        <v>381</v>
      </c>
      <c r="F116" s="444" t="s">
        <v>382</v>
      </c>
      <c r="G116" s="443" t="s">
        <v>590</v>
      </c>
      <c r="H116" s="443" t="s">
        <v>591</v>
      </c>
      <c r="I116" s="445">
        <v>12.205523689587912</v>
      </c>
      <c r="J116" s="445">
        <v>24480</v>
      </c>
      <c r="K116" s="446">
        <v>297552.18957519531</v>
      </c>
    </row>
    <row r="117" spans="1:11" ht="14.45" customHeight="1" x14ac:dyDescent="0.2">
      <c r="A117" s="441" t="s">
        <v>377</v>
      </c>
      <c r="B117" s="442" t="s">
        <v>378</v>
      </c>
      <c r="C117" s="443" t="s">
        <v>379</v>
      </c>
      <c r="D117" s="444" t="s">
        <v>380</v>
      </c>
      <c r="E117" s="443" t="s">
        <v>381</v>
      </c>
      <c r="F117" s="444" t="s">
        <v>382</v>
      </c>
      <c r="G117" s="443" t="s">
        <v>592</v>
      </c>
      <c r="H117" s="443" t="s">
        <v>593</v>
      </c>
      <c r="I117" s="445">
        <v>12826</v>
      </c>
      <c r="J117" s="445">
        <v>2</v>
      </c>
      <c r="K117" s="446">
        <v>25652</v>
      </c>
    </row>
    <row r="118" spans="1:11" ht="14.45" customHeight="1" x14ac:dyDescent="0.2">
      <c r="A118" s="441" t="s">
        <v>377</v>
      </c>
      <c r="B118" s="442" t="s">
        <v>378</v>
      </c>
      <c r="C118" s="443" t="s">
        <v>379</v>
      </c>
      <c r="D118" s="444" t="s">
        <v>380</v>
      </c>
      <c r="E118" s="443" t="s">
        <v>381</v>
      </c>
      <c r="F118" s="444" t="s">
        <v>382</v>
      </c>
      <c r="G118" s="443" t="s">
        <v>594</v>
      </c>
      <c r="H118" s="443" t="s">
        <v>595</v>
      </c>
      <c r="I118" s="445">
        <v>14044.481311274511</v>
      </c>
      <c r="J118" s="445">
        <v>104</v>
      </c>
      <c r="K118" s="446">
        <v>1480115.7314453125</v>
      </c>
    </row>
    <row r="119" spans="1:11" ht="14.45" customHeight="1" x14ac:dyDescent="0.2">
      <c r="A119" s="441" t="s">
        <v>377</v>
      </c>
      <c r="B119" s="442" t="s">
        <v>378</v>
      </c>
      <c r="C119" s="443" t="s">
        <v>379</v>
      </c>
      <c r="D119" s="444" t="s">
        <v>380</v>
      </c>
      <c r="E119" s="443" t="s">
        <v>381</v>
      </c>
      <c r="F119" s="444" t="s">
        <v>382</v>
      </c>
      <c r="G119" s="443" t="s">
        <v>472</v>
      </c>
      <c r="H119" s="443" t="s">
        <v>596</v>
      </c>
      <c r="I119" s="445">
        <v>32.389999389648438</v>
      </c>
      <c r="J119" s="445">
        <v>60</v>
      </c>
      <c r="K119" s="446">
        <v>1943.4900512695313</v>
      </c>
    </row>
    <row r="120" spans="1:11" ht="14.45" customHeight="1" x14ac:dyDescent="0.2">
      <c r="A120" s="441" t="s">
        <v>377</v>
      </c>
      <c r="B120" s="442" t="s">
        <v>378</v>
      </c>
      <c r="C120" s="443" t="s">
        <v>379</v>
      </c>
      <c r="D120" s="444" t="s">
        <v>380</v>
      </c>
      <c r="E120" s="443" t="s">
        <v>381</v>
      </c>
      <c r="F120" s="444" t="s">
        <v>382</v>
      </c>
      <c r="G120" s="443" t="s">
        <v>597</v>
      </c>
      <c r="H120" s="443" t="s">
        <v>598</v>
      </c>
      <c r="I120" s="445">
        <v>18.790432998112269</v>
      </c>
      <c r="J120" s="445">
        <v>3480</v>
      </c>
      <c r="K120" s="446">
        <v>65393.869140625</v>
      </c>
    </row>
    <row r="121" spans="1:11" ht="14.45" customHeight="1" x14ac:dyDescent="0.2">
      <c r="A121" s="441" t="s">
        <v>377</v>
      </c>
      <c r="B121" s="442" t="s">
        <v>378</v>
      </c>
      <c r="C121" s="443" t="s">
        <v>379</v>
      </c>
      <c r="D121" s="444" t="s">
        <v>380</v>
      </c>
      <c r="E121" s="443" t="s">
        <v>381</v>
      </c>
      <c r="F121" s="444" t="s">
        <v>382</v>
      </c>
      <c r="G121" s="443" t="s">
        <v>599</v>
      </c>
      <c r="H121" s="443" t="s">
        <v>600</v>
      </c>
      <c r="I121" s="445">
        <v>146.18476247787476</v>
      </c>
      <c r="J121" s="445">
        <v>65</v>
      </c>
      <c r="K121" s="446">
        <v>9588.0599822998047</v>
      </c>
    </row>
    <row r="122" spans="1:11" ht="14.45" customHeight="1" x14ac:dyDescent="0.2">
      <c r="A122" s="441" t="s">
        <v>377</v>
      </c>
      <c r="B122" s="442" t="s">
        <v>378</v>
      </c>
      <c r="C122" s="443" t="s">
        <v>379</v>
      </c>
      <c r="D122" s="444" t="s">
        <v>380</v>
      </c>
      <c r="E122" s="443" t="s">
        <v>381</v>
      </c>
      <c r="F122" s="444" t="s">
        <v>382</v>
      </c>
      <c r="G122" s="443" t="s">
        <v>601</v>
      </c>
      <c r="H122" s="443" t="s">
        <v>602</v>
      </c>
      <c r="I122" s="445">
        <v>1464.10400390625</v>
      </c>
      <c r="J122" s="445">
        <v>5</v>
      </c>
      <c r="K122" s="446">
        <v>7320.52001953125</v>
      </c>
    </row>
    <row r="123" spans="1:11" ht="14.45" customHeight="1" x14ac:dyDescent="0.2">
      <c r="A123" s="441" t="s">
        <v>377</v>
      </c>
      <c r="B123" s="442" t="s">
        <v>378</v>
      </c>
      <c r="C123" s="443" t="s">
        <v>379</v>
      </c>
      <c r="D123" s="444" t="s">
        <v>380</v>
      </c>
      <c r="E123" s="443" t="s">
        <v>381</v>
      </c>
      <c r="F123" s="444" t="s">
        <v>382</v>
      </c>
      <c r="G123" s="443" t="s">
        <v>603</v>
      </c>
      <c r="H123" s="443" t="s">
        <v>604</v>
      </c>
      <c r="I123" s="445">
        <v>1476</v>
      </c>
      <c r="J123" s="445">
        <v>1</v>
      </c>
      <c r="K123" s="446">
        <v>1476</v>
      </c>
    </row>
    <row r="124" spans="1:11" ht="14.45" customHeight="1" x14ac:dyDescent="0.2">
      <c r="A124" s="441" t="s">
        <v>377</v>
      </c>
      <c r="B124" s="442" t="s">
        <v>378</v>
      </c>
      <c r="C124" s="443" t="s">
        <v>379</v>
      </c>
      <c r="D124" s="444" t="s">
        <v>380</v>
      </c>
      <c r="E124" s="443" t="s">
        <v>381</v>
      </c>
      <c r="F124" s="444" t="s">
        <v>382</v>
      </c>
      <c r="G124" s="443" t="s">
        <v>605</v>
      </c>
      <c r="H124" s="443" t="s">
        <v>606</v>
      </c>
      <c r="I124" s="445">
        <v>479.60859367473284</v>
      </c>
      <c r="J124" s="445">
        <v>3</v>
      </c>
      <c r="K124" s="446">
        <v>1438.8257810241985</v>
      </c>
    </row>
    <row r="125" spans="1:11" ht="14.45" customHeight="1" x14ac:dyDescent="0.2">
      <c r="A125" s="441" t="s">
        <v>377</v>
      </c>
      <c r="B125" s="442" t="s">
        <v>378</v>
      </c>
      <c r="C125" s="443" t="s">
        <v>379</v>
      </c>
      <c r="D125" s="444" t="s">
        <v>380</v>
      </c>
      <c r="E125" s="443" t="s">
        <v>381</v>
      </c>
      <c r="F125" s="444" t="s">
        <v>382</v>
      </c>
      <c r="G125" s="443" t="s">
        <v>607</v>
      </c>
      <c r="H125" s="443" t="s">
        <v>608</v>
      </c>
      <c r="I125" s="445">
        <v>276.16334025065106</v>
      </c>
      <c r="J125" s="445">
        <v>7</v>
      </c>
      <c r="K125" s="446">
        <v>2001.7099609375</v>
      </c>
    </row>
    <row r="126" spans="1:11" ht="14.45" customHeight="1" x14ac:dyDescent="0.2">
      <c r="A126" s="441" t="s">
        <v>377</v>
      </c>
      <c r="B126" s="442" t="s">
        <v>378</v>
      </c>
      <c r="C126" s="443" t="s">
        <v>379</v>
      </c>
      <c r="D126" s="444" t="s">
        <v>380</v>
      </c>
      <c r="E126" s="443" t="s">
        <v>381</v>
      </c>
      <c r="F126" s="444" t="s">
        <v>382</v>
      </c>
      <c r="G126" s="443" t="s">
        <v>609</v>
      </c>
      <c r="H126" s="443" t="s">
        <v>610</v>
      </c>
      <c r="I126" s="445">
        <v>3481.2187194824219</v>
      </c>
      <c r="J126" s="445">
        <v>11</v>
      </c>
      <c r="K126" s="446">
        <v>38300.649658203125</v>
      </c>
    </row>
    <row r="127" spans="1:11" ht="14.45" customHeight="1" x14ac:dyDescent="0.2">
      <c r="A127" s="441" t="s">
        <v>377</v>
      </c>
      <c r="B127" s="442" t="s">
        <v>378</v>
      </c>
      <c r="C127" s="443" t="s">
        <v>379</v>
      </c>
      <c r="D127" s="444" t="s">
        <v>380</v>
      </c>
      <c r="E127" s="443" t="s">
        <v>381</v>
      </c>
      <c r="F127" s="444" t="s">
        <v>382</v>
      </c>
      <c r="G127" s="443" t="s">
        <v>611</v>
      </c>
      <c r="H127" s="443" t="s">
        <v>612</v>
      </c>
      <c r="I127" s="445">
        <v>108.90000152587891</v>
      </c>
      <c r="J127" s="445">
        <v>1</v>
      </c>
      <c r="K127" s="446">
        <v>108.90000152587891</v>
      </c>
    </row>
    <row r="128" spans="1:11" ht="14.45" customHeight="1" x14ac:dyDescent="0.2">
      <c r="A128" s="441" t="s">
        <v>377</v>
      </c>
      <c r="B128" s="442" t="s">
        <v>378</v>
      </c>
      <c r="C128" s="443" t="s">
        <v>379</v>
      </c>
      <c r="D128" s="444" t="s">
        <v>380</v>
      </c>
      <c r="E128" s="443" t="s">
        <v>381</v>
      </c>
      <c r="F128" s="444" t="s">
        <v>382</v>
      </c>
      <c r="G128" s="443" t="s">
        <v>613</v>
      </c>
      <c r="H128" s="443" t="s">
        <v>614</v>
      </c>
      <c r="I128" s="445">
        <v>262.37506675720215</v>
      </c>
      <c r="J128" s="445">
        <v>215</v>
      </c>
      <c r="K128" s="446">
        <v>58851.70068359375</v>
      </c>
    </row>
    <row r="129" spans="1:11" ht="14.45" customHeight="1" x14ac:dyDescent="0.2">
      <c r="A129" s="441" t="s">
        <v>377</v>
      </c>
      <c r="B129" s="442" t="s">
        <v>378</v>
      </c>
      <c r="C129" s="443" t="s">
        <v>379</v>
      </c>
      <c r="D129" s="444" t="s">
        <v>380</v>
      </c>
      <c r="E129" s="443" t="s">
        <v>381</v>
      </c>
      <c r="F129" s="444" t="s">
        <v>382</v>
      </c>
      <c r="G129" s="443" t="s">
        <v>615</v>
      </c>
      <c r="H129" s="443" t="s">
        <v>616</v>
      </c>
      <c r="I129" s="445">
        <v>762.5</v>
      </c>
      <c r="J129" s="445">
        <v>1</v>
      </c>
      <c r="K129" s="446">
        <v>762.5</v>
      </c>
    </row>
    <row r="130" spans="1:11" ht="14.45" customHeight="1" x14ac:dyDescent="0.2">
      <c r="A130" s="441" t="s">
        <v>377</v>
      </c>
      <c r="B130" s="442" t="s">
        <v>378</v>
      </c>
      <c r="C130" s="443" t="s">
        <v>379</v>
      </c>
      <c r="D130" s="444" t="s">
        <v>380</v>
      </c>
      <c r="E130" s="443" t="s">
        <v>381</v>
      </c>
      <c r="F130" s="444" t="s">
        <v>382</v>
      </c>
      <c r="G130" s="443" t="s">
        <v>617</v>
      </c>
      <c r="H130" s="443" t="s">
        <v>618</v>
      </c>
      <c r="I130" s="445">
        <v>7216.14013671875</v>
      </c>
      <c r="J130" s="445">
        <v>1</v>
      </c>
      <c r="K130" s="446">
        <v>7216.14013671875</v>
      </c>
    </row>
    <row r="131" spans="1:11" ht="14.45" customHeight="1" x14ac:dyDescent="0.2">
      <c r="A131" s="441" t="s">
        <v>377</v>
      </c>
      <c r="B131" s="442" t="s">
        <v>378</v>
      </c>
      <c r="C131" s="443" t="s">
        <v>379</v>
      </c>
      <c r="D131" s="444" t="s">
        <v>380</v>
      </c>
      <c r="E131" s="443" t="s">
        <v>381</v>
      </c>
      <c r="F131" s="444" t="s">
        <v>382</v>
      </c>
      <c r="G131" s="443" t="s">
        <v>619</v>
      </c>
      <c r="H131" s="443" t="s">
        <v>620</v>
      </c>
      <c r="I131" s="445">
        <v>510.6199951171875</v>
      </c>
      <c r="J131" s="445">
        <v>2</v>
      </c>
      <c r="K131" s="446">
        <v>1021.239990234375</v>
      </c>
    </row>
    <row r="132" spans="1:11" ht="14.45" customHeight="1" x14ac:dyDescent="0.2">
      <c r="A132" s="441" t="s">
        <v>377</v>
      </c>
      <c r="B132" s="442" t="s">
        <v>378</v>
      </c>
      <c r="C132" s="443" t="s">
        <v>379</v>
      </c>
      <c r="D132" s="444" t="s">
        <v>380</v>
      </c>
      <c r="E132" s="443" t="s">
        <v>381</v>
      </c>
      <c r="F132" s="444" t="s">
        <v>382</v>
      </c>
      <c r="G132" s="443" t="s">
        <v>621</v>
      </c>
      <c r="H132" s="443" t="s">
        <v>622</v>
      </c>
      <c r="I132" s="445">
        <v>903.8699951171875</v>
      </c>
      <c r="J132" s="445">
        <v>4</v>
      </c>
      <c r="K132" s="446">
        <v>3615.47998046875</v>
      </c>
    </row>
    <row r="133" spans="1:11" ht="14.45" customHeight="1" x14ac:dyDescent="0.2">
      <c r="A133" s="441" t="s">
        <v>377</v>
      </c>
      <c r="B133" s="442" t="s">
        <v>378</v>
      </c>
      <c r="C133" s="443" t="s">
        <v>379</v>
      </c>
      <c r="D133" s="444" t="s">
        <v>380</v>
      </c>
      <c r="E133" s="443" t="s">
        <v>381</v>
      </c>
      <c r="F133" s="444" t="s">
        <v>382</v>
      </c>
      <c r="G133" s="443" t="s">
        <v>623</v>
      </c>
      <c r="H133" s="443" t="s">
        <v>624</v>
      </c>
      <c r="I133" s="445">
        <v>510.6199951171875</v>
      </c>
      <c r="J133" s="445">
        <v>2</v>
      </c>
      <c r="K133" s="446">
        <v>1021.239990234375</v>
      </c>
    </row>
    <row r="134" spans="1:11" ht="14.45" customHeight="1" x14ac:dyDescent="0.2">
      <c r="A134" s="441" t="s">
        <v>377</v>
      </c>
      <c r="B134" s="442" t="s">
        <v>378</v>
      </c>
      <c r="C134" s="443" t="s">
        <v>379</v>
      </c>
      <c r="D134" s="444" t="s">
        <v>380</v>
      </c>
      <c r="E134" s="443" t="s">
        <v>381</v>
      </c>
      <c r="F134" s="444" t="s">
        <v>382</v>
      </c>
      <c r="G134" s="443" t="s">
        <v>625</v>
      </c>
      <c r="H134" s="443" t="s">
        <v>626</v>
      </c>
      <c r="I134" s="445">
        <v>510.6199951171875</v>
      </c>
      <c r="J134" s="445">
        <v>1</v>
      </c>
      <c r="K134" s="446">
        <v>510.6199951171875</v>
      </c>
    </row>
    <row r="135" spans="1:11" ht="14.45" customHeight="1" x14ac:dyDescent="0.2">
      <c r="A135" s="441" t="s">
        <v>377</v>
      </c>
      <c r="B135" s="442" t="s">
        <v>378</v>
      </c>
      <c r="C135" s="443" t="s">
        <v>379</v>
      </c>
      <c r="D135" s="444" t="s">
        <v>380</v>
      </c>
      <c r="E135" s="443" t="s">
        <v>381</v>
      </c>
      <c r="F135" s="444" t="s">
        <v>382</v>
      </c>
      <c r="G135" s="443" t="s">
        <v>627</v>
      </c>
      <c r="H135" s="443" t="s">
        <v>628</v>
      </c>
      <c r="I135" s="445">
        <v>510.6199951171875</v>
      </c>
      <c r="J135" s="445">
        <v>4</v>
      </c>
      <c r="K135" s="446">
        <v>2042.47998046875</v>
      </c>
    </row>
    <row r="136" spans="1:11" ht="14.45" customHeight="1" x14ac:dyDescent="0.2">
      <c r="A136" s="441" t="s">
        <v>377</v>
      </c>
      <c r="B136" s="442" t="s">
        <v>378</v>
      </c>
      <c r="C136" s="443" t="s">
        <v>379</v>
      </c>
      <c r="D136" s="444" t="s">
        <v>380</v>
      </c>
      <c r="E136" s="443" t="s">
        <v>381</v>
      </c>
      <c r="F136" s="444" t="s">
        <v>382</v>
      </c>
      <c r="G136" s="443" t="s">
        <v>629</v>
      </c>
      <c r="H136" s="443" t="s">
        <v>630</v>
      </c>
      <c r="I136" s="445">
        <v>510.6199951171875</v>
      </c>
      <c r="J136" s="445">
        <v>1</v>
      </c>
      <c r="K136" s="446">
        <v>510.6199951171875</v>
      </c>
    </row>
    <row r="137" spans="1:11" ht="14.45" customHeight="1" x14ac:dyDescent="0.2">
      <c r="A137" s="441" t="s">
        <v>377</v>
      </c>
      <c r="B137" s="442" t="s">
        <v>378</v>
      </c>
      <c r="C137" s="443" t="s">
        <v>379</v>
      </c>
      <c r="D137" s="444" t="s">
        <v>380</v>
      </c>
      <c r="E137" s="443" t="s">
        <v>381</v>
      </c>
      <c r="F137" s="444" t="s">
        <v>382</v>
      </c>
      <c r="G137" s="443" t="s">
        <v>631</v>
      </c>
      <c r="H137" s="443" t="s">
        <v>632</v>
      </c>
      <c r="I137" s="445">
        <v>510.6199951171875</v>
      </c>
      <c r="J137" s="445">
        <v>1</v>
      </c>
      <c r="K137" s="446">
        <v>510.6199951171875</v>
      </c>
    </row>
    <row r="138" spans="1:11" ht="14.45" customHeight="1" x14ac:dyDescent="0.2">
      <c r="A138" s="441" t="s">
        <v>377</v>
      </c>
      <c r="B138" s="442" t="s">
        <v>378</v>
      </c>
      <c r="C138" s="443" t="s">
        <v>379</v>
      </c>
      <c r="D138" s="444" t="s">
        <v>380</v>
      </c>
      <c r="E138" s="443" t="s">
        <v>381</v>
      </c>
      <c r="F138" s="444" t="s">
        <v>382</v>
      </c>
      <c r="G138" s="443" t="s">
        <v>633</v>
      </c>
      <c r="H138" s="443" t="s">
        <v>634</v>
      </c>
      <c r="I138" s="445">
        <v>510.6199951171875</v>
      </c>
      <c r="J138" s="445">
        <v>1</v>
      </c>
      <c r="K138" s="446">
        <v>510.6199951171875</v>
      </c>
    </row>
    <row r="139" spans="1:11" ht="14.45" customHeight="1" x14ac:dyDescent="0.2">
      <c r="A139" s="441" t="s">
        <v>377</v>
      </c>
      <c r="B139" s="442" t="s">
        <v>378</v>
      </c>
      <c r="C139" s="443" t="s">
        <v>379</v>
      </c>
      <c r="D139" s="444" t="s">
        <v>380</v>
      </c>
      <c r="E139" s="443" t="s">
        <v>381</v>
      </c>
      <c r="F139" s="444" t="s">
        <v>382</v>
      </c>
      <c r="G139" s="443" t="s">
        <v>635</v>
      </c>
      <c r="H139" s="443" t="s">
        <v>636</v>
      </c>
      <c r="I139" s="445">
        <v>37544.3671875</v>
      </c>
      <c r="J139" s="445">
        <v>5</v>
      </c>
      <c r="K139" s="446">
        <v>187721.8125</v>
      </c>
    </row>
    <row r="140" spans="1:11" ht="14.45" customHeight="1" x14ac:dyDescent="0.2">
      <c r="A140" s="441" t="s">
        <v>377</v>
      </c>
      <c r="B140" s="442" t="s">
        <v>378</v>
      </c>
      <c r="C140" s="443" t="s">
        <v>379</v>
      </c>
      <c r="D140" s="444" t="s">
        <v>380</v>
      </c>
      <c r="E140" s="443" t="s">
        <v>381</v>
      </c>
      <c r="F140" s="444" t="s">
        <v>382</v>
      </c>
      <c r="G140" s="443" t="s">
        <v>637</v>
      </c>
      <c r="H140" s="443" t="s">
        <v>638</v>
      </c>
      <c r="I140" s="445">
        <v>4520.2423618861603</v>
      </c>
      <c r="J140" s="445">
        <v>22</v>
      </c>
      <c r="K140" s="446">
        <v>98818.220703125</v>
      </c>
    </row>
    <row r="141" spans="1:11" ht="14.45" customHeight="1" x14ac:dyDescent="0.2">
      <c r="A141" s="441" t="s">
        <v>377</v>
      </c>
      <c r="B141" s="442" t="s">
        <v>378</v>
      </c>
      <c r="C141" s="443" t="s">
        <v>379</v>
      </c>
      <c r="D141" s="444" t="s">
        <v>380</v>
      </c>
      <c r="E141" s="443" t="s">
        <v>381</v>
      </c>
      <c r="F141" s="444" t="s">
        <v>382</v>
      </c>
      <c r="G141" s="443" t="s">
        <v>639</v>
      </c>
      <c r="H141" s="443" t="s">
        <v>640</v>
      </c>
      <c r="I141" s="445">
        <v>4520.2435825892853</v>
      </c>
      <c r="J141" s="445">
        <v>23</v>
      </c>
      <c r="K141" s="446">
        <v>103344.97021484375</v>
      </c>
    </row>
    <row r="142" spans="1:11" ht="14.45" customHeight="1" x14ac:dyDescent="0.2">
      <c r="A142" s="441" t="s">
        <v>377</v>
      </c>
      <c r="B142" s="442" t="s">
        <v>378</v>
      </c>
      <c r="C142" s="443" t="s">
        <v>379</v>
      </c>
      <c r="D142" s="444" t="s">
        <v>380</v>
      </c>
      <c r="E142" s="443" t="s">
        <v>381</v>
      </c>
      <c r="F142" s="444" t="s">
        <v>382</v>
      </c>
      <c r="G142" s="443" t="s">
        <v>641</v>
      </c>
      <c r="H142" s="443" t="s">
        <v>642</v>
      </c>
      <c r="I142" s="445">
        <v>4510.8719970703123</v>
      </c>
      <c r="J142" s="445">
        <v>23</v>
      </c>
      <c r="K142" s="446">
        <v>103118.6201171875</v>
      </c>
    </row>
    <row r="143" spans="1:11" ht="14.45" customHeight="1" x14ac:dyDescent="0.2">
      <c r="A143" s="441" t="s">
        <v>377</v>
      </c>
      <c r="B143" s="442" t="s">
        <v>378</v>
      </c>
      <c r="C143" s="443" t="s">
        <v>379</v>
      </c>
      <c r="D143" s="444" t="s">
        <v>380</v>
      </c>
      <c r="E143" s="443" t="s">
        <v>381</v>
      </c>
      <c r="F143" s="444" t="s">
        <v>382</v>
      </c>
      <c r="G143" s="443" t="s">
        <v>643</v>
      </c>
      <c r="H143" s="443" t="s">
        <v>644</v>
      </c>
      <c r="I143" s="445">
        <v>3620.9326695033483</v>
      </c>
      <c r="J143" s="445">
        <v>41</v>
      </c>
      <c r="K143" s="446">
        <v>148457.9892578125</v>
      </c>
    </row>
    <row r="144" spans="1:11" ht="14.45" customHeight="1" x14ac:dyDescent="0.2">
      <c r="A144" s="441" t="s">
        <v>377</v>
      </c>
      <c r="B144" s="442" t="s">
        <v>378</v>
      </c>
      <c r="C144" s="443" t="s">
        <v>379</v>
      </c>
      <c r="D144" s="444" t="s">
        <v>380</v>
      </c>
      <c r="E144" s="443" t="s">
        <v>381</v>
      </c>
      <c r="F144" s="444" t="s">
        <v>382</v>
      </c>
      <c r="G144" s="443" t="s">
        <v>645</v>
      </c>
      <c r="H144" s="443" t="s">
        <v>646</v>
      </c>
      <c r="I144" s="445">
        <v>4526.72998046875</v>
      </c>
      <c r="J144" s="445">
        <v>4</v>
      </c>
      <c r="K144" s="446">
        <v>18106.919921875</v>
      </c>
    </row>
    <row r="145" spans="1:11" ht="14.45" customHeight="1" x14ac:dyDescent="0.2">
      <c r="A145" s="441" t="s">
        <v>377</v>
      </c>
      <c r="B145" s="442" t="s">
        <v>378</v>
      </c>
      <c r="C145" s="443" t="s">
        <v>379</v>
      </c>
      <c r="D145" s="444" t="s">
        <v>380</v>
      </c>
      <c r="E145" s="443" t="s">
        <v>381</v>
      </c>
      <c r="F145" s="444" t="s">
        <v>382</v>
      </c>
      <c r="G145" s="443" t="s">
        <v>647</v>
      </c>
      <c r="H145" s="443" t="s">
        <v>648</v>
      </c>
      <c r="I145" s="445">
        <v>4499.2364327566966</v>
      </c>
      <c r="J145" s="445">
        <v>26</v>
      </c>
      <c r="K145" s="446">
        <v>116925.150390625</v>
      </c>
    </row>
    <row r="146" spans="1:11" ht="14.45" customHeight="1" x14ac:dyDescent="0.2">
      <c r="A146" s="441" t="s">
        <v>377</v>
      </c>
      <c r="B146" s="442" t="s">
        <v>378</v>
      </c>
      <c r="C146" s="443" t="s">
        <v>379</v>
      </c>
      <c r="D146" s="444" t="s">
        <v>380</v>
      </c>
      <c r="E146" s="443" t="s">
        <v>381</v>
      </c>
      <c r="F146" s="444" t="s">
        <v>382</v>
      </c>
      <c r="G146" s="443" t="s">
        <v>649</v>
      </c>
      <c r="H146" s="443" t="s">
        <v>650</v>
      </c>
      <c r="I146" s="445">
        <v>4511.627766927083</v>
      </c>
      <c r="J146" s="445">
        <v>23</v>
      </c>
      <c r="K146" s="446">
        <v>103344.9697265625</v>
      </c>
    </row>
    <row r="147" spans="1:11" ht="14.45" customHeight="1" x14ac:dyDescent="0.2">
      <c r="A147" s="441" t="s">
        <v>377</v>
      </c>
      <c r="B147" s="442" t="s">
        <v>378</v>
      </c>
      <c r="C147" s="443" t="s">
        <v>379</v>
      </c>
      <c r="D147" s="444" t="s">
        <v>380</v>
      </c>
      <c r="E147" s="443" t="s">
        <v>381</v>
      </c>
      <c r="F147" s="444" t="s">
        <v>382</v>
      </c>
      <c r="G147" s="443" t="s">
        <v>651</v>
      </c>
      <c r="H147" s="443" t="s">
        <v>652</v>
      </c>
      <c r="I147" s="445">
        <v>4516.1573242187496</v>
      </c>
      <c r="J147" s="445">
        <v>22</v>
      </c>
      <c r="K147" s="446">
        <v>98818.22021484375</v>
      </c>
    </row>
    <row r="148" spans="1:11" ht="14.45" customHeight="1" x14ac:dyDescent="0.2">
      <c r="A148" s="441" t="s">
        <v>377</v>
      </c>
      <c r="B148" s="442" t="s">
        <v>378</v>
      </c>
      <c r="C148" s="443" t="s">
        <v>379</v>
      </c>
      <c r="D148" s="444" t="s">
        <v>380</v>
      </c>
      <c r="E148" s="443" t="s">
        <v>381</v>
      </c>
      <c r="F148" s="444" t="s">
        <v>382</v>
      </c>
      <c r="G148" s="443" t="s">
        <v>653</v>
      </c>
      <c r="H148" s="443" t="s">
        <v>654</v>
      </c>
      <c r="I148" s="445">
        <v>4517.8217947823659</v>
      </c>
      <c r="J148" s="445">
        <v>51</v>
      </c>
      <c r="K148" s="446">
        <v>229482.072265625</v>
      </c>
    </row>
    <row r="149" spans="1:11" ht="14.45" customHeight="1" x14ac:dyDescent="0.2">
      <c r="A149" s="441" t="s">
        <v>377</v>
      </c>
      <c r="B149" s="442" t="s">
        <v>378</v>
      </c>
      <c r="C149" s="443" t="s">
        <v>379</v>
      </c>
      <c r="D149" s="444" t="s">
        <v>380</v>
      </c>
      <c r="E149" s="443" t="s">
        <v>381</v>
      </c>
      <c r="F149" s="444" t="s">
        <v>382</v>
      </c>
      <c r="G149" s="443" t="s">
        <v>655</v>
      </c>
      <c r="H149" s="443" t="s">
        <v>656</v>
      </c>
      <c r="I149" s="445">
        <v>4598</v>
      </c>
      <c r="J149" s="445">
        <v>21</v>
      </c>
      <c r="K149" s="446">
        <v>96558</v>
      </c>
    </row>
    <row r="150" spans="1:11" ht="14.45" customHeight="1" x14ac:dyDescent="0.2">
      <c r="A150" s="441" t="s">
        <v>377</v>
      </c>
      <c r="B150" s="442" t="s">
        <v>378</v>
      </c>
      <c r="C150" s="443" t="s">
        <v>379</v>
      </c>
      <c r="D150" s="444" t="s">
        <v>380</v>
      </c>
      <c r="E150" s="443" t="s">
        <v>381</v>
      </c>
      <c r="F150" s="444" t="s">
        <v>382</v>
      </c>
      <c r="G150" s="443" t="s">
        <v>657</v>
      </c>
      <c r="H150" s="443" t="s">
        <v>658</v>
      </c>
      <c r="I150" s="445">
        <v>4598</v>
      </c>
      <c r="J150" s="445">
        <v>22</v>
      </c>
      <c r="K150" s="446">
        <v>101156</v>
      </c>
    </row>
    <row r="151" spans="1:11" ht="14.45" customHeight="1" x14ac:dyDescent="0.2">
      <c r="A151" s="441" t="s">
        <v>377</v>
      </c>
      <c r="B151" s="442" t="s">
        <v>378</v>
      </c>
      <c r="C151" s="443" t="s">
        <v>379</v>
      </c>
      <c r="D151" s="444" t="s">
        <v>380</v>
      </c>
      <c r="E151" s="443" t="s">
        <v>381</v>
      </c>
      <c r="F151" s="444" t="s">
        <v>382</v>
      </c>
      <c r="G151" s="443" t="s">
        <v>659</v>
      </c>
      <c r="H151" s="443" t="s">
        <v>660</v>
      </c>
      <c r="I151" s="445">
        <v>5929</v>
      </c>
      <c r="J151" s="445">
        <v>25</v>
      </c>
      <c r="K151" s="446">
        <v>148225</v>
      </c>
    </row>
    <row r="152" spans="1:11" ht="14.45" customHeight="1" x14ac:dyDescent="0.2">
      <c r="A152" s="441" t="s">
        <v>377</v>
      </c>
      <c r="B152" s="442" t="s">
        <v>378</v>
      </c>
      <c r="C152" s="443" t="s">
        <v>379</v>
      </c>
      <c r="D152" s="444" t="s">
        <v>380</v>
      </c>
      <c r="E152" s="443" t="s">
        <v>381</v>
      </c>
      <c r="F152" s="444" t="s">
        <v>382</v>
      </c>
      <c r="G152" s="443" t="s">
        <v>661</v>
      </c>
      <c r="H152" s="443" t="s">
        <v>662</v>
      </c>
      <c r="I152" s="445">
        <v>6594.5</v>
      </c>
      <c r="J152" s="445">
        <v>25</v>
      </c>
      <c r="K152" s="446">
        <v>164862.5</v>
      </c>
    </row>
    <row r="153" spans="1:11" ht="14.45" customHeight="1" x14ac:dyDescent="0.2">
      <c r="A153" s="441" t="s">
        <v>377</v>
      </c>
      <c r="B153" s="442" t="s">
        <v>378</v>
      </c>
      <c r="C153" s="443" t="s">
        <v>379</v>
      </c>
      <c r="D153" s="444" t="s">
        <v>380</v>
      </c>
      <c r="E153" s="443" t="s">
        <v>381</v>
      </c>
      <c r="F153" s="444" t="s">
        <v>382</v>
      </c>
      <c r="G153" s="443" t="s">
        <v>663</v>
      </c>
      <c r="H153" s="443" t="s">
        <v>664</v>
      </c>
      <c r="I153" s="445">
        <v>5989.5</v>
      </c>
      <c r="J153" s="445">
        <v>9</v>
      </c>
      <c r="K153" s="446">
        <v>53905.5</v>
      </c>
    </row>
    <row r="154" spans="1:11" ht="14.45" customHeight="1" x14ac:dyDescent="0.2">
      <c r="A154" s="441" t="s">
        <v>377</v>
      </c>
      <c r="B154" s="442" t="s">
        <v>378</v>
      </c>
      <c r="C154" s="443" t="s">
        <v>379</v>
      </c>
      <c r="D154" s="444" t="s">
        <v>380</v>
      </c>
      <c r="E154" s="443" t="s">
        <v>381</v>
      </c>
      <c r="F154" s="444" t="s">
        <v>382</v>
      </c>
      <c r="G154" s="443" t="s">
        <v>665</v>
      </c>
      <c r="H154" s="443" t="s">
        <v>666</v>
      </c>
      <c r="I154" s="445">
        <v>4961</v>
      </c>
      <c r="J154" s="445">
        <v>18</v>
      </c>
      <c r="K154" s="446">
        <v>89298</v>
      </c>
    </row>
    <row r="155" spans="1:11" ht="14.45" customHeight="1" x14ac:dyDescent="0.2">
      <c r="A155" s="441" t="s">
        <v>377</v>
      </c>
      <c r="B155" s="442" t="s">
        <v>378</v>
      </c>
      <c r="C155" s="443" t="s">
        <v>379</v>
      </c>
      <c r="D155" s="444" t="s">
        <v>380</v>
      </c>
      <c r="E155" s="443" t="s">
        <v>381</v>
      </c>
      <c r="F155" s="444" t="s">
        <v>382</v>
      </c>
      <c r="G155" s="443" t="s">
        <v>667</v>
      </c>
      <c r="H155" s="443" t="s">
        <v>668</v>
      </c>
      <c r="I155" s="445">
        <v>4719</v>
      </c>
      <c r="J155" s="445">
        <v>19</v>
      </c>
      <c r="K155" s="446">
        <v>89661</v>
      </c>
    </row>
    <row r="156" spans="1:11" ht="14.45" customHeight="1" x14ac:dyDescent="0.2">
      <c r="A156" s="441" t="s">
        <v>377</v>
      </c>
      <c r="B156" s="442" t="s">
        <v>378</v>
      </c>
      <c r="C156" s="443" t="s">
        <v>379</v>
      </c>
      <c r="D156" s="444" t="s">
        <v>380</v>
      </c>
      <c r="E156" s="443" t="s">
        <v>381</v>
      </c>
      <c r="F156" s="444" t="s">
        <v>382</v>
      </c>
      <c r="G156" s="443" t="s">
        <v>669</v>
      </c>
      <c r="H156" s="443" t="s">
        <v>670</v>
      </c>
      <c r="I156" s="445">
        <v>4719</v>
      </c>
      <c r="J156" s="445">
        <v>18</v>
      </c>
      <c r="K156" s="446">
        <v>84942</v>
      </c>
    </row>
    <row r="157" spans="1:11" ht="14.45" customHeight="1" x14ac:dyDescent="0.2">
      <c r="A157" s="441" t="s">
        <v>377</v>
      </c>
      <c r="B157" s="442" t="s">
        <v>378</v>
      </c>
      <c r="C157" s="443" t="s">
        <v>379</v>
      </c>
      <c r="D157" s="444" t="s">
        <v>380</v>
      </c>
      <c r="E157" s="443" t="s">
        <v>381</v>
      </c>
      <c r="F157" s="444" t="s">
        <v>382</v>
      </c>
      <c r="G157" s="443" t="s">
        <v>671</v>
      </c>
      <c r="H157" s="443" t="s">
        <v>672</v>
      </c>
      <c r="I157" s="445">
        <v>6644.10986328125</v>
      </c>
      <c r="J157" s="445">
        <v>1</v>
      </c>
      <c r="K157" s="446">
        <v>6644.10986328125</v>
      </c>
    </row>
    <row r="158" spans="1:11" ht="14.45" customHeight="1" x14ac:dyDescent="0.2">
      <c r="A158" s="441" t="s">
        <v>377</v>
      </c>
      <c r="B158" s="442" t="s">
        <v>378</v>
      </c>
      <c r="C158" s="443" t="s">
        <v>379</v>
      </c>
      <c r="D158" s="444" t="s">
        <v>380</v>
      </c>
      <c r="E158" s="443" t="s">
        <v>381</v>
      </c>
      <c r="F158" s="444" t="s">
        <v>382</v>
      </c>
      <c r="G158" s="443" t="s">
        <v>673</v>
      </c>
      <c r="H158" s="443" t="s">
        <v>674</v>
      </c>
      <c r="I158" s="445">
        <v>2919.2099609375</v>
      </c>
      <c r="J158" s="445">
        <v>1</v>
      </c>
      <c r="K158" s="446">
        <v>2919.2099609375</v>
      </c>
    </row>
    <row r="159" spans="1:11" ht="14.45" customHeight="1" x14ac:dyDescent="0.2">
      <c r="A159" s="441" t="s">
        <v>377</v>
      </c>
      <c r="B159" s="442" t="s">
        <v>378</v>
      </c>
      <c r="C159" s="443" t="s">
        <v>379</v>
      </c>
      <c r="D159" s="444" t="s">
        <v>380</v>
      </c>
      <c r="E159" s="443" t="s">
        <v>381</v>
      </c>
      <c r="F159" s="444" t="s">
        <v>382</v>
      </c>
      <c r="G159" s="443" t="s">
        <v>675</v>
      </c>
      <c r="H159" s="443" t="s">
        <v>676</v>
      </c>
      <c r="I159" s="445">
        <v>274.67827860514325</v>
      </c>
      <c r="J159" s="445">
        <v>30</v>
      </c>
      <c r="K159" s="446">
        <v>8240.3401489257813</v>
      </c>
    </row>
    <row r="160" spans="1:11" ht="14.45" customHeight="1" x14ac:dyDescent="0.2">
      <c r="A160" s="441" t="s">
        <v>377</v>
      </c>
      <c r="B160" s="442" t="s">
        <v>378</v>
      </c>
      <c r="C160" s="443" t="s">
        <v>379</v>
      </c>
      <c r="D160" s="444" t="s">
        <v>380</v>
      </c>
      <c r="E160" s="443" t="s">
        <v>381</v>
      </c>
      <c r="F160" s="444" t="s">
        <v>382</v>
      </c>
      <c r="G160" s="443" t="s">
        <v>677</v>
      </c>
      <c r="H160" s="443" t="s">
        <v>678</v>
      </c>
      <c r="I160" s="445">
        <v>2591.820068359375</v>
      </c>
      <c r="J160" s="445">
        <v>1</v>
      </c>
      <c r="K160" s="446">
        <v>2591.820068359375</v>
      </c>
    </row>
    <row r="161" spans="1:11" ht="14.45" customHeight="1" x14ac:dyDescent="0.2">
      <c r="A161" s="441" t="s">
        <v>377</v>
      </c>
      <c r="B161" s="442" t="s">
        <v>378</v>
      </c>
      <c r="C161" s="443" t="s">
        <v>379</v>
      </c>
      <c r="D161" s="444" t="s">
        <v>380</v>
      </c>
      <c r="E161" s="443" t="s">
        <v>381</v>
      </c>
      <c r="F161" s="444" t="s">
        <v>382</v>
      </c>
      <c r="G161" s="443" t="s">
        <v>679</v>
      </c>
      <c r="H161" s="443" t="s">
        <v>680</v>
      </c>
      <c r="I161" s="445">
        <v>491.74177281996782</v>
      </c>
      <c r="J161" s="445">
        <v>24</v>
      </c>
      <c r="K161" s="446">
        <v>11939.440216064453</v>
      </c>
    </row>
    <row r="162" spans="1:11" ht="14.45" customHeight="1" x14ac:dyDescent="0.2">
      <c r="A162" s="441" t="s">
        <v>377</v>
      </c>
      <c r="B162" s="442" t="s">
        <v>378</v>
      </c>
      <c r="C162" s="443" t="s">
        <v>379</v>
      </c>
      <c r="D162" s="444" t="s">
        <v>380</v>
      </c>
      <c r="E162" s="443" t="s">
        <v>381</v>
      </c>
      <c r="F162" s="444" t="s">
        <v>382</v>
      </c>
      <c r="G162" s="443" t="s">
        <v>681</v>
      </c>
      <c r="H162" s="443" t="s">
        <v>682</v>
      </c>
      <c r="I162" s="445">
        <v>369.35222972523081</v>
      </c>
      <c r="J162" s="445">
        <v>58</v>
      </c>
      <c r="K162" s="446">
        <v>21275.820068359375</v>
      </c>
    </row>
    <row r="163" spans="1:11" ht="14.45" customHeight="1" x14ac:dyDescent="0.2">
      <c r="A163" s="441" t="s">
        <v>377</v>
      </c>
      <c r="B163" s="442" t="s">
        <v>378</v>
      </c>
      <c r="C163" s="443" t="s">
        <v>379</v>
      </c>
      <c r="D163" s="444" t="s">
        <v>380</v>
      </c>
      <c r="E163" s="443" t="s">
        <v>381</v>
      </c>
      <c r="F163" s="444" t="s">
        <v>382</v>
      </c>
      <c r="G163" s="443" t="s">
        <v>683</v>
      </c>
      <c r="H163" s="443" t="s">
        <v>684</v>
      </c>
      <c r="I163" s="445">
        <v>9431.5465494791661</v>
      </c>
      <c r="J163" s="445">
        <v>3</v>
      </c>
      <c r="K163" s="446">
        <v>28294.6396484375</v>
      </c>
    </row>
    <row r="164" spans="1:11" ht="14.45" customHeight="1" x14ac:dyDescent="0.2">
      <c r="A164" s="441" t="s">
        <v>377</v>
      </c>
      <c r="B164" s="442" t="s">
        <v>378</v>
      </c>
      <c r="C164" s="443" t="s">
        <v>379</v>
      </c>
      <c r="D164" s="444" t="s">
        <v>380</v>
      </c>
      <c r="E164" s="443" t="s">
        <v>381</v>
      </c>
      <c r="F164" s="444" t="s">
        <v>382</v>
      </c>
      <c r="G164" s="443" t="s">
        <v>685</v>
      </c>
      <c r="H164" s="443" t="s">
        <v>686</v>
      </c>
      <c r="I164" s="445">
        <v>1452.038330078125</v>
      </c>
      <c r="J164" s="445">
        <v>4</v>
      </c>
      <c r="K164" s="446">
        <v>5747.6500244140625</v>
      </c>
    </row>
    <row r="165" spans="1:11" ht="14.45" customHeight="1" x14ac:dyDescent="0.2">
      <c r="A165" s="441" t="s">
        <v>377</v>
      </c>
      <c r="B165" s="442" t="s">
        <v>378</v>
      </c>
      <c r="C165" s="443" t="s">
        <v>379</v>
      </c>
      <c r="D165" s="444" t="s">
        <v>380</v>
      </c>
      <c r="E165" s="443" t="s">
        <v>381</v>
      </c>
      <c r="F165" s="444" t="s">
        <v>382</v>
      </c>
      <c r="G165" s="443" t="s">
        <v>687</v>
      </c>
      <c r="H165" s="443" t="s">
        <v>688</v>
      </c>
      <c r="I165" s="445">
        <v>4056.820068359375</v>
      </c>
      <c r="J165" s="445">
        <v>1</v>
      </c>
      <c r="K165" s="446">
        <v>4056.820068359375</v>
      </c>
    </row>
    <row r="166" spans="1:11" ht="14.45" customHeight="1" x14ac:dyDescent="0.2">
      <c r="A166" s="441" t="s">
        <v>377</v>
      </c>
      <c r="B166" s="442" t="s">
        <v>378</v>
      </c>
      <c r="C166" s="443" t="s">
        <v>379</v>
      </c>
      <c r="D166" s="444" t="s">
        <v>380</v>
      </c>
      <c r="E166" s="443" t="s">
        <v>381</v>
      </c>
      <c r="F166" s="444" t="s">
        <v>382</v>
      </c>
      <c r="G166" s="443" t="s">
        <v>687</v>
      </c>
      <c r="H166" s="443" t="s">
        <v>689</v>
      </c>
      <c r="I166" s="445">
        <v>3977.27001953125</v>
      </c>
      <c r="J166" s="445">
        <v>1</v>
      </c>
      <c r="K166" s="446">
        <v>3977.27001953125</v>
      </c>
    </row>
    <row r="167" spans="1:11" ht="14.45" customHeight="1" x14ac:dyDescent="0.2">
      <c r="A167" s="441" t="s">
        <v>377</v>
      </c>
      <c r="B167" s="442" t="s">
        <v>378</v>
      </c>
      <c r="C167" s="443" t="s">
        <v>379</v>
      </c>
      <c r="D167" s="444" t="s">
        <v>380</v>
      </c>
      <c r="E167" s="443" t="s">
        <v>381</v>
      </c>
      <c r="F167" s="444" t="s">
        <v>382</v>
      </c>
      <c r="G167" s="443" t="s">
        <v>690</v>
      </c>
      <c r="H167" s="443" t="s">
        <v>691</v>
      </c>
      <c r="I167" s="445">
        <v>842.19000244140625</v>
      </c>
      <c r="J167" s="445">
        <v>1</v>
      </c>
      <c r="K167" s="446">
        <v>842.19000244140625</v>
      </c>
    </row>
    <row r="168" spans="1:11" ht="14.45" customHeight="1" x14ac:dyDescent="0.2">
      <c r="A168" s="441" t="s">
        <v>377</v>
      </c>
      <c r="B168" s="442" t="s">
        <v>378</v>
      </c>
      <c r="C168" s="443" t="s">
        <v>379</v>
      </c>
      <c r="D168" s="444" t="s">
        <v>380</v>
      </c>
      <c r="E168" s="443" t="s">
        <v>381</v>
      </c>
      <c r="F168" s="444" t="s">
        <v>382</v>
      </c>
      <c r="G168" s="443" t="s">
        <v>692</v>
      </c>
      <c r="H168" s="443" t="s">
        <v>693</v>
      </c>
      <c r="I168" s="445">
        <v>2007.5</v>
      </c>
      <c r="J168" s="445">
        <v>1</v>
      </c>
      <c r="K168" s="446">
        <v>2007.5</v>
      </c>
    </row>
    <row r="169" spans="1:11" ht="14.45" customHeight="1" x14ac:dyDescent="0.2">
      <c r="A169" s="441" t="s">
        <v>377</v>
      </c>
      <c r="B169" s="442" t="s">
        <v>378</v>
      </c>
      <c r="C169" s="443" t="s">
        <v>379</v>
      </c>
      <c r="D169" s="444" t="s">
        <v>380</v>
      </c>
      <c r="E169" s="443" t="s">
        <v>381</v>
      </c>
      <c r="F169" s="444" t="s">
        <v>382</v>
      </c>
      <c r="G169" s="443" t="s">
        <v>692</v>
      </c>
      <c r="H169" s="443" t="s">
        <v>694</v>
      </c>
      <c r="I169" s="445">
        <v>2007.5</v>
      </c>
      <c r="J169" s="445">
        <v>1</v>
      </c>
      <c r="K169" s="446">
        <v>2007.5</v>
      </c>
    </row>
    <row r="170" spans="1:11" ht="14.45" customHeight="1" x14ac:dyDescent="0.2">
      <c r="A170" s="441" t="s">
        <v>377</v>
      </c>
      <c r="B170" s="442" t="s">
        <v>378</v>
      </c>
      <c r="C170" s="443" t="s">
        <v>379</v>
      </c>
      <c r="D170" s="444" t="s">
        <v>380</v>
      </c>
      <c r="E170" s="443" t="s">
        <v>381</v>
      </c>
      <c r="F170" s="444" t="s">
        <v>382</v>
      </c>
      <c r="G170" s="443" t="s">
        <v>695</v>
      </c>
      <c r="H170" s="443" t="s">
        <v>696</v>
      </c>
      <c r="I170" s="445">
        <v>274.66751098632813</v>
      </c>
      <c r="J170" s="445">
        <v>4</v>
      </c>
      <c r="K170" s="446">
        <v>1098.6700439453125</v>
      </c>
    </row>
    <row r="171" spans="1:11" ht="14.45" customHeight="1" x14ac:dyDescent="0.2">
      <c r="A171" s="441" t="s">
        <v>377</v>
      </c>
      <c r="B171" s="442" t="s">
        <v>378</v>
      </c>
      <c r="C171" s="443" t="s">
        <v>379</v>
      </c>
      <c r="D171" s="444" t="s">
        <v>380</v>
      </c>
      <c r="E171" s="443" t="s">
        <v>381</v>
      </c>
      <c r="F171" s="444" t="s">
        <v>382</v>
      </c>
      <c r="G171" s="443" t="s">
        <v>697</v>
      </c>
      <c r="H171" s="443" t="s">
        <v>698</v>
      </c>
      <c r="I171" s="445">
        <v>3242.800048828125</v>
      </c>
      <c r="J171" s="445">
        <v>2</v>
      </c>
      <c r="K171" s="446">
        <v>6485.60009765625</v>
      </c>
    </row>
    <row r="172" spans="1:11" ht="14.45" customHeight="1" x14ac:dyDescent="0.2">
      <c r="A172" s="441" t="s">
        <v>377</v>
      </c>
      <c r="B172" s="442" t="s">
        <v>378</v>
      </c>
      <c r="C172" s="443" t="s">
        <v>379</v>
      </c>
      <c r="D172" s="444" t="s">
        <v>380</v>
      </c>
      <c r="E172" s="443" t="s">
        <v>381</v>
      </c>
      <c r="F172" s="444" t="s">
        <v>382</v>
      </c>
      <c r="G172" s="443" t="s">
        <v>699</v>
      </c>
      <c r="H172" s="443" t="s">
        <v>700</v>
      </c>
      <c r="I172" s="445">
        <v>2891.89990234375</v>
      </c>
      <c r="J172" s="445">
        <v>2</v>
      </c>
      <c r="K172" s="446">
        <v>5783.7998046875</v>
      </c>
    </row>
    <row r="173" spans="1:11" ht="14.45" customHeight="1" x14ac:dyDescent="0.2">
      <c r="A173" s="441" t="s">
        <v>377</v>
      </c>
      <c r="B173" s="442" t="s">
        <v>378</v>
      </c>
      <c r="C173" s="443" t="s">
        <v>379</v>
      </c>
      <c r="D173" s="444" t="s">
        <v>380</v>
      </c>
      <c r="E173" s="443" t="s">
        <v>381</v>
      </c>
      <c r="F173" s="444" t="s">
        <v>382</v>
      </c>
      <c r="G173" s="443" t="s">
        <v>701</v>
      </c>
      <c r="H173" s="443" t="s">
        <v>702</v>
      </c>
      <c r="I173" s="445">
        <v>19859.111328125</v>
      </c>
      <c r="J173" s="445">
        <v>8</v>
      </c>
      <c r="K173" s="446">
        <v>158872.890625</v>
      </c>
    </row>
    <row r="174" spans="1:11" ht="14.45" customHeight="1" x14ac:dyDescent="0.2">
      <c r="A174" s="441" t="s">
        <v>377</v>
      </c>
      <c r="B174" s="442" t="s">
        <v>378</v>
      </c>
      <c r="C174" s="443" t="s">
        <v>379</v>
      </c>
      <c r="D174" s="444" t="s">
        <v>380</v>
      </c>
      <c r="E174" s="443" t="s">
        <v>381</v>
      </c>
      <c r="F174" s="444" t="s">
        <v>382</v>
      </c>
      <c r="G174" s="443" t="s">
        <v>703</v>
      </c>
      <c r="H174" s="443" t="s">
        <v>704</v>
      </c>
      <c r="I174" s="445">
        <v>18150</v>
      </c>
      <c r="J174" s="445">
        <v>1</v>
      </c>
      <c r="K174" s="446">
        <v>18150</v>
      </c>
    </row>
    <row r="175" spans="1:11" ht="14.45" customHeight="1" x14ac:dyDescent="0.2">
      <c r="A175" s="441" t="s">
        <v>377</v>
      </c>
      <c r="B175" s="442" t="s">
        <v>378</v>
      </c>
      <c r="C175" s="443" t="s">
        <v>379</v>
      </c>
      <c r="D175" s="444" t="s">
        <v>380</v>
      </c>
      <c r="E175" s="443" t="s">
        <v>381</v>
      </c>
      <c r="F175" s="444" t="s">
        <v>382</v>
      </c>
      <c r="G175" s="443" t="s">
        <v>703</v>
      </c>
      <c r="H175" s="443" t="s">
        <v>705</v>
      </c>
      <c r="I175" s="445">
        <v>18149.973307291668</v>
      </c>
      <c r="J175" s="445">
        <v>3</v>
      </c>
      <c r="K175" s="446">
        <v>54449.919921875</v>
      </c>
    </row>
    <row r="176" spans="1:11" ht="14.45" customHeight="1" x14ac:dyDescent="0.2">
      <c r="A176" s="441" t="s">
        <v>377</v>
      </c>
      <c r="B176" s="442" t="s">
        <v>378</v>
      </c>
      <c r="C176" s="443" t="s">
        <v>379</v>
      </c>
      <c r="D176" s="444" t="s">
        <v>380</v>
      </c>
      <c r="E176" s="443" t="s">
        <v>381</v>
      </c>
      <c r="F176" s="444" t="s">
        <v>382</v>
      </c>
      <c r="G176" s="443" t="s">
        <v>706</v>
      </c>
      <c r="H176" s="443" t="s">
        <v>707</v>
      </c>
      <c r="I176" s="445">
        <v>36178.98401988636</v>
      </c>
      <c r="J176" s="445">
        <v>16</v>
      </c>
      <c r="K176" s="446">
        <v>578863.703125</v>
      </c>
    </row>
    <row r="177" spans="1:11" ht="14.45" customHeight="1" x14ac:dyDescent="0.2">
      <c r="A177" s="441" t="s">
        <v>377</v>
      </c>
      <c r="B177" s="442" t="s">
        <v>378</v>
      </c>
      <c r="C177" s="443" t="s">
        <v>379</v>
      </c>
      <c r="D177" s="444" t="s">
        <v>380</v>
      </c>
      <c r="E177" s="443" t="s">
        <v>381</v>
      </c>
      <c r="F177" s="444" t="s">
        <v>382</v>
      </c>
      <c r="G177" s="443" t="s">
        <v>706</v>
      </c>
      <c r="H177" s="443" t="s">
        <v>708</v>
      </c>
      <c r="I177" s="445">
        <v>36178.9443359375</v>
      </c>
      <c r="J177" s="445">
        <v>12</v>
      </c>
      <c r="K177" s="446">
        <v>434147.33203125</v>
      </c>
    </row>
    <row r="178" spans="1:11" ht="14.45" customHeight="1" x14ac:dyDescent="0.2">
      <c r="A178" s="441" t="s">
        <v>377</v>
      </c>
      <c r="B178" s="442" t="s">
        <v>378</v>
      </c>
      <c r="C178" s="443" t="s">
        <v>379</v>
      </c>
      <c r="D178" s="444" t="s">
        <v>380</v>
      </c>
      <c r="E178" s="443" t="s">
        <v>381</v>
      </c>
      <c r="F178" s="444" t="s">
        <v>382</v>
      </c>
      <c r="G178" s="443" t="s">
        <v>709</v>
      </c>
      <c r="H178" s="443" t="s">
        <v>710</v>
      </c>
      <c r="I178" s="445">
        <v>20448.9658203125</v>
      </c>
      <c r="J178" s="445">
        <v>7</v>
      </c>
      <c r="K178" s="446">
        <v>143142.75</v>
      </c>
    </row>
    <row r="179" spans="1:11" ht="14.45" customHeight="1" x14ac:dyDescent="0.2">
      <c r="A179" s="441" t="s">
        <v>377</v>
      </c>
      <c r="B179" s="442" t="s">
        <v>378</v>
      </c>
      <c r="C179" s="443" t="s">
        <v>379</v>
      </c>
      <c r="D179" s="444" t="s">
        <v>380</v>
      </c>
      <c r="E179" s="443" t="s">
        <v>381</v>
      </c>
      <c r="F179" s="444" t="s">
        <v>382</v>
      </c>
      <c r="G179" s="443" t="s">
        <v>711</v>
      </c>
      <c r="H179" s="443" t="s">
        <v>712</v>
      </c>
      <c r="I179" s="445">
        <v>36178.854296874997</v>
      </c>
      <c r="J179" s="445">
        <v>21</v>
      </c>
      <c r="K179" s="446">
        <v>759756.0859375</v>
      </c>
    </row>
    <row r="180" spans="1:11" ht="14.45" customHeight="1" x14ac:dyDescent="0.2">
      <c r="A180" s="441" t="s">
        <v>377</v>
      </c>
      <c r="B180" s="442" t="s">
        <v>378</v>
      </c>
      <c r="C180" s="443" t="s">
        <v>379</v>
      </c>
      <c r="D180" s="444" t="s">
        <v>380</v>
      </c>
      <c r="E180" s="443" t="s">
        <v>381</v>
      </c>
      <c r="F180" s="444" t="s">
        <v>382</v>
      </c>
      <c r="G180" s="443" t="s">
        <v>713</v>
      </c>
      <c r="H180" s="443" t="s">
        <v>714</v>
      </c>
      <c r="I180" s="445">
        <v>10890.037661345108</v>
      </c>
      <c r="J180" s="445">
        <v>25</v>
      </c>
      <c r="K180" s="446">
        <v>272250.8115234375</v>
      </c>
    </row>
    <row r="181" spans="1:11" ht="14.45" customHeight="1" x14ac:dyDescent="0.2">
      <c r="A181" s="441" t="s">
        <v>377</v>
      </c>
      <c r="B181" s="442" t="s">
        <v>378</v>
      </c>
      <c r="C181" s="443" t="s">
        <v>379</v>
      </c>
      <c r="D181" s="444" t="s">
        <v>380</v>
      </c>
      <c r="E181" s="443" t="s">
        <v>381</v>
      </c>
      <c r="F181" s="444" t="s">
        <v>382</v>
      </c>
      <c r="G181" s="443" t="s">
        <v>715</v>
      </c>
      <c r="H181" s="443" t="s">
        <v>716</v>
      </c>
      <c r="I181" s="445">
        <v>2661.989990234375</v>
      </c>
      <c r="J181" s="445">
        <v>2</v>
      </c>
      <c r="K181" s="446">
        <v>5323.97998046875</v>
      </c>
    </row>
    <row r="182" spans="1:11" ht="14.45" customHeight="1" x14ac:dyDescent="0.2">
      <c r="A182" s="441" t="s">
        <v>377</v>
      </c>
      <c r="B182" s="442" t="s">
        <v>378</v>
      </c>
      <c r="C182" s="443" t="s">
        <v>379</v>
      </c>
      <c r="D182" s="444" t="s">
        <v>380</v>
      </c>
      <c r="E182" s="443" t="s">
        <v>381</v>
      </c>
      <c r="F182" s="444" t="s">
        <v>382</v>
      </c>
      <c r="G182" s="443" t="s">
        <v>717</v>
      </c>
      <c r="H182" s="443" t="s">
        <v>718</v>
      </c>
      <c r="I182" s="445">
        <v>51172.109375</v>
      </c>
      <c r="J182" s="445">
        <v>5</v>
      </c>
      <c r="K182" s="446">
        <v>255860.546875</v>
      </c>
    </row>
    <row r="183" spans="1:11" ht="14.45" customHeight="1" x14ac:dyDescent="0.2">
      <c r="A183" s="441" t="s">
        <v>377</v>
      </c>
      <c r="B183" s="442" t="s">
        <v>378</v>
      </c>
      <c r="C183" s="443" t="s">
        <v>379</v>
      </c>
      <c r="D183" s="444" t="s">
        <v>380</v>
      </c>
      <c r="E183" s="443" t="s">
        <v>381</v>
      </c>
      <c r="F183" s="444" t="s">
        <v>382</v>
      </c>
      <c r="G183" s="443" t="s">
        <v>719</v>
      </c>
      <c r="H183" s="443" t="s">
        <v>720</v>
      </c>
      <c r="I183" s="445">
        <v>274.66890462239581</v>
      </c>
      <c r="J183" s="445">
        <v>7</v>
      </c>
      <c r="K183" s="446">
        <v>1922.6800537109375</v>
      </c>
    </row>
    <row r="184" spans="1:11" ht="14.45" customHeight="1" x14ac:dyDescent="0.2">
      <c r="A184" s="441" t="s">
        <v>377</v>
      </c>
      <c r="B184" s="442" t="s">
        <v>378</v>
      </c>
      <c r="C184" s="443" t="s">
        <v>379</v>
      </c>
      <c r="D184" s="444" t="s">
        <v>380</v>
      </c>
      <c r="E184" s="443" t="s">
        <v>381</v>
      </c>
      <c r="F184" s="444" t="s">
        <v>382</v>
      </c>
      <c r="G184" s="443" t="s">
        <v>721</v>
      </c>
      <c r="H184" s="443" t="s">
        <v>722</v>
      </c>
      <c r="I184" s="445">
        <v>274.67001342773438</v>
      </c>
      <c r="J184" s="445">
        <v>2</v>
      </c>
      <c r="K184" s="446">
        <v>549.34002685546875</v>
      </c>
    </row>
    <row r="185" spans="1:11" ht="14.45" customHeight="1" x14ac:dyDescent="0.2">
      <c r="A185" s="441" t="s">
        <v>377</v>
      </c>
      <c r="B185" s="442" t="s">
        <v>378</v>
      </c>
      <c r="C185" s="443" t="s">
        <v>379</v>
      </c>
      <c r="D185" s="444" t="s">
        <v>380</v>
      </c>
      <c r="E185" s="443" t="s">
        <v>381</v>
      </c>
      <c r="F185" s="444" t="s">
        <v>382</v>
      </c>
      <c r="G185" s="443" t="s">
        <v>723</v>
      </c>
      <c r="H185" s="443" t="s">
        <v>724</v>
      </c>
      <c r="I185" s="445">
        <v>711.47998046875</v>
      </c>
      <c r="J185" s="445">
        <v>1</v>
      </c>
      <c r="K185" s="446">
        <v>711.47998046875</v>
      </c>
    </row>
    <row r="186" spans="1:11" ht="14.45" customHeight="1" x14ac:dyDescent="0.2">
      <c r="A186" s="441" t="s">
        <v>377</v>
      </c>
      <c r="B186" s="442" t="s">
        <v>378</v>
      </c>
      <c r="C186" s="443" t="s">
        <v>379</v>
      </c>
      <c r="D186" s="444" t="s">
        <v>380</v>
      </c>
      <c r="E186" s="443" t="s">
        <v>381</v>
      </c>
      <c r="F186" s="444" t="s">
        <v>382</v>
      </c>
      <c r="G186" s="443" t="s">
        <v>725</v>
      </c>
      <c r="H186" s="443" t="s">
        <v>726</v>
      </c>
      <c r="I186" s="445">
        <v>19.430000305175781</v>
      </c>
      <c r="J186" s="445">
        <v>920</v>
      </c>
      <c r="K186" s="446">
        <v>17877.909729003906</v>
      </c>
    </row>
    <row r="187" spans="1:11" ht="14.45" customHeight="1" x14ac:dyDescent="0.2">
      <c r="A187" s="441" t="s">
        <v>377</v>
      </c>
      <c r="B187" s="442" t="s">
        <v>378</v>
      </c>
      <c r="C187" s="443" t="s">
        <v>379</v>
      </c>
      <c r="D187" s="444" t="s">
        <v>380</v>
      </c>
      <c r="E187" s="443" t="s">
        <v>381</v>
      </c>
      <c r="F187" s="444" t="s">
        <v>382</v>
      </c>
      <c r="G187" s="443" t="s">
        <v>727</v>
      </c>
      <c r="H187" s="443" t="s">
        <v>728</v>
      </c>
      <c r="I187" s="445">
        <v>21.137399472688372</v>
      </c>
      <c r="J187" s="445">
        <v>4104</v>
      </c>
      <c r="K187" s="446">
        <v>86758.392578125</v>
      </c>
    </row>
    <row r="188" spans="1:11" ht="14.45" customHeight="1" x14ac:dyDescent="0.2">
      <c r="A188" s="441" t="s">
        <v>377</v>
      </c>
      <c r="B188" s="442" t="s">
        <v>378</v>
      </c>
      <c r="C188" s="443" t="s">
        <v>379</v>
      </c>
      <c r="D188" s="444" t="s">
        <v>380</v>
      </c>
      <c r="E188" s="443" t="s">
        <v>381</v>
      </c>
      <c r="F188" s="444" t="s">
        <v>382</v>
      </c>
      <c r="G188" s="443" t="s">
        <v>729</v>
      </c>
      <c r="H188" s="443" t="s">
        <v>730</v>
      </c>
      <c r="I188" s="445">
        <v>446.49000040690106</v>
      </c>
      <c r="J188" s="445">
        <v>4</v>
      </c>
      <c r="K188" s="446">
        <v>1793.2200012207031</v>
      </c>
    </row>
    <row r="189" spans="1:11" ht="14.45" customHeight="1" x14ac:dyDescent="0.2">
      <c r="A189" s="441" t="s">
        <v>377</v>
      </c>
      <c r="B189" s="442" t="s">
        <v>378</v>
      </c>
      <c r="C189" s="443" t="s">
        <v>379</v>
      </c>
      <c r="D189" s="444" t="s">
        <v>380</v>
      </c>
      <c r="E189" s="443" t="s">
        <v>381</v>
      </c>
      <c r="F189" s="444" t="s">
        <v>382</v>
      </c>
      <c r="G189" s="443" t="s">
        <v>731</v>
      </c>
      <c r="H189" s="443" t="s">
        <v>732</v>
      </c>
      <c r="I189" s="445">
        <v>239.58000183105469</v>
      </c>
      <c r="J189" s="445">
        <v>53</v>
      </c>
      <c r="K189" s="446">
        <v>12697.740051269531</v>
      </c>
    </row>
    <row r="190" spans="1:11" ht="14.45" customHeight="1" x14ac:dyDescent="0.2">
      <c r="A190" s="441" t="s">
        <v>377</v>
      </c>
      <c r="B190" s="442" t="s">
        <v>378</v>
      </c>
      <c r="C190" s="443" t="s">
        <v>379</v>
      </c>
      <c r="D190" s="444" t="s">
        <v>380</v>
      </c>
      <c r="E190" s="443" t="s">
        <v>381</v>
      </c>
      <c r="F190" s="444" t="s">
        <v>382</v>
      </c>
      <c r="G190" s="443" t="s">
        <v>733</v>
      </c>
      <c r="H190" s="443" t="s">
        <v>734</v>
      </c>
      <c r="I190" s="445">
        <v>9.0666669209798183</v>
      </c>
      <c r="J190" s="445">
        <v>90</v>
      </c>
      <c r="K190" s="446">
        <v>815.90998077392578</v>
      </c>
    </row>
    <row r="191" spans="1:11" ht="14.45" customHeight="1" x14ac:dyDescent="0.2">
      <c r="A191" s="441" t="s">
        <v>377</v>
      </c>
      <c r="B191" s="442" t="s">
        <v>378</v>
      </c>
      <c r="C191" s="443" t="s">
        <v>379</v>
      </c>
      <c r="D191" s="444" t="s">
        <v>380</v>
      </c>
      <c r="E191" s="443" t="s">
        <v>381</v>
      </c>
      <c r="F191" s="444" t="s">
        <v>382</v>
      </c>
      <c r="G191" s="443" t="s">
        <v>733</v>
      </c>
      <c r="H191" s="443" t="s">
        <v>735</v>
      </c>
      <c r="I191" s="445">
        <v>9.0600004196166992</v>
      </c>
      <c r="J191" s="445">
        <v>60</v>
      </c>
      <c r="K191" s="446">
        <v>543.77998352050781</v>
      </c>
    </row>
    <row r="192" spans="1:11" ht="14.45" customHeight="1" x14ac:dyDescent="0.2">
      <c r="A192" s="441" t="s">
        <v>377</v>
      </c>
      <c r="B192" s="442" t="s">
        <v>378</v>
      </c>
      <c r="C192" s="443" t="s">
        <v>379</v>
      </c>
      <c r="D192" s="444" t="s">
        <v>380</v>
      </c>
      <c r="E192" s="443" t="s">
        <v>381</v>
      </c>
      <c r="F192" s="444" t="s">
        <v>382</v>
      </c>
      <c r="G192" s="443" t="s">
        <v>736</v>
      </c>
      <c r="H192" s="443" t="s">
        <v>737</v>
      </c>
      <c r="I192" s="445">
        <v>28807.0205078125</v>
      </c>
      <c r="J192" s="445">
        <v>2</v>
      </c>
      <c r="K192" s="446">
        <v>57614.041015625</v>
      </c>
    </row>
    <row r="193" spans="1:11" ht="14.45" customHeight="1" x14ac:dyDescent="0.2">
      <c r="A193" s="441" t="s">
        <v>377</v>
      </c>
      <c r="B193" s="442" t="s">
        <v>378</v>
      </c>
      <c r="C193" s="443" t="s">
        <v>379</v>
      </c>
      <c r="D193" s="444" t="s">
        <v>380</v>
      </c>
      <c r="E193" s="443" t="s">
        <v>381</v>
      </c>
      <c r="F193" s="444" t="s">
        <v>382</v>
      </c>
      <c r="G193" s="443" t="s">
        <v>736</v>
      </c>
      <c r="H193" s="443" t="s">
        <v>738</v>
      </c>
      <c r="I193" s="445">
        <v>28807</v>
      </c>
      <c r="J193" s="445">
        <v>1</v>
      </c>
      <c r="K193" s="446">
        <v>28807</v>
      </c>
    </row>
    <row r="194" spans="1:11" ht="14.45" customHeight="1" x14ac:dyDescent="0.2">
      <c r="A194" s="441" t="s">
        <v>377</v>
      </c>
      <c r="B194" s="442" t="s">
        <v>378</v>
      </c>
      <c r="C194" s="443" t="s">
        <v>379</v>
      </c>
      <c r="D194" s="444" t="s">
        <v>380</v>
      </c>
      <c r="E194" s="443" t="s">
        <v>381</v>
      </c>
      <c r="F194" s="444" t="s">
        <v>382</v>
      </c>
      <c r="G194" s="443" t="s">
        <v>739</v>
      </c>
      <c r="H194" s="443" t="s">
        <v>740</v>
      </c>
      <c r="I194" s="445">
        <v>185.1300048828125</v>
      </c>
      <c r="J194" s="445">
        <v>1</v>
      </c>
      <c r="K194" s="446">
        <v>185.1300048828125</v>
      </c>
    </row>
    <row r="195" spans="1:11" ht="14.45" customHeight="1" x14ac:dyDescent="0.2">
      <c r="A195" s="441" t="s">
        <v>377</v>
      </c>
      <c r="B195" s="442" t="s">
        <v>378</v>
      </c>
      <c r="C195" s="443" t="s">
        <v>379</v>
      </c>
      <c r="D195" s="444" t="s">
        <v>380</v>
      </c>
      <c r="E195" s="443" t="s">
        <v>381</v>
      </c>
      <c r="F195" s="444" t="s">
        <v>382</v>
      </c>
      <c r="G195" s="443" t="s">
        <v>741</v>
      </c>
      <c r="H195" s="443" t="s">
        <v>742</v>
      </c>
      <c r="I195" s="445">
        <v>101.63999938964844</v>
      </c>
      <c r="J195" s="445">
        <v>2</v>
      </c>
      <c r="K195" s="446">
        <v>203.27999877929688</v>
      </c>
    </row>
    <row r="196" spans="1:11" ht="14.45" customHeight="1" x14ac:dyDescent="0.2">
      <c r="A196" s="441" t="s">
        <v>377</v>
      </c>
      <c r="B196" s="442" t="s">
        <v>378</v>
      </c>
      <c r="C196" s="443" t="s">
        <v>379</v>
      </c>
      <c r="D196" s="444" t="s">
        <v>380</v>
      </c>
      <c r="E196" s="443" t="s">
        <v>381</v>
      </c>
      <c r="F196" s="444" t="s">
        <v>382</v>
      </c>
      <c r="G196" s="443" t="s">
        <v>743</v>
      </c>
      <c r="H196" s="443" t="s">
        <v>744</v>
      </c>
      <c r="I196" s="445">
        <v>3862.3193969726563</v>
      </c>
      <c r="J196" s="445">
        <v>41</v>
      </c>
      <c r="K196" s="446">
        <v>158355.041015625</v>
      </c>
    </row>
    <row r="197" spans="1:11" ht="14.45" customHeight="1" x14ac:dyDescent="0.2">
      <c r="A197" s="441" t="s">
        <v>377</v>
      </c>
      <c r="B197" s="442" t="s">
        <v>378</v>
      </c>
      <c r="C197" s="443" t="s">
        <v>379</v>
      </c>
      <c r="D197" s="444" t="s">
        <v>380</v>
      </c>
      <c r="E197" s="443" t="s">
        <v>381</v>
      </c>
      <c r="F197" s="444" t="s">
        <v>382</v>
      </c>
      <c r="G197" s="443" t="s">
        <v>745</v>
      </c>
      <c r="H197" s="443" t="s">
        <v>746</v>
      </c>
      <c r="I197" s="445">
        <v>3862.320068359375</v>
      </c>
      <c r="J197" s="445">
        <v>41</v>
      </c>
      <c r="K197" s="446">
        <v>158355.119140625</v>
      </c>
    </row>
    <row r="198" spans="1:11" ht="14.45" customHeight="1" x14ac:dyDescent="0.2">
      <c r="A198" s="441" t="s">
        <v>377</v>
      </c>
      <c r="B198" s="442" t="s">
        <v>378</v>
      </c>
      <c r="C198" s="443" t="s">
        <v>379</v>
      </c>
      <c r="D198" s="444" t="s">
        <v>380</v>
      </c>
      <c r="E198" s="443" t="s">
        <v>381</v>
      </c>
      <c r="F198" s="444" t="s">
        <v>382</v>
      </c>
      <c r="G198" s="443" t="s">
        <v>747</v>
      </c>
      <c r="H198" s="443" t="s">
        <v>748</v>
      </c>
      <c r="I198" s="445">
        <v>4248.5498046875</v>
      </c>
      <c r="J198" s="445">
        <v>40</v>
      </c>
      <c r="K198" s="446">
        <v>169942.072265625</v>
      </c>
    </row>
    <row r="199" spans="1:11" ht="14.45" customHeight="1" x14ac:dyDescent="0.2">
      <c r="A199" s="441" t="s">
        <v>377</v>
      </c>
      <c r="B199" s="442" t="s">
        <v>378</v>
      </c>
      <c r="C199" s="443" t="s">
        <v>379</v>
      </c>
      <c r="D199" s="444" t="s">
        <v>380</v>
      </c>
      <c r="E199" s="443" t="s">
        <v>381</v>
      </c>
      <c r="F199" s="444" t="s">
        <v>382</v>
      </c>
      <c r="G199" s="443" t="s">
        <v>749</v>
      </c>
      <c r="H199" s="443" t="s">
        <v>750</v>
      </c>
      <c r="I199" s="445">
        <v>4356</v>
      </c>
      <c r="J199" s="445">
        <v>59</v>
      </c>
      <c r="K199" s="446">
        <v>257004</v>
      </c>
    </row>
    <row r="200" spans="1:11" ht="14.45" customHeight="1" x14ac:dyDescent="0.2">
      <c r="A200" s="441" t="s">
        <v>377</v>
      </c>
      <c r="B200" s="442" t="s">
        <v>378</v>
      </c>
      <c r="C200" s="443" t="s">
        <v>379</v>
      </c>
      <c r="D200" s="444" t="s">
        <v>380</v>
      </c>
      <c r="E200" s="443" t="s">
        <v>381</v>
      </c>
      <c r="F200" s="444" t="s">
        <v>382</v>
      </c>
      <c r="G200" s="443" t="s">
        <v>751</v>
      </c>
      <c r="H200" s="443" t="s">
        <v>752</v>
      </c>
      <c r="I200" s="445">
        <v>4356</v>
      </c>
      <c r="J200" s="445">
        <v>59</v>
      </c>
      <c r="K200" s="446">
        <v>257004</v>
      </c>
    </row>
    <row r="201" spans="1:11" ht="14.45" customHeight="1" x14ac:dyDescent="0.2">
      <c r="A201" s="441" t="s">
        <v>377</v>
      </c>
      <c r="B201" s="442" t="s">
        <v>378</v>
      </c>
      <c r="C201" s="443" t="s">
        <v>379</v>
      </c>
      <c r="D201" s="444" t="s">
        <v>380</v>
      </c>
      <c r="E201" s="443" t="s">
        <v>381</v>
      </c>
      <c r="F201" s="444" t="s">
        <v>382</v>
      </c>
      <c r="G201" s="443" t="s">
        <v>753</v>
      </c>
      <c r="H201" s="443" t="s">
        <v>754</v>
      </c>
      <c r="I201" s="445">
        <v>4356</v>
      </c>
      <c r="J201" s="445">
        <v>59</v>
      </c>
      <c r="K201" s="446">
        <v>257004</v>
      </c>
    </row>
    <row r="202" spans="1:11" ht="14.45" customHeight="1" x14ac:dyDescent="0.2">
      <c r="A202" s="441" t="s">
        <v>377</v>
      </c>
      <c r="B202" s="442" t="s">
        <v>378</v>
      </c>
      <c r="C202" s="443" t="s">
        <v>379</v>
      </c>
      <c r="D202" s="444" t="s">
        <v>380</v>
      </c>
      <c r="E202" s="443" t="s">
        <v>381</v>
      </c>
      <c r="F202" s="444" t="s">
        <v>382</v>
      </c>
      <c r="G202" s="443" t="s">
        <v>755</v>
      </c>
      <c r="H202" s="443" t="s">
        <v>756</v>
      </c>
      <c r="I202" s="445">
        <v>261.3599853515625</v>
      </c>
      <c r="J202" s="445">
        <v>1</v>
      </c>
      <c r="K202" s="446">
        <v>261.3599853515625</v>
      </c>
    </row>
    <row r="203" spans="1:11" ht="14.45" customHeight="1" x14ac:dyDescent="0.2">
      <c r="A203" s="441" t="s">
        <v>377</v>
      </c>
      <c r="B203" s="442" t="s">
        <v>378</v>
      </c>
      <c r="C203" s="443" t="s">
        <v>379</v>
      </c>
      <c r="D203" s="444" t="s">
        <v>380</v>
      </c>
      <c r="E203" s="443" t="s">
        <v>381</v>
      </c>
      <c r="F203" s="444" t="s">
        <v>382</v>
      </c>
      <c r="G203" s="443" t="s">
        <v>757</v>
      </c>
      <c r="H203" s="443" t="s">
        <v>758</v>
      </c>
      <c r="I203" s="445">
        <v>71.389999389648438</v>
      </c>
      <c r="J203" s="445">
        <v>1</v>
      </c>
      <c r="K203" s="446">
        <v>71.389999389648438</v>
      </c>
    </row>
    <row r="204" spans="1:11" ht="14.45" customHeight="1" x14ac:dyDescent="0.2">
      <c r="A204" s="441" t="s">
        <v>377</v>
      </c>
      <c r="B204" s="442" t="s">
        <v>378</v>
      </c>
      <c r="C204" s="443" t="s">
        <v>379</v>
      </c>
      <c r="D204" s="444" t="s">
        <v>380</v>
      </c>
      <c r="E204" s="443" t="s">
        <v>381</v>
      </c>
      <c r="F204" s="444" t="s">
        <v>382</v>
      </c>
      <c r="G204" s="443" t="s">
        <v>383</v>
      </c>
      <c r="H204" s="443" t="s">
        <v>759</v>
      </c>
      <c r="I204" s="445">
        <v>5648.2959865993926</v>
      </c>
      <c r="J204" s="445">
        <v>10</v>
      </c>
      <c r="K204" s="446">
        <v>51724.028869628906</v>
      </c>
    </row>
    <row r="205" spans="1:11" ht="14.45" customHeight="1" x14ac:dyDescent="0.2">
      <c r="A205" s="441" t="s">
        <v>377</v>
      </c>
      <c r="B205" s="442" t="s">
        <v>378</v>
      </c>
      <c r="C205" s="443" t="s">
        <v>379</v>
      </c>
      <c r="D205" s="444" t="s">
        <v>380</v>
      </c>
      <c r="E205" s="443" t="s">
        <v>381</v>
      </c>
      <c r="F205" s="444" t="s">
        <v>382</v>
      </c>
      <c r="G205" s="443" t="s">
        <v>760</v>
      </c>
      <c r="H205" s="443" t="s">
        <v>761</v>
      </c>
      <c r="I205" s="445">
        <v>2178</v>
      </c>
      <c r="J205" s="445">
        <v>3</v>
      </c>
      <c r="K205" s="446">
        <v>6534</v>
      </c>
    </row>
    <row r="206" spans="1:11" ht="14.45" customHeight="1" x14ac:dyDescent="0.2">
      <c r="A206" s="441" t="s">
        <v>377</v>
      </c>
      <c r="B206" s="442" t="s">
        <v>378</v>
      </c>
      <c r="C206" s="443" t="s">
        <v>379</v>
      </c>
      <c r="D206" s="444" t="s">
        <v>380</v>
      </c>
      <c r="E206" s="443" t="s">
        <v>381</v>
      </c>
      <c r="F206" s="444" t="s">
        <v>382</v>
      </c>
      <c r="G206" s="443" t="s">
        <v>762</v>
      </c>
      <c r="H206" s="443" t="s">
        <v>763</v>
      </c>
      <c r="I206" s="445">
        <v>8436</v>
      </c>
      <c r="J206" s="445">
        <v>1</v>
      </c>
      <c r="K206" s="446">
        <v>8436</v>
      </c>
    </row>
    <row r="207" spans="1:11" ht="14.45" customHeight="1" x14ac:dyDescent="0.2">
      <c r="A207" s="441" t="s">
        <v>377</v>
      </c>
      <c r="B207" s="442" t="s">
        <v>378</v>
      </c>
      <c r="C207" s="443" t="s">
        <v>379</v>
      </c>
      <c r="D207" s="444" t="s">
        <v>380</v>
      </c>
      <c r="E207" s="443" t="s">
        <v>381</v>
      </c>
      <c r="F207" s="444" t="s">
        <v>382</v>
      </c>
      <c r="G207" s="443" t="s">
        <v>764</v>
      </c>
      <c r="H207" s="443" t="s">
        <v>765</v>
      </c>
      <c r="I207" s="445">
        <v>274.67001342773438</v>
      </c>
      <c r="J207" s="445">
        <v>2</v>
      </c>
      <c r="K207" s="446">
        <v>549.34002685546875</v>
      </c>
    </row>
    <row r="208" spans="1:11" ht="14.45" customHeight="1" x14ac:dyDescent="0.2">
      <c r="A208" s="441" t="s">
        <v>377</v>
      </c>
      <c r="B208" s="442" t="s">
        <v>378</v>
      </c>
      <c r="C208" s="443" t="s">
        <v>379</v>
      </c>
      <c r="D208" s="444" t="s">
        <v>380</v>
      </c>
      <c r="E208" s="443" t="s">
        <v>381</v>
      </c>
      <c r="F208" s="444" t="s">
        <v>382</v>
      </c>
      <c r="G208" s="443" t="s">
        <v>766</v>
      </c>
      <c r="H208" s="443" t="s">
        <v>767</v>
      </c>
      <c r="I208" s="445">
        <v>4840</v>
      </c>
      <c r="J208" s="445">
        <v>28</v>
      </c>
      <c r="K208" s="446">
        <v>135520</v>
      </c>
    </row>
    <row r="209" spans="1:11" ht="14.45" customHeight="1" x14ac:dyDescent="0.2">
      <c r="A209" s="441" t="s">
        <v>377</v>
      </c>
      <c r="B209" s="442" t="s">
        <v>378</v>
      </c>
      <c r="C209" s="443" t="s">
        <v>379</v>
      </c>
      <c r="D209" s="444" t="s">
        <v>380</v>
      </c>
      <c r="E209" s="443" t="s">
        <v>381</v>
      </c>
      <c r="F209" s="444" t="s">
        <v>382</v>
      </c>
      <c r="G209" s="443" t="s">
        <v>766</v>
      </c>
      <c r="H209" s="443" t="s">
        <v>768</v>
      </c>
      <c r="I209" s="445">
        <v>4840</v>
      </c>
      <c r="J209" s="445">
        <v>18</v>
      </c>
      <c r="K209" s="446">
        <v>87120</v>
      </c>
    </row>
    <row r="210" spans="1:11" ht="14.45" customHeight="1" x14ac:dyDescent="0.2">
      <c r="A210" s="441" t="s">
        <v>377</v>
      </c>
      <c r="B210" s="442" t="s">
        <v>378</v>
      </c>
      <c r="C210" s="443" t="s">
        <v>379</v>
      </c>
      <c r="D210" s="444" t="s">
        <v>380</v>
      </c>
      <c r="E210" s="443" t="s">
        <v>381</v>
      </c>
      <c r="F210" s="444" t="s">
        <v>382</v>
      </c>
      <c r="G210" s="443" t="s">
        <v>769</v>
      </c>
      <c r="H210" s="443" t="s">
        <v>770</v>
      </c>
      <c r="I210" s="445">
        <v>2359.5</v>
      </c>
      <c r="J210" s="445">
        <v>13</v>
      </c>
      <c r="K210" s="446">
        <v>30673.5</v>
      </c>
    </row>
    <row r="211" spans="1:11" ht="14.45" customHeight="1" x14ac:dyDescent="0.2">
      <c r="A211" s="441" t="s">
        <v>377</v>
      </c>
      <c r="B211" s="442" t="s">
        <v>378</v>
      </c>
      <c r="C211" s="443" t="s">
        <v>379</v>
      </c>
      <c r="D211" s="444" t="s">
        <v>380</v>
      </c>
      <c r="E211" s="443" t="s">
        <v>381</v>
      </c>
      <c r="F211" s="444" t="s">
        <v>382</v>
      </c>
      <c r="G211" s="443" t="s">
        <v>771</v>
      </c>
      <c r="H211" s="443" t="s">
        <v>772</v>
      </c>
      <c r="I211" s="445">
        <v>5324</v>
      </c>
      <c r="J211" s="445">
        <v>1</v>
      </c>
      <c r="K211" s="446">
        <v>5324</v>
      </c>
    </row>
    <row r="212" spans="1:11" ht="14.45" customHeight="1" x14ac:dyDescent="0.2">
      <c r="A212" s="441" t="s">
        <v>377</v>
      </c>
      <c r="B212" s="442" t="s">
        <v>378</v>
      </c>
      <c r="C212" s="443" t="s">
        <v>379</v>
      </c>
      <c r="D212" s="444" t="s">
        <v>380</v>
      </c>
      <c r="E212" s="443" t="s">
        <v>381</v>
      </c>
      <c r="F212" s="444" t="s">
        <v>382</v>
      </c>
      <c r="G212" s="443" t="s">
        <v>773</v>
      </c>
      <c r="H212" s="443" t="s">
        <v>774</v>
      </c>
      <c r="I212" s="445">
        <v>458.37000898881394</v>
      </c>
      <c r="J212" s="445">
        <v>36</v>
      </c>
      <c r="K212" s="446">
        <v>16543.120361328125</v>
      </c>
    </row>
    <row r="213" spans="1:11" ht="14.45" customHeight="1" x14ac:dyDescent="0.2">
      <c r="A213" s="441" t="s">
        <v>377</v>
      </c>
      <c r="B213" s="442" t="s">
        <v>378</v>
      </c>
      <c r="C213" s="443" t="s">
        <v>379</v>
      </c>
      <c r="D213" s="444" t="s">
        <v>380</v>
      </c>
      <c r="E213" s="443" t="s">
        <v>381</v>
      </c>
      <c r="F213" s="444" t="s">
        <v>382</v>
      </c>
      <c r="G213" s="443" t="s">
        <v>775</v>
      </c>
      <c r="H213" s="443" t="s">
        <v>776</v>
      </c>
      <c r="I213" s="445">
        <v>1254.8419677734375</v>
      </c>
      <c r="J213" s="445">
        <v>27</v>
      </c>
      <c r="K213" s="446">
        <v>33576.289306640625</v>
      </c>
    </row>
    <row r="214" spans="1:11" ht="14.45" customHeight="1" x14ac:dyDescent="0.2">
      <c r="A214" s="441" t="s">
        <v>377</v>
      </c>
      <c r="B214" s="442" t="s">
        <v>378</v>
      </c>
      <c r="C214" s="443" t="s">
        <v>379</v>
      </c>
      <c r="D214" s="444" t="s">
        <v>380</v>
      </c>
      <c r="E214" s="443" t="s">
        <v>381</v>
      </c>
      <c r="F214" s="444" t="s">
        <v>382</v>
      </c>
      <c r="G214" s="443" t="s">
        <v>777</v>
      </c>
      <c r="H214" s="443" t="s">
        <v>778</v>
      </c>
      <c r="I214" s="445">
        <v>137.63749694824219</v>
      </c>
      <c r="J214" s="445">
        <v>10</v>
      </c>
      <c r="K214" s="446">
        <v>1379.3999633789063</v>
      </c>
    </row>
    <row r="215" spans="1:11" ht="14.45" customHeight="1" x14ac:dyDescent="0.2">
      <c r="A215" s="441" t="s">
        <v>377</v>
      </c>
      <c r="B215" s="442" t="s">
        <v>378</v>
      </c>
      <c r="C215" s="443" t="s">
        <v>379</v>
      </c>
      <c r="D215" s="444" t="s">
        <v>380</v>
      </c>
      <c r="E215" s="443" t="s">
        <v>381</v>
      </c>
      <c r="F215" s="444" t="s">
        <v>382</v>
      </c>
      <c r="G215" s="443" t="s">
        <v>779</v>
      </c>
      <c r="H215" s="443" t="s">
        <v>780</v>
      </c>
      <c r="I215" s="445">
        <v>1268.0799560546875</v>
      </c>
      <c r="J215" s="445">
        <v>28</v>
      </c>
      <c r="K215" s="446">
        <v>35506.239501953125</v>
      </c>
    </row>
    <row r="216" spans="1:11" ht="14.45" customHeight="1" x14ac:dyDescent="0.2">
      <c r="A216" s="441" t="s">
        <v>377</v>
      </c>
      <c r="B216" s="442" t="s">
        <v>378</v>
      </c>
      <c r="C216" s="443" t="s">
        <v>379</v>
      </c>
      <c r="D216" s="444" t="s">
        <v>380</v>
      </c>
      <c r="E216" s="443" t="s">
        <v>381</v>
      </c>
      <c r="F216" s="444" t="s">
        <v>382</v>
      </c>
      <c r="G216" s="443" t="s">
        <v>781</v>
      </c>
      <c r="H216" s="443" t="s">
        <v>782</v>
      </c>
      <c r="I216" s="445">
        <v>12.634285722460065</v>
      </c>
      <c r="J216" s="445">
        <v>250</v>
      </c>
      <c r="K216" s="446">
        <v>3155.2000579833984</v>
      </c>
    </row>
    <row r="217" spans="1:11" ht="14.45" customHeight="1" x14ac:dyDescent="0.2">
      <c r="A217" s="441" t="s">
        <v>377</v>
      </c>
      <c r="B217" s="442" t="s">
        <v>378</v>
      </c>
      <c r="C217" s="443" t="s">
        <v>379</v>
      </c>
      <c r="D217" s="444" t="s">
        <v>380</v>
      </c>
      <c r="E217" s="443" t="s">
        <v>381</v>
      </c>
      <c r="F217" s="444" t="s">
        <v>382</v>
      </c>
      <c r="G217" s="443" t="s">
        <v>783</v>
      </c>
      <c r="H217" s="443" t="s">
        <v>784</v>
      </c>
      <c r="I217" s="445">
        <v>10.369980857485817</v>
      </c>
      <c r="J217" s="445">
        <v>13430</v>
      </c>
      <c r="K217" s="446">
        <v>139265.10736083984</v>
      </c>
    </row>
    <row r="218" spans="1:11" ht="14.45" customHeight="1" x14ac:dyDescent="0.2">
      <c r="A218" s="441" t="s">
        <v>377</v>
      </c>
      <c r="B218" s="442" t="s">
        <v>378</v>
      </c>
      <c r="C218" s="443" t="s">
        <v>379</v>
      </c>
      <c r="D218" s="444" t="s">
        <v>380</v>
      </c>
      <c r="E218" s="443" t="s">
        <v>381</v>
      </c>
      <c r="F218" s="444" t="s">
        <v>382</v>
      </c>
      <c r="G218" s="443" t="s">
        <v>785</v>
      </c>
      <c r="H218" s="443" t="s">
        <v>786</v>
      </c>
      <c r="I218" s="445">
        <v>9.6800003051757813</v>
      </c>
      <c r="J218" s="445">
        <v>4500</v>
      </c>
      <c r="K218" s="446">
        <v>43560.0400390625</v>
      </c>
    </row>
    <row r="219" spans="1:11" ht="14.45" customHeight="1" x14ac:dyDescent="0.2">
      <c r="A219" s="441" t="s">
        <v>377</v>
      </c>
      <c r="B219" s="442" t="s">
        <v>378</v>
      </c>
      <c r="C219" s="443" t="s">
        <v>379</v>
      </c>
      <c r="D219" s="444" t="s">
        <v>380</v>
      </c>
      <c r="E219" s="443" t="s">
        <v>381</v>
      </c>
      <c r="F219" s="444" t="s">
        <v>382</v>
      </c>
      <c r="G219" s="443" t="s">
        <v>781</v>
      </c>
      <c r="H219" s="443" t="s">
        <v>787</v>
      </c>
      <c r="I219" s="445">
        <v>12.42733325958252</v>
      </c>
      <c r="J219" s="445">
        <v>270</v>
      </c>
      <c r="K219" s="446">
        <v>3346.0900497436523</v>
      </c>
    </row>
    <row r="220" spans="1:11" ht="14.45" customHeight="1" x14ac:dyDescent="0.2">
      <c r="A220" s="441" t="s">
        <v>377</v>
      </c>
      <c r="B220" s="442" t="s">
        <v>378</v>
      </c>
      <c r="C220" s="443" t="s">
        <v>379</v>
      </c>
      <c r="D220" s="444" t="s">
        <v>380</v>
      </c>
      <c r="E220" s="443" t="s">
        <v>381</v>
      </c>
      <c r="F220" s="444" t="s">
        <v>382</v>
      </c>
      <c r="G220" s="443" t="s">
        <v>783</v>
      </c>
      <c r="H220" s="443" t="s">
        <v>788</v>
      </c>
      <c r="I220" s="445">
        <v>10.36994993686676</v>
      </c>
      <c r="J220" s="445">
        <v>2270</v>
      </c>
      <c r="K220" s="446">
        <v>23539.209991455078</v>
      </c>
    </row>
    <row r="221" spans="1:11" ht="14.45" customHeight="1" x14ac:dyDescent="0.2">
      <c r="A221" s="441" t="s">
        <v>377</v>
      </c>
      <c r="B221" s="442" t="s">
        <v>378</v>
      </c>
      <c r="C221" s="443" t="s">
        <v>379</v>
      </c>
      <c r="D221" s="444" t="s">
        <v>380</v>
      </c>
      <c r="E221" s="443" t="s">
        <v>381</v>
      </c>
      <c r="F221" s="444" t="s">
        <v>382</v>
      </c>
      <c r="G221" s="443" t="s">
        <v>785</v>
      </c>
      <c r="H221" s="443" t="s">
        <v>789</v>
      </c>
      <c r="I221" s="445">
        <v>9.679996132850647</v>
      </c>
      <c r="J221" s="445">
        <v>7500</v>
      </c>
      <c r="K221" s="446">
        <v>72599.989990234375</v>
      </c>
    </row>
    <row r="222" spans="1:11" ht="14.45" customHeight="1" x14ac:dyDescent="0.2">
      <c r="A222" s="441" t="s">
        <v>377</v>
      </c>
      <c r="B222" s="442" t="s">
        <v>378</v>
      </c>
      <c r="C222" s="443" t="s">
        <v>379</v>
      </c>
      <c r="D222" s="444" t="s">
        <v>380</v>
      </c>
      <c r="E222" s="443" t="s">
        <v>381</v>
      </c>
      <c r="F222" s="444" t="s">
        <v>382</v>
      </c>
      <c r="G222" s="443" t="s">
        <v>790</v>
      </c>
      <c r="H222" s="443" t="s">
        <v>791</v>
      </c>
      <c r="I222" s="445">
        <v>2665.6298828125</v>
      </c>
      <c r="J222" s="445">
        <v>1</v>
      </c>
      <c r="K222" s="446">
        <v>2665.6298828125</v>
      </c>
    </row>
    <row r="223" spans="1:11" ht="14.45" customHeight="1" x14ac:dyDescent="0.2">
      <c r="A223" s="441" t="s">
        <v>377</v>
      </c>
      <c r="B223" s="442" t="s">
        <v>378</v>
      </c>
      <c r="C223" s="443" t="s">
        <v>379</v>
      </c>
      <c r="D223" s="444" t="s">
        <v>380</v>
      </c>
      <c r="E223" s="443" t="s">
        <v>381</v>
      </c>
      <c r="F223" s="444" t="s">
        <v>382</v>
      </c>
      <c r="G223" s="443" t="s">
        <v>792</v>
      </c>
      <c r="H223" s="443" t="s">
        <v>793</v>
      </c>
      <c r="I223" s="445">
        <v>57.05166562398275</v>
      </c>
      <c r="J223" s="445">
        <v>6</v>
      </c>
      <c r="K223" s="446">
        <v>342.30999374389648</v>
      </c>
    </row>
    <row r="224" spans="1:11" ht="14.45" customHeight="1" x14ac:dyDescent="0.2">
      <c r="A224" s="441" t="s">
        <v>377</v>
      </c>
      <c r="B224" s="442" t="s">
        <v>378</v>
      </c>
      <c r="C224" s="443" t="s">
        <v>379</v>
      </c>
      <c r="D224" s="444" t="s">
        <v>380</v>
      </c>
      <c r="E224" s="443" t="s">
        <v>381</v>
      </c>
      <c r="F224" s="444" t="s">
        <v>382</v>
      </c>
      <c r="G224" s="443" t="s">
        <v>794</v>
      </c>
      <c r="H224" s="443" t="s">
        <v>795</v>
      </c>
      <c r="I224" s="445">
        <v>76.013750076293945</v>
      </c>
      <c r="J224" s="445">
        <v>14</v>
      </c>
      <c r="K224" s="446">
        <v>1064.1600036621094</v>
      </c>
    </row>
    <row r="225" spans="1:11" ht="14.45" customHeight="1" x14ac:dyDescent="0.2">
      <c r="A225" s="441" t="s">
        <v>377</v>
      </c>
      <c r="B225" s="442" t="s">
        <v>378</v>
      </c>
      <c r="C225" s="443" t="s">
        <v>379</v>
      </c>
      <c r="D225" s="444" t="s">
        <v>380</v>
      </c>
      <c r="E225" s="443" t="s">
        <v>381</v>
      </c>
      <c r="F225" s="444" t="s">
        <v>382</v>
      </c>
      <c r="G225" s="443" t="s">
        <v>794</v>
      </c>
      <c r="H225" s="443" t="s">
        <v>796</v>
      </c>
      <c r="I225" s="445">
        <v>83.057498931884766</v>
      </c>
      <c r="J225" s="445">
        <v>9</v>
      </c>
      <c r="K225" s="446">
        <v>747.47999572753906</v>
      </c>
    </row>
    <row r="226" spans="1:11" ht="14.45" customHeight="1" x14ac:dyDescent="0.2">
      <c r="A226" s="441" t="s">
        <v>377</v>
      </c>
      <c r="B226" s="442" t="s">
        <v>378</v>
      </c>
      <c r="C226" s="443" t="s">
        <v>379</v>
      </c>
      <c r="D226" s="444" t="s">
        <v>380</v>
      </c>
      <c r="E226" s="443" t="s">
        <v>381</v>
      </c>
      <c r="F226" s="444" t="s">
        <v>382</v>
      </c>
      <c r="G226" s="443" t="s">
        <v>797</v>
      </c>
      <c r="H226" s="443" t="s">
        <v>798</v>
      </c>
      <c r="I226" s="445">
        <v>131.24000549316406</v>
      </c>
      <c r="J226" s="445">
        <v>1</v>
      </c>
      <c r="K226" s="446">
        <v>131.24000549316406</v>
      </c>
    </row>
    <row r="227" spans="1:11" ht="14.45" customHeight="1" x14ac:dyDescent="0.2">
      <c r="A227" s="441" t="s">
        <v>377</v>
      </c>
      <c r="B227" s="442" t="s">
        <v>378</v>
      </c>
      <c r="C227" s="443" t="s">
        <v>379</v>
      </c>
      <c r="D227" s="444" t="s">
        <v>380</v>
      </c>
      <c r="E227" s="443" t="s">
        <v>381</v>
      </c>
      <c r="F227" s="444" t="s">
        <v>382</v>
      </c>
      <c r="G227" s="443" t="s">
        <v>797</v>
      </c>
      <c r="H227" s="443" t="s">
        <v>799</v>
      </c>
      <c r="I227" s="445">
        <v>116.16000366210938</v>
      </c>
      <c r="J227" s="445">
        <v>2</v>
      </c>
      <c r="K227" s="446">
        <v>232.32000732421875</v>
      </c>
    </row>
    <row r="228" spans="1:11" ht="14.45" customHeight="1" x14ac:dyDescent="0.2">
      <c r="A228" s="441" t="s">
        <v>377</v>
      </c>
      <c r="B228" s="442" t="s">
        <v>378</v>
      </c>
      <c r="C228" s="443" t="s">
        <v>379</v>
      </c>
      <c r="D228" s="444" t="s">
        <v>380</v>
      </c>
      <c r="E228" s="443" t="s">
        <v>381</v>
      </c>
      <c r="F228" s="444" t="s">
        <v>382</v>
      </c>
      <c r="G228" s="443" t="s">
        <v>800</v>
      </c>
      <c r="H228" s="443" t="s">
        <v>801</v>
      </c>
      <c r="I228" s="445">
        <v>14991.747698102679</v>
      </c>
      <c r="J228" s="445">
        <v>19</v>
      </c>
      <c r="K228" s="446">
        <v>284320.2001953125</v>
      </c>
    </row>
    <row r="229" spans="1:11" ht="14.45" customHeight="1" x14ac:dyDescent="0.2">
      <c r="A229" s="441" t="s">
        <v>377</v>
      </c>
      <c r="B229" s="442" t="s">
        <v>378</v>
      </c>
      <c r="C229" s="443" t="s">
        <v>379</v>
      </c>
      <c r="D229" s="444" t="s">
        <v>380</v>
      </c>
      <c r="E229" s="443" t="s">
        <v>381</v>
      </c>
      <c r="F229" s="444" t="s">
        <v>382</v>
      </c>
      <c r="G229" s="443" t="s">
        <v>802</v>
      </c>
      <c r="H229" s="443" t="s">
        <v>803</v>
      </c>
      <c r="I229" s="445">
        <v>3279.925048828125</v>
      </c>
      <c r="J229" s="445">
        <v>6</v>
      </c>
      <c r="K229" s="446">
        <v>19679.55029296875</v>
      </c>
    </row>
    <row r="230" spans="1:11" ht="14.45" customHeight="1" x14ac:dyDescent="0.2">
      <c r="A230" s="441" t="s">
        <v>377</v>
      </c>
      <c r="B230" s="442" t="s">
        <v>378</v>
      </c>
      <c r="C230" s="443" t="s">
        <v>379</v>
      </c>
      <c r="D230" s="444" t="s">
        <v>380</v>
      </c>
      <c r="E230" s="443" t="s">
        <v>381</v>
      </c>
      <c r="F230" s="444" t="s">
        <v>382</v>
      </c>
      <c r="G230" s="443" t="s">
        <v>804</v>
      </c>
      <c r="H230" s="443" t="s">
        <v>805</v>
      </c>
      <c r="I230" s="445">
        <v>423.5</v>
      </c>
      <c r="J230" s="445">
        <v>2</v>
      </c>
      <c r="K230" s="446">
        <v>847</v>
      </c>
    </row>
    <row r="231" spans="1:11" ht="14.45" customHeight="1" x14ac:dyDescent="0.2">
      <c r="A231" s="441" t="s">
        <v>377</v>
      </c>
      <c r="B231" s="442" t="s">
        <v>378</v>
      </c>
      <c r="C231" s="443" t="s">
        <v>379</v>
      </c>
      <c r="D231" s="444" t="s">
        <v>380</v>
      </c>
      <c r="E231" s="443" t="s">
        <v>381</v>
      </c>
      <c r="F231" s="444" t="s">
        <v>382</v>
      </c>
      <c r="G231" s="443" t="s">
        <v>806</v>
      </c>
      <c r="H231" s="443" t="s">
        <v>807</v>
      </c>
      <c r="I231" s="445">
        <v>274.67001342773438</v>
      </c>
      <c r="J231" s="445">
        <v>4</v>
      </c>
      <c r="K231" s="446">
        <v>1098.6800537109375</v>
      </c>
    </row>
    <row r="232" spans="1:11" ht="14.45" customHeight="1" x14ac:dyDescent="0.2">
      <c r="A232" s="441" t="s">
        <v>377</v>
      </c>
      <c r="B232" s="442" t="s">
        <v>378</v>
      </c>
      <c r="C232" s="443" t="s">
        <v>379</v>
      </c>
      <c r="D232" s="444" t="s">
        <v>380</v>
      </c>
      <c r="E232" s="443" t="s">
        <v>381</v>
      </c>
      <c r="F232" s="444" t="s">
        <v>382</v>
      </c>
      <c r="G232" s="443" t="s">
        <v>808</v>
      </c>
      <c r="H232" s="443" t="s">
        <v>809</v>
      </c>
      <c r="I232" s="445">
        <v>7757.755104758523</v>
      </c>
      <c r="J232" s="445">
        <v>60</v>
      </c>
      <c r="K232" s="446">
        <v>465093.185546875</v>
      </c>
    </row>
    <row r="233" spans="1:11" ht="14.45" customHeight="1" x14ac:dyDescent="0.2">
      <c r="A233" s="441" t="s">
        <v>377</v>
      </c>
      <c r="B233" s="442" t="s">
        <v>378</v>
      </c>
      <c r="C233" s="443" t="s">
        <v>379</v>
      </c>
      <c r="D233" s="444" t="s">
        <v>380</v>
      </c>
      <c r="E233" s="443" t="s">
        <v>381</v>
      </c>
      <c r="F233" s="444" t="s">
        <v>382</v>
      </c>
      <c r="G233" s="443" t="s">
        <v>810</v>
      </c>
      <c r="H233" s="443" t="s">
        <v>811</v>
      </c>
      <c r="I233" s="445">
        <v>3279.925048828125</v>
      </c>
      <c r="J233" s="445">
        <v>4</v>
      </c>
      <c r="K233" s="446">
        <v>13119.7001953125</v>
      </c>
    </row>
    <row r="234" spans="1:11" ht="14.45" customHeight="1" x14ac:dyDescent="0.2">
      <c r="A234" s="441" t="s">
        <v>377</v>
      </c>
      <c r="B234" s="442" t="s">
        <v>378</v>
      </c>
      <c r="C234" s="443" t="s">
        <v>379</v>
      </c>
      <c r="D234" s="444" t="s">
        <v>380</v>
      </c>
      <c r="E234" s="443" t="s">
        <v>381</v>
      </c>
      <c r="F234" s="444" t="s">
        <v>382</v>
      </c>
      <c r="G234" s="443" t="s">
        <v>812</v>
      </c>
      <c r="H234" s="443" t="s">
        <v>813</v>
      </c>
      <c r="I234" s="445">
        <v>7761.54050611413</v>
      </c>
      <c r="J234" s="445">
        <v>59</v>
      </c>
      <c r="K234" s="446">
        <v>457150.625</v>
      </c>
    </row>
    <row r="235" spans="1:11" ht="14.45" customHeight="1" x14ac:dyDescent="0.2">
      <c r="A235" s="441" t="s">
        <v>377</v>
      </c>
      <c r="B235" s="442" t="s">
        <v>378</v>
      </c>
      <c r="C235" s="443" t="s">
        <v>379</v>
      </c>
      <c r="D235" s="444" t="s">
        <v>380</v>
      </c>
      <c r="E235" s="443" t="s">
        <v>381</v>
      </c>
      <c r="F235" s="444" t="s">
        <v>382</v>
      </c>
      <c r="G235" s="443" t="s">
        <v>814</v>
      </c>
      <c r="H235" s="443" t="s">
        <v>815</v>
      </c>
      <c r="I235" s="445">
        <v>3266.5380371093752</v>
      </c>
      <c r="J235" s="445">
        <v>5</v>
      </c>
      <c r="K235" s="446">
        <v>16332.690185546875</v>
      </c>
    </row>
    <row r="236" spans="1:11" ht="14.45" customHeight="1" x14ac:dyDescent="0.2">
      <c r="A236" s="441" t="s">
        <v>377</v>
      </c>
      <c r="B236" s="442" t="s">
        <v>378</v>
      </c>
      <c r="C236" s="443" t="s">
        <v>379</v>
      </c>
      <c r="D236" s="444" t="s">
        <v>380</v>
      </c>
      <c r="E236" s="443" t="s">
        <v>381</v>
      </c>
      <c r="F236" s="444" t="s">
        <v>382</v>
      </c>
      <c r="G236" s="443" t="s">
        <v>816</v>
      </c>
      <c r="H236" s="443" t="s">
        <v>817</v>
      </c>
      <c r="I236" s="445">
        <v>6494.08251953125</v>
      </c>
      <c r="J236" s="445">
        <v>4</v>
      </c>
      <c r="K236" s="446">
        <v>25976.330078125</v>
      </c>
    </row>
    <row r="237" spans="1:11" ht="14.45" customHeight="1" x14ac:dyDescent="0.2">
      <c r="A237" s="441" t="s">
        <v>377</v>
      </c>
      <c r="B237" s="442" t="s">
        <v>378</v>
      </c>
      <c r="C237" s="443" t="s">
        <v>379</v>
      </c>
      <c r="D237" s="444" t="s">
        <v>380</v>
      </c>
      <c r="E237" s="443" t="s">
        <v>381</v>
      </c>
      <c r="F237" s="444" t="s">
        <v>382</v>
      </c>
      <c r="G237" s="443" t="s">
        <v>818</v>
      </c>
      <c r="H237" s="443" t="s">
        <v>819</v>
      </c>
      <c r="I237" s="445">
        <v>3266.5380371093752</v>
      </c>
      <c r="J237" s="445">
        <v>5</v>
      </c>
      <c r="K237" s="446">
        <v>16332.690185546875</v>
      </c>
    </row>
    <row r="238" spans="1:11" ht="14.45" customHeight="1" x14ac:dyDescent="0.2">
      <c r="A238" s="441" t="s">
        <v>377</v>
      </c>
      <c r="B238" s="442" t="s">
        <v>378</v>
      </c>
      <c r="C238" s="443" t="s">
        <v>379</v>
      </c>
      <c r="D238" s="444" t="s">
        <v>380</v>
      </c>
      <c r="E238" s="443" t="s">
        <v>381</v>
      </c>
      <c r="F238" s="444" t="s">
        <v>382</v>
      </c>
      <c r="G238" s="443" t="s">
        <v>820</v>
      </c>
      <c r="H238" s="443" t="s">
        <v>821</v>
      </c>
      <c r="I238" s="445">
        <v>3332.6720703125002</v>
      </c>
      <c r="J238" s="445">
        <v>5</v>
      </c>
      <c r="K238" s="446">
        <v>16663.3603515625</v>
      </c>
    </row>
    <row r="239" spans="1:11" ht="14.45" customHeight="1" x14ac:dyDescent="0.2">
      <c r="A239" s="441" t="s">
        <v>377</v>
      </c>
      <c r="B239" s="442" t="s">
        <v>378</v>
      </c>
      <c r="C239" s="443" t="s">
        <v>379</v>
      </c>
      <c r="D239" s="444" t="s">
        <v>380</v>
      </c>
      <c r="E239" s="443" t="s">
        <v>381</v>
      </c>
      <c r="F239" s="444" t="s">
        <v>382</v>
      </c>
      <c r="G239" s="443" t="s">
        <v>822</v>
      </c>
      <c r="H239" s="443" t="s">
        <v>823</v>
      </c>
      <c r="I239" s="445">
        <v>3346.330078125</v>
      </c>
      <c r="J239" s="445">
        <v>4</v>
      </c>
      <c r="K239" s="446">
        <v>13385.3203125</v>
      </c>
    </row>
    <row r="240" spans="1:11" ht="14.45" customHeight="1" x14ac:dyDescent="0.2">
      <c r="A240" s="441" t="s">
        <v>377</v>
      </c>
      <c r="B240" s="442" t="s">
        <v>378</v>
      </c>
      <c r="C240" s="443" t="s">
        <v>379</v>
      </c>
      <c r="D240" s="444" t="s">
        <v>380</v>
      </c>
      <c r="E240" s="443" t="s">
        <v>381</v>
      </c>
      <c r="F240" s="444" t="s">
        <v>382</v>
      </c>
      <c r="G240" s="443" t="s">
        <v>824</v>
      </c>
      <c r="H240" s="443" t="s">
        <v>825</v>
      </c>
      <c r="I240" s="445">
        <v>2117.5</v>
      </c>
      <c r="J240" s="445">
        <v>0</v>
      </c>
      <c r="K240" s="446">
        <v>0</v>
      </c>
    </row>
    <row r="241" spans="1:11" ht="14.45" customHeight="1" x14ac:dyDescent="0.2">
      <c r="A241" s="441" t="s">
        <v>377</v>
      </c>
      <c r="B241" s="442" t="s">
        <v>378</v>
      </c>
      <c r="C241" s="443" t="s">
        <v>379</v>
      </c>
      <c r="D241" s="444" t="s">
        <v>380</v>
      </c>
      <c r="E241" s="443" t="s">
        <v>381</v>
      </c>
      <c r="F241" s="444" t="s">
        <v>382</v>
      </c>
      <c r="G241" s="443" t="s">
        <v>826</v>
      </c>
      <c r="H241" s="443" t="s">
        <v>827</v>
      </c>
      <c r="I241" s="445">
        <v>2117.5</v>
      </c>
      <c r="J241" s="445">
        <v>0</v>
      </c>
      <c r="K241" s="446">
        <v>0</v>
      </c>
    </row>
    <row r="242" spans="1:11" ht="14.45" customHeight="1" x14ac:dyDescent="0.2">
      <c r="A242" s="441" t="s">
        <v>377</v>
      </c>
      <c r="B242" s="442" t="s">
        <v>378</v>
      </c>
      <c r="C242" s="443" t="s">
        <v>379</v>
      </c>
      <c r="D242" s="444" t="s">
        <v>380</v>
      </c>
      <c r="E242" s="443" t="s">
        <v>381</v>
      </c>
      <c r="F242" s="444" t="s">
        <v>382</v>
      </c>
      <c r="G242" s="443" t="s">
        <v>828</v>
      </c>
      <c r="H242" s="443" t="s">
        <v>829</v>
      </c>
      <c r="I242" s="445">
        <v>1.2100000381469727</v>
      </c>
      <c r="J242" s="445">
        <v>2</v>
      </c>
      <c r="K242" s="446">
        <v>2.4200000762939453</v>
      </c>
    </row>
    <row r="243" spans="1:11" ht="14.45" customHeight="1" x14ac:dyDescent="0.2">
      <c r="A243" s="441" t="s">
        <v>377</v>
      </c>
      <c r="B243" s="442" t="s">
        <v>378</v>
      </c>
      <c r="C243" s="443" t="s">
        <v>379</v>
      </c>
      <c r="D243" s="444" t="s">
        <v>380</v>
      </c>
      <c r="E243" s="443" t="s">
        <v>381</v>
      </c>
      <c r="F243" s="444" t="s">
        <v>382</v>
      </c>
      <c r="G243" s="443" t="s">
        <v>830</v>
      </c>
      <c r="H243" s="443" t="s">
        <v>831</v>
      </c>
      <c r="I243" s="445">
        <v>8850.6768188476563</v>
      </c>
      <c r="J243" s="445">
        <v>30</v>
      </c>
      <c r="K243" s="446">
        <v>264531.8984375</v>
      </c>
    </row>
    <row r="244" spans="1:11" ht="14.45" customHeight="1" x14ac:dyDescent="0.2">
      <c r="A244" s="441" t="s">
        <v>377</v>
      </c>
      <c r="B244" s="442" t="s">
        <v>378</v>
      </c>
      <c r="C244" s="443" t="s">
        <v>379</v>
      </c>
      <c r="D244" s="444" t="s">
        <v>380</v>
      </c>
      <c r="E244" s="443" t="s">
        <v>381</v>
      </c>
      <c r="F244" s="444" t="s">
        <v>382</v>
      </c>
      <c r="G244" s="443" t="s">
        <v>832</v>
      </c>
      <c r="H244" s="443" t="s">
        <v>833</v>
      </c>
      <c r="I244" s="445">
        <v>8850.6787109375</v>
      </c>
      <c r="J244" s="445">
        <v>29</v>
      </c>
      <c r="K244" s="446">
        <v>255905.919921875</v>
      </c>
    </row>
    <row r="245" spans="1:11" ht="14.45" customHeight="1" x14ac:dyDescent="0.2">
      <c r="A245" s="441" t="s">
        <v>377</v>
      </c>
      <c r="B245" s="442" t="s">
        <v>378</v>
      </c>
      <c r="C245" s="443" t="s">
        <v>379</v>
      </c>
      <c r="D245" s="444" t="s">
        <v>380</v>
      </c>
      <c r="E245" s="443" t="s">
        <v>381</v>
      </c>
      <c r="F245" s="444" t="s">
        <v>382</v>
      </c>
      <c r="G245" s="443" t="s">
        <v>834</v>
      </c>
      <c r="H245" s="443" t="s">
        <v>835</v>
      </c>
      <c r="I245" s="445">
        <v>4840</v>
      </c>
      <c r="J245" s="445">
        <v>1</v>
      </c>
      <c r="K245" s="446">
        <v>4840</v>
      </c>
    </row>
    <row r="246" spans="1:11" ht="14.45" customHeight="1" x14ac:dyDescent="0.2">
      <c r="A246" s="441" t="s">
        <v>377</v>
      </c>
      <c r="B246" s="442" t="s">
        <v>378</v>
      </c>
      <c r="C246" s="443" t="s">
        <v>379</v>
      </c>
      <c r="D246" s="444" t="s">
        <v>380</v>
      </c>
      <c r="E246" s="443" t="s">
        <v>381</v>
      </c>
      <c r="F246" s="444" t="s">
        <v>382</v>
      </c>
      <c r="G246" s="443" t="s">
        <v>836</v>
      </c>
      <c r="H246" s="443" t="s">
        <v>837</v>
      </c>
      <c r="I246" s="445">
        <v>7104.241077769886</v>
      </c>
      <c r="J246" s="445">
        <v>163</v>
      </c>
      <c r="K246" s="446">
        <v>1160622.3916015625</v>
      </c>
    </row>
    <row r="247" spans="1:11" ht="14.45" customHeight="1" x14ac:dyDescent="0.2">
      <c r="A247" s="441" t="s">
        <v>377</v>
      </c>
      <c r="B247" s="442" t="s">
        <v>378</v>
      </c>
      <c r="C247" s="443" t="s">
        <v>379</v>
      </c>
      <c r="D247" s="444" t="s">
        <v>380</v>
      </c>
      <c r="E247" s="443" t="s">
        <v>381</v>
      </c>
      <c r="F247" s="444" t="s">
        <v>382</v>
      </c>
      <c r="G247" s="443" t="s">
        <v>838</v>
      </c>
      <c r="H247" s="443" t="s">
        <v>839</v>
      </c>
      <c r="I247" s="445">
        <v>7104.241225733902</v>
      </c>
      <c r="J247" s="445">
        <v>163</v>
      </c>
      <c r="K247" s="446">
        <v>1160622.4228515625</v>
      </c>
    </row>
    <row r="248" spans="1:11" ht="14.45" customHeight="1" x14ac:dyDescent="0.2">
      <c r="A248" s="441" t="s">
        <v>377</v>
      </c>
      <c r="B248" s="442" t="s">
        <v>378</v>
      </c>
      <c r="C248" s="443" t="s">
        <v>379</v>
      </c>
      <c r="D248" s="444" t="s">
        <v>380</v>
      </c>
      <c r="E248" s="443" t="s">
        <v>381</v>
      </c>
      <c r="F248" s="444" t="s">
        <v>382</v>
      </c>
      <c r="G248" s="443" t="s">
        <v>840</v>
      </c>
      <c r="H248" s="443" t="s">
        <v>841</v>
      </c>
      <c r="I248" s="445">
        <v>23716</v>
      </c>
      <c r="J248" s="445">
        <v>1</v>
      </c>
      <c r="K248" s="446">
        <v>23716</v>
      </c>
    </row>
    <row r="249" spans="1:11" ht="14.45" customHeight="1" x14ac:dyDescent="0.2">
      <c r="A249" s="441" t="s">
        <v>377</v>
      </c>
      <c r="B249" s="442" t="s">
        <v>378</v>
      </c>
      <c r="C249" s="443" t="s">
        <v>379</v>
      </c>
      <c r="D249" s="444" t="s">
        <v>380</v>
      </c>
      <c r="E249" s="443" t="s">
        <v>381</v>
      </c>
      <c r="F249" s="444" t="s">
        <v>382</v>
      </c>
      <c r="G249" s="443" t="s">
        <v>842</v>
      </c>
      <c r="H249" s="443" t="s">
        <v>843</v>
      </c>
      <c r="I249" s="445">
        <v>1058.9524943033855</v>
      </c>
      <c r="J249" s="445">
        <v>29</v>
      </c>
      <c r="K249" s="446">
        <v>30713.189575195313</v>
      </c>
    </row>
    <row r="250" spans="1:11" ht="14.45" customHeight="1" x14ac:dyDescent="0.2">
      <c r="A250" s="441" t="s">
        <v>377</v>
      </c>
      <c r="B250" s="442" t="s">
        <v>378</v>
      </c>
      <c r="C250" s="443" t="s">
        <v>379</v>
      </c>
      <c r="D250" s="444" t="s">
        <v>380</v>
      </c>
      <c r="E250" s="443" t="s">
        <v>381</v>
      </c>
      <c r="F250" s="444" t="s">
        <v>382</v>
      </c>
      <c r="G250" s="443" t="s">
        <v>844</v>
      </c>
      <c r="H250" s="443" t="s">
        <v>845</v>
      </c>
      <c r="I250" s="445">
        <v>7754.068492542614</v>
      </c>
      <c r="J250" s="445">
        <v>29</v>
      </c>
      <c r="K250" s="446">
        <v>222330.859375</v>
      </c>
    </row>
    <row r="251" spans="1:11" ht="14.45" customHeight="1" x14ac:dyDescent="0.2">
      <c r="A251" s="441" t="s">
        <v>377</v>
      </c>
      <c r="B251" s="442" t="s">
        <v>378</v>
      </c>
      <c r="C251" s="443" t="s">
        <v>379</v>
      </c>
      <c r="D251" s="444" t="s">
        <v>380</v>
      </c>
      <c r="E251" s="443" t="s">
        <v>381</v>
      </c>
      <c r="F251" s="444" t="s">
        <v>382</v>
      </c>
      <c r="G251" s="443" t="s">
        <v>846</v>
      </c>
      <c r="H251" s="443" t="s">
        <v>847</v>
      </c>
      <c r="I251" s="445">
        <v>13059.24365234375</v>
      </c>
      <c r="J251" s="445">
        <v>21</v>
      </c>
      <c r="K251" s="446">
        <v>270372.1494140625</v>
      </c>
    </row>
    <row r="252" spans="1:11" ht="14.45" customHeight="1" x14ac:dyDescent="0.2">
      <c r="A252" s="441" t="s">
        <v>377</v>
      </c>
      <c r="B252" s="442" t="s">
        <v>378</v>
      </c>
      <c r="C252" s="443" t="s">
        <v>379</v>
      </c>
      <c r="D252" s="444" t="s">
        <v>380</v>
      </c>
      <c r="E252" s="443" t="s">
        <v>381</v>
      </c>
      <c r="F252" s="444" t="s">
        <v>382</v>
      </c>
      <c r="G252" s="443" t="s">
        <v>848</v>
      </c>
      <c r="H252" s="443" t="s">
        <v>849</v>
      </c>
      <c r="I252" s="445">
        <v>9090.9033668154771</v>
      </c>
      <c r="J252" s="445">
        <v>26</v>
      </c>
      <c r="K252" s="446">
        <v>235417.62109375</v>
      </c>
    </row>
    <row r="253" spans="1:11" ht="14.45" customHeight="1" x14ac:dyDescent="0.2">
      <c r="A253" s="441" t="s">
        <v>377</v>
      </c>
      <c r="B253" s="442" t="s">
        <v>378</v>
      </c>
      <c r="C253" s="443" t="s">
        <v>379</v>
      </c>
      <c r="D253" s="444" t="s">
        <v>380</v>
      </c>
      <c r="E253" s="443" t="s">
        <v>381</v>
      </c>
      <c r="F253" s="444" t="s">
        <v>382</v>
      </c>
      <c r="G253" s="443" t="s">
        <v>850</v>
      </c>
      <c r="H253" s="443" t="s">
        <v>851</v>
      </c>
      <c r="I253" s="445">
        <v>6833.1141357421875</v>
      </c>
      <c r="J253" s="445">
        <v>30</v>
      </c>
      <c r="K253" s="446">
        <v>204362.62939453125</v>
      </c>
    </row>
    <row r="254" spans="1:11" ht="14.45" customHeight="1" x14ac:dyDescent="0.2">
      <c r="A254" s="441" t="s">
        <v>377</v>
      </c>
      <c r="B254" s="442" t="s">
        <v>378</v>
      </c>
      <c r="C254" s="443" t="s">
        <v>379</v>
      </c>
      <c r="D254" s="444" t="s">
        <v>380</v>
      </c>
      <c r="E254" s="443" t="s">
        <v>381</v>
      </c>
      <c r="F254" s="444" t="s">
        <v>382</v>
      </c>
      <c r="G254" s="443" t="s">
        <v>850</v>
      </c>
      <c r="H254" s="443" t="s">
        <v>852</v>
      </c>
      <c r="I254" s="445">
        <v>7008.31982421875</v>
      </c>
      <c r="J254" s="445">
        <v>14</v>
      </c>
      <c r="K254" s="446">
        <v>98116.47900390625</v>
      </c>
    </row>
    <row r="255" spans="1:11" ht="14.45" customHeight="1" x14ac:dyDescent="0.2">
      <c r="A255" s="441" t="s">
        <v>377</v>
      </c>
      <c r="B255" s="442" t="s">
        <v>378</v>
      </c>
      <c r="C255" s="443" t="s">
        <v>379</v>
      </c>
      <c r="D255" s="444" t="s">
        <v>380</v>
      </c>
      <c r="E255" s="443" t="s">
        <v>381</v>
      </c>
      <c r="F255" s="444" t="s">
        <v>382</v>
      </c>
      <c r="G255" s="443" t="s">
        <v>853</v>
      </c>
      <c r="H255" s="443" t="s">
        <v>854</v>
      </c>
      <c r="I255" s="445">
        <v>8420.8839432565783</v>
      </c>
      <c r="J255" s="445">
        <v>27</v>
      </c>
      <c r="K255" s="446">
        <v>226450.3828125</v>
      </c>
    </row>
    <row r="256" spans="1:11" ht="14.45" customHeight="1" x14ac:dyDescent="0.2">
      <c r="A256" s="441" t="s">
        <v>377</v>
      </c>
      <c r="B256" s="442" t="s">
        <v>378</v>
      </c>
      <c r="C256" s="443" t="s">
        <v>379</v>
      </c>
      <c r="D256" s="444" t="s">
        <v>380</v>
      </c>
      <c r="E256" s="443" t="s">
        <v>381</v>
      </c>
      <c r="F256" s="444" t="s">
        <v>382</v>
      </c>
      <c r="G256" s="443" t="s">
        <v>855</v>
      </c>
      <c r="H256" s="443" t="s">
        <v>856</v>
      </c>
      <c r="I256" s="445">
        <v>6880.2589017427881</v>
      </c>
      <c r="J256" s="445">
        <v>64</v>
      </c>
      <c r="K256" s="446">
        <v>438425.91650390625</v>
      </c>
    </row>
    <row r="257" spans="1:11" ht="14.45" customHeight="1" x14ac:dyDescent="0.2">
      <c r="A257" s="441" t="s">
        <v>377</v>
      </c>
      <c r="B257" s="442" t="s">
        <v>378</v>
      </c>
      <c r="C257" s="443" t="s">
        <v>379</v>
      </c>
      <c r="D257" s="444" t="s">
        <v>380</v>
      </c>
      <c r="E257" s="443" t="s">
        <v>381</v>
      </c>
      <c r="F257" s="444" t="s">
        <v>382</v>
      </c>
      <c r="G257" s="443" t="s">
        <v>857</v>
      </c>
      <c r="H257" s="443" t="s">
        <v>858</v>
      </c>
      <c r="I257" s="445">
        <v>7262.0970928485576</v>
      </c>
      <c r="J257" s="445">
        <v>64</v>
      </c>
      <c r="K257" s="446">
        <v>462757.56787109375</v>
      </c>
    </row>
    <row r="258" spans="1:11" ht="14.45" customHeight="1" x14ac:dyDescent="0.2">
      <c r="A258" s="441" t="s">
        <v>377</v>
      </c>
      <c r="B258" s="442" t="s">
        <v>378</v>
      </c>
      <c r="C258" s="443" t="s">
        <v>379</v>
      </c>
      <c r="D258" s="444" t="s">
        <v>380</v>
      </c>
      <c r="E258" s="443" t="s">
        <v>381</v>
      </c>
      <c r="F258" s="444" t="s">
        <v>382</v>
      </c>
      <c r="G258" s="443" t="s">
        <v>859</v>
      </c>
      <c r="H258" s="443" t="s">
        <v>860</v>
      </c>
      <c r="I258" s="445">
        <v>3302.2367350260415</v>
      </c>
      <c r="J258" s="445">
        <v>12</v>
      </c>
      <c r="K258" s="446">
        <v>39626.8408203125</v>
      </c>
    </row>
    <row r="259" spans="1:11" ht="14.45" customHeight="1" x14ac:dyDescent="0.2">
      <c r="A259" s="441" t="s">
        <v>377</v>
      </c>
      <c r="B259" s="442" t="s">
        <v>378</v>
      </c>
      <c r="C259" s="443" t="s">
        <v>379</v>
      </c>
      <c r="D259" s="444" t="s">
        <v>380</v>
      </c>
      <c r="E259" s="443" t="s">
        <v>381</v>
      </c>
      <c r="F259" s="444" t="s">
        <v>382</v>
      </c>
      <c r="G259" s="443" t="s">
        <v>861</v>
      </c>
      <c r="H259" s="443" t="s">
        <v>862</v>
      </c>
      <c r="I259" s="445">
        <v>3346.330078125</v>
      </c>
      <c r="J259" s="445">
        <v>4</v>
      </c>
      <c r="K259" s="446">
        <v>13385.3203125</v>
      </c>
    </row>
    <row r="260" spans="1:11" ht="14.45" customHeight="1" x14ac:dyDescent="0.2">
      <c r="A260" s="441" t="s">
        <v>377</v>
      </c>
      <c r="B260" s="442" t="s">
        <v>378</v>
      </c>
      <c r="C260" s="443" t="s">
        <v>379</v>
      </c>
      <c r="D260" s="444" t="s">
        <v>380</v>
      </c>
      <c r="E260" s="443" t="s">
        <v>381</v>
      </c>
      <c r="F260" s="444" t="s">
        <v>382</v>
      </c>
      <c r="G260" s="443" t="s">
        <v>863</v>
      </c>
      <c r="H260" s="443" t="s">
        <v>864</v>
      </c>
      <c r="I260" s="445">
        <v>3346.330078125</v>
      </c>
      <c r="J260" s="445">
        <v>8</v>
      </c>
      <c r="K260" s="446">
        <v>26770.640625</v>
      </c>
    </row>
    <row r="261" spans="1:11" ht="14.45" customHeight="1" x14ac:dyDescent="0.2">
      <c r="A261" s="441" t="s">
        <v>377</v>
      </c>
      <c r="B261" s="442" t="s">
        <v>378</v>
      </c>
      <c r="C261" s="443" t="s">
        <v>379</v>
      </c>
      <c r="D261" s="444" t="s">
        <v>380</v>
      </c>
      <c r="E261" s="443" t="s">
        <v>381</v>
      </c>
      <c r="F261" s="444" t="s">
        <v>382</v>
      </c>
      <c r="G261" s="443" t="s">
        <v>865</v>
      </c>
      <c r="H261" s="443" t="s">
        <v>866</v>
      </c>
      <c r="I261" s="445">
        <v>3352.538263494318</v>
      </c>
      <c r="J261" s="445">
        <v>11</v>
      </c>
      <c r="K261" s="446">
        <v>36877.9208984375</v>
      </c>
    </row>
    <row r="262" spans="1:11" ht="14.45" customHeight="1" x14ac:dyDescent="0.2">
      <c r="A262" s="441" t="s">
        <v>377</v>
      </c>
      <c r="B262" s="442" t="s">
        <v>378</v>
      </c>
      <c r="C262" s="443" t="s">
        <v>379</v>
      </c>
      <c r="D262" s="444" t="s">
        <v>380</v>
      </c>
      <c r="E262" s="443" t="s">
        <v>381</v>
      </c>
      <c r="F262" s="444" t="s">
        <v>382</v>
      </c>
      <c r="G262" s="443" t="s">
        <v>867</v>
      </c>
      <c r="H262" s="443" t="s">
        <v>868</v>
      </c>
      <c r="I262" s="445">
        <v>3323.5667317708335</v>
      </c>
      <c r="J262" s="445">
        <v>6</v>
      </c>
      <c r="K262" s="446">
        <v>19941.400390625</v>
      </c>
    </row>
    <row r="263" spans="1:11" ht="14.45" customHeight="1" x14ac:dyDescent="0.2">
      <c r="A263" s="441" t="s">
        <v>377</v>
      </c>
      <c r="B263" s="442" t="s">
        <v>378</v>
      </c>
      <c r="C263" s="443" t="s">
        <v>379</v>
      </c>
      <c r="D263" s="444" t="s">
        <v>380</v>
      </c>
      <c r="E263" s="443" t="s">
        <v>381</v>
      </c>
      <c r="F263" s="444" t="s">
        <v>382</v>
      </c>
      <c r="G263" s="443" t="s">
        <v>869</v>
      </c>
      <c r="H263" s="443" t="s">
        <v>870</v>
      </c>
      <c r="I263" s="445">
        <v>3312.18505859375</v>
      </c>
      <c r="J263" s="445">
        <v>4</v>
      </c>
      <c r="K263" s="446">
        <v>13248.740234375</v>
      </c>
    </row>
    <row r="264" spans="1:11" ht="14.45" customHeight="1" x14ac:dyDescent="0.2">
      <c r="A264" s="441" t="s">
        <v>377</v>
      </c>
      <c r="B264" s="442" t="s">
        <v>378</v>
      </c>
      <c r="C264" s="443" t="s">
        <v>379</v>
      </c>
      <c r="D264" s="444" t="s">
        <v>380</v>
      </c>
      <c r="E264" s="443" t="s">
        <v>381</v>
      </c>
      <c r="F264" s="444" t="s">
        <v>382</v>
      </c>
      <c r="G264" s="443" t="s">
        <v>871</v>
      </c>
      <c r="H264" s="443" t="s">
        <v>872</v>
      </c>
      <c r="I264" s="445">
        <v>3346.330078125</v>
      </c>
      <c r="J264" s="445">
        <v>4</v>
      </c>
      <c r="K264" s="446">
        <v>13385.3203125</v>
      </c>
    </row>
    <row r="265" spans="1:11" ht="14.45" customHeight="1" x14ac:dyDescent="0.2">
      <c r="A265" s="441" t="s">
        <v>377</v>
      </c>
      <c r="B265" s="442" t="s">
        <v>378</v>
      </c>
      <c r="C265" s="443" t="s">
        <v>379</v>
      </c>
      <c r="D265" s="444" t="s">
        <v>380</v>
      </c>
      <c r="E265" s="443" t="s">
        <v>381</v>
      </c>
      <c r="F265" s="444" t="s">
        <v>382</v>
      </c>
      <c r="G265" s="443" t="s">
        <v>873</v>
      </c>
      <c r="H265" s="443" t="s">
        <v>874</v>
      </c>
      <c r="I265" s="445">
        <v>3346.330078125</v>
      </c>
      <c r="J265" s="445">
        <v>6</v>
      </c>
      <c r="K265" s="446">
        <v>20077.98046875</v>
      </c>
    </row>
    <row r="266" spans="1:11" ht="14.45" customHeight="1" x14ac:dyDescent="0.2">
      <c r="A266" s="441" t="s">
        <v>377</v>
      </c>
      <c r="B266" s="442" t="s">
        <v>378</v>
      </c>
      <c r="C266" s="443" t="s">
        <v>379</v>
      </c>
      <c r="D266" s="444" t="s">
        <v>380</v>
      </c>
      <c r="E266" s="443" t="s">
        <v>381</v>
      </c>
      <c r="F266" s="444" t="s">
        <v>382</v>
      </c>
      <c r="G266" s="443" t="s">
        <v>875</v>
      </c>
      <c r="H266" s="443" t="s">
        <v>876</v>
      </c>
      <c r="I266" s="445">
        <v>3279.925048828125</v>
      </c>
      <c r="J266" s="445">
        <v>10</v>
      </c>
      <c r="K266" s="446">
        <v>32799.25048828125</v>
      </c>
    </row>
    <row r="267" spans="1:11" ht="14.45" customHeight="1" x14ac:dyDescent="0.2">
      <c r="A267" s="441" t="s">
        <v>377</v>
      </c>
      <c r="B267" s="442" t="s">
        <v>378</v>
      </c>
      <c r="C267" s="443" t="s">
        <v>379</v>
      </c>
      <c r="D267" s="444" t="s">
        <v>380</v>
      </c>
      <c r="E267" s="443" t="s">
        <v>381</v>
      </c>
      <c r="F267" s="444" t="s">
        <v>382</v>
      </c>
      <c r="G267" s="443" t="s">
        <v>877</v>
      </c>
      <c r="H267" s="443" t="s">
        <v>878</v>
      </c>
      <c r="I267" s="445">
        <v>3472.269131747159</v>
      </c>
      <c r="J267" s="445">
        <v>11</v>
      </c>
      <c r="K267" s="446">
        <v>38194.96044921875</v>
      </c>
    </row>
    <row r="268" spans="1:11" ht="14.45" customHeight="1" x14ac:dyDescent="0.2">
      <c r="A268" s="441" t="s">
        <v>377</v>
      </c>
      <c r="B268" s="442" t="s">
        <v>378</v>
      </c>
      <c r="C268" s="443" t="s">
        <v>379</v>
      </c>
      <c r="D268" s="444" t="s">
        <v>380</v>
      </c>
      <c r="E268" s="443" t="s">
        <v>381</v>
      </c>
      <c r="F268" s="444" t="s">
        <v>382</v>
      </c>
      <c r="G268" s="443" t="s">
        <v>879</v>
      </c>
      <c r="H268" s="443" t="s">
        <v>880</v>
      </c>
      <c r="I268" s="445">
        <v>3569.0299479166665</v>
      </c>
      <c r="J268" s="445">
        <v>9</v>
      </c>
      <c r="K268" s="446">
        <v>32121.26953125</v>
      </c>
    </row>
    <row r="269" spans="1:11" ht="14.45" customHeight="1" x14ac:dyDescent="0.2">
      <c r="A269" s="441" t="s">
        <v>377</v>
      </c>
      <c r="B269" s="442" t="s">
        <v>378</v>
      </c>
      <c r="C269" s="443" t="s">
        <v>379</v>
      </c>
      <c r="D269" s="444" t="s">
        <v>380</v>
      </c>
      <c r="E269" s="443" t="s">
        <v>381</v>
      </c>
      <c r="F269" s="444" t="s">
        <v>382</v>
      </c>
      <c r="G269" s="443" t="s">
        <v>881</v>
      </c>
      <c r="H269" s="443" t="s">
        <v>882</v>
      </c>
      <c r="I269" s="445">
        <v>3572.4302014802633</v>
      </c>
      <c r="J269" s="445">
        <v>22</v>
      </c>
      <c r="K269" s="446">
        <v>78341.008544921875</v>
      </c>
    </row>
    <row r="270" spans="1:11" ht="14.45" customHeight="1" x14ac:dyDescent="0.2">
      <c r="A270" s="441" t="s">
        <v>377</v>
      </c>
      <c r="B270" s="442" t="s">
        <v>378</v>
      </c>
      <c r="C270" s="443" t="s">
        <v>379</v>
      </c>
      <c r="D270" s="444" t="s">
        <v>380</v>
      </c>
      <c r="E270" s="443" t="s">
        <v>381</v>
      </c>
      <c r="F270" s="444" t="s">
        <v>382</v>
      </c>
      <c r="G270" s="443" t="s">
        <v>883</v>
      </c>
      <c r="H270" s="443" t="s">
        <v>884</v>
      </c>
      <c r="I270" s="445">
        <v>2697.6949462890625</v>
      </c>
      <c r="J270" s="445">
        <v>6</v>
      </c>
      <c r="K270" s="446">
        <v>16186.169677734375</v>
      </c>
    </row>
    <row r="271" spans="1:11" ht="14.45" customHeight="1" x14ac:dyDescent="0.2">
      <c r="A271" s="441" t="s">
        <v>377</v>
      </c>
      <c r="B271" s="442" t="s">
        <v>378</v>
      </c>
      <c r="C271" s="443" t="s">
        <v>379</v>
      </c>
      <c r="D271" s="444" t="s">
        <v>380</v>
      </c>
      <c r="E271" s="443" t="s">
        <v>381</v>
      </c>
      <c r="F271" s="444" t="s">
        <v>382</v>
      </c>
      <c r="G271" s="443" t="s">
        <v>885</v>
      </c>
      <c r="H271" s="443" t="s">
        <v>886</v>
      </c>
      <c r="I271" s="445">
        <v>2697.6949462890625</v>
      </c>
      <c r="J271" s="445">
        <v>4</v>
      </c>
      <c r="K271" s="446">
        <v>10790.77978515625</v>
      </c>
    </row>
    <row r="272" spans="1:11" ht="14.45" customHeight="1" x14ac:dyDescent="0.2">
      <c r="A272" s="441" t="s">
        <v>377</v>
      </c>
      <c r="B272" s="442" t="s">
        <v>378</v>
      </c>
      <c r="C272" s="443" t="s">
        <v>379</v>
      </c>
      <c r="D272" s="444" t="s">
        <v>380</v>
      </c>
      <c r="E272" s="443" t="s">
        <v>381</v>
      </c>
      <c r="F272" s="444" t="s">
        <v>382</v>
      </c>
      <c r="G272" s="443" t="s">
        <v>887</v>
      </c>
      <c r="H272" s="443" t="s">
        <v>888</v>
      </c>
      <c r="I272" s="445">
        <v>3332.6720703125002</v>
      </c>
      <c r="J272" s="445">
        <v>5</v>
      </c>
      <c r="K272" s="446">
        <v>16663.3603515625</v>
      </c>
    </row>
    <row r="273" spans="1:11" ht="14.45" customHeight="1" x14ac:dyDescent="0.2">
      <c r="A273" s="441" t="s">
        <v>377</v>
      </c>
      <c r="B273" s="442" t="s">
        <v>378</v>
      </c>
      <c r="C273" s="443" t="s">
        <v>379</v>
      </c>
      <c r="D273" s="444" t="s">
        <v>380</v>
      </c>
      <c r="E273" s="443" t="s">
        <v>381</v>
      </c>
      <c r="F273" s="444" t="s">
        <v>382</v>
      </c>
      <c r="G273" s="443" t="s">
        <v>889</v>
      </c>
      <c r="H273" s="443" t="s">
        <v>890</v>
      </c>
      <c r="I273" s="445">
        <v>3369.0934244791665</v>
      </c>
      <c r="J273" s="445">
        <v>6</v>
      </c>
      <c r="K273" s="446">
        <v>20214.560546875</v>
      </c>
    </row>
    <row r="274" spans="1:11" ht="14.45" customHeight="1" x14ac:dyDescent="0.2">
      <c r="A274" s="441" t="s">
        <v>377</v>
      </c>
      <c r="B274" s="442" t="s">
        <v>378</v>
      </c>
      <c r="C274" s="443" t="s">
        <v>379</v>
      </c>
      <c r="D274" s="444" t="s">
        <v>380</v>
      </c>
      <c r="E274" s="443" t="s">
        <v>381</v>
      </c>
      <c r="F274" s="444" t="s">
        <v>382</v>
      </c>
      <c r="G274" s="443" t="s">
        <v>891</v>
      </c>
      <c r="H274" s="443" t="s">
        <v>892</v>
      </c>
      <c r="I274" s="445">
        <v>3369.0934244791665</v>
      </c>
      <c r="J274" s="445">
        <v>6</v>
      </c>
      <c r="K274" s="446">
        <v>20214.560546875</v>
      </c>
    </row>
    <row r="275" spans="1:11" ht="14.45" customHeight="1" x14ac:dyDescent="0.2">
      <c r="A275" s="441" t="s">
        <v>377</v>
      </c>
      <c r="B275" s="442" t="s">
        <v>378</v>
      </c>
      <c r="C275" s="443" t="s">
        <v>379</v>
      </c>
      <c r="D275" s="444" t="s">
        <v>380</v>
      </c>
      <c r="E275" s="443" t="s">
        <v>381</v>
      </c>
      <c r="F275" s="444" t="s">
        <v>382</v>
      </c>
      <c r="G275" s="443" t="s">
        <v>893</v>
      </c>
      <c r="H275" s="443" t="s">
        <v>894</v>
      </c>
      <c r="I275" s="445">
        <v>8940.0363932291675</v>
      </c>
      <c r="J275" s="445">
        <v>16</v>
      </c>
      <c r="K275" s="446">
        <v>142846.2412109375</v>
      </c>
    </row>
    <row r="276" spans="1:11" ht="14.45" customHeight="1" x14ac:dyDescent="0.2">
      <c r="A276" s="441" t="s">
        <v>377</v>
      </c>
      <c r="B276" s="442" t="s">
        <v>378</v>
      </c>
      <c r="C276" s="443" t="s">
        <v>379</v>
      </c>
      <c r="D276" s="444" t="s">
        <v>380</v>
      </c>
      <c r="E276" s="443" t="s">
        <v>381</v>
      </c>
      <c r="F276" s="444" t="s">
        <v>382</v>
      </c>
      <c r="G276" s="443" t="s">
        <v>895</v>
      </c>
      <c r="H276" s="443" t="s">
        <v>896</v>
      </c>
      <c r="I276" s="445">
        <v>8997.9666466346152</v>
      </c>
      <c r="J276" s="445">
        <v>61</v>
      </c>
      <c r="K276" s="446">
        <v>545512.1953125</v>
      </c>
    </row>
    <row r="277" spans="1:11" ht="14.45" customHeight="1" x14ac:dyDescent="0.2">
      <c r="A277" s="441" t="s">
        <v>377</v>
      </c>
      <c r="B277" s="442" t="s">
        <v>378</v>
      </c>
      <c r="C277" s="443" t="s">
        <v>379</v>
      </c>
      <c r="D277" s="444" t="s">
        <v>380</v>
      </c>
      <c r="E277" s="443" t="s">
        <v>381</v>
      </c>
      <c r="F277" s="444" t="s">
        <v>382</v>
      </c>
      <c r="G277" s="443" t="s">
        <v>897</v>
      </c>
      <c r="H277" s="443" t="s">
        <v>898</v>
      </c>
      <c r="I277" s="445">
        <v>8969.936410757211</v>
      </c>
      <c r="J277" s="445">
        <v>59</v>
      </c>
      <c r="K277" s="446">
        <v>527292.02734375</v>
      </c>
    </row>
    <row r="278" spans="1:11" ht="14.45" customHeight="1" x14ac:dyDescent="0.2">
      <c r="A278" s="441" t="s">
        <v>377</v>
      </c>
      <c r="B278" s="442" t="s">
        <v>378</v>
      </c>
      <c r="C278" s="443" t="s">
        <v>379</v>
      </c>
      <c r="D278" s="444" t="s">
        <v>380</v>
      </c>
      <c r="E278" s="443" t="s">
        <v>381</v>
      </c>
      <c r="F278" s="444" t="s">
        <v>382</v>
      </c>
      <c r="G278" s="443" t="s">
        <v>899</v>
      </c>
      <c r="H278" s="443" t="s">
        <v>900</v>
      </c>
      <c r="I278" s="445">
        <v>9032.5145399305547</v>
      </c>
      <c r="J278" s="445">
        <v>11</v>
      </c>
      <c r="K278" s="446">
        <v>99684.630859375</v>
      </c>
    </row>
    <row r="279" spans="1:11" ht="14.45" customHeight="1" x14ac:dyDescent="0.2">
      <c r="A279" s="441" t="s">
        <v>377</v>
      </c>
      <c r="B279" s="442" t="s">
        <v>378</v>
      </c>
      <c r="C279" s="443" t="s">
        <v>379</v>
      </c>
      <c r="D279" s="444" t="s">
        <v>380</v>
      </c>
      <c r="E279" s="443" t="s">
        <v>381</v>
      </c>
      <c r="F279" s="444" t="s">
        <v>382</v>
      </c>
      <c r="G279" s="443" t="s">
        <v>901</v>
      </c>
      <c r="H279" s="443" t="s">
        <v>902</v>
      </c>
      <c r="I279" s="445">
        <v>4603.018880208333</v>
      </c>
      <c r="J279" s="445">
        <v>24</v>
      </c>
      <c r="K279" s="446">
        <v>110972.3203125</v>
      </c>
    </row>
    <row r="280" spans="1:11" ht="14.45" customHeight="1" x14ac:dyDescent="0.2">
      <c r="A280" s="441" t="s">
        <v>377</v>
      </c>
      <c r="B280" s="442" t="s">
        <v>378</v>
      </c>
      <c r="C280" s="443" t="s">
        <v>379</v>
      </c>
      <c r="D280" s="444" t="s">
        <v>380</v>
      </c>
      <c r="E280" s="443" t="s">
        <v>381</v>
      </c>
      <c r="F280" s="444" t="s">
        <v>382</v>
      </c>
      <c r="G280" s="443" t="s">
        <v>903</v>
      </c>
      <c r="H280" s="443" t="s">
        <v>904</v>
      </c>
      <c r="I280" s="445">
        <v>8438.6413225446431</v>
      </c>
      <c r="J280" s="445">
        <v>25</v>
      </c>
      <c r="K280" s="446">
        <v>210460.0478515625</v>
      </c>
    </row>
    <row r="281" spans="1:11" ht="14.45" customHeight="1" x14ac:dyDescent="0.2">
      <c r="A281" s="441" t="s">
        <v>377</v>
      </c>
      <c r="B281" s="442" t="s">
        <v>378</v>
      </c>
      <c r="C281" s="443" t="s">
        <v>379</v>
      </c>
      <c r="D281" s="444" t="s">
        <v>380</v>
      </c>
      <c r="E281" s="443" t="s">
        <v>381</v>
      </c>
      <c r="F281" s="444" t="s">
        <v>382</v>
      </c>
      <c r="G281" s="443" t="s">
        <v>905</v>
      </c>
      <c r="H281" s="443" t="s">
        <v>906</v>
      </c>
      <c r="I281" s="445">
        <v>3194.5450439453125</v>
      </c>
      <c r="J281" s="445">
        <v>7</v>
      </c>
      <c r="K281" s="446">
        <v>22296.620361328125</v>
      </c>
    </row>
    <row r="282" spans="1:11" ht="14.45" customHeight="1" x14ac:dyDescent="0.2">
      <c r="A282" s="441" t="s">
        <v>377</v>
      </c>
      <c r="B282" s="442" t="s">
        <v>378</v>
      </c>
      <c r="C282" s="443" t="s">
        <v>379</v>
      </c>
      <c r="D282" s="444" t="s">
        <v>380</v>
      </c>
      <c r="E282" s="443" t="s">
        <v>381</v>
      </c>
      <c r="F282" s="444" t="s">
        <v>382</v>
      </c>
      <c r="G282" s="443" t="s">
        <v>907</v>
      </c>
      <c r="H282" s="443" t="s">
        <v>908</v>
      </c>
      <c r="I282" s="445">
        <v>12897.99265455163</v>
      </c>
      <c r="J282" s="445">
        <v>38</v>
      </c>
      <c r="K282" s="446">
        <v>487958.7919921875</v>
      </c>
    </row>
    <row r="283" spans="1:11" ht="14.45" customHeight="1" x14ac:dyDescent="0.2">
      <c r="A283" s="441" t="s">
        <v>377</v>
      </c>
      <c r="B283" s="442" t="s">
        <v>378</v>
      </c>
      <c r="C283" s="443" t="s">
        <v>379</v>
      </c>
      <c r="D283" s="444" t="s">
        <v>380</v>
      </c>
      <c r="E283" s="443" t="s">
        <v>381</v>
      </c>
      <c r="F283" s="444" t="s">
        <v>382</v>
      </c>
      <c r="G283" s="443" t="s">
        <v>909</v>
      </c>
      <c r="H283" s="443" t="s">
        <v>910</v>
      </c>
      <c r="I283" s="445">
        <v>13490.895389441288</v>
      </c>
      <c r="J283" s="445">
        <v>60</v>
      </c>
      <c r="K283" s="446">
        <v>807061.28125</v>
      </c>
    </row>
    <row r="284" spans="1:11" ht="14.45" customHeight="1" x14ac:dyDescent="0.2">
      <c r="A284" s="441" t="s">
        <v>377</v>
      </c>
      <c r="B284" s="442" t="s">
        <v>378</v>
      </c>
      <c r="C284" s="443" t="s">
        <v>379</v>
      </c>
      <c r="D284" s="444" t="s">
        <v>380</v>
      </c>
      <c r="E284" s="443" t="s">
        <v>381</v>
      </c>
      <c r="F284" s="444" t="s">
        <v>382</v>
      </c>
      <c r="G284" s="443" t="s">
        <v>911</v>
      </c>
      <c r="H284" s="443" t="s">
        <v>912</v>
      </c>
      <c r="I284" s="445">
        <v>14316.502075195313</v>
      </c>
      <c r="J284" s="445">
        <v>20</v>
      </c>
      <c r="K284" s="446">
        <v>286039.3515625</v>
      </c>
    </row>
    <row r="285" spans="1:11" ht="14.45" customHeight="1" x14ac:dyDescent="0.2">
      <c r="A285" s="441" t="s">
        <v>377</v>
      </c>
      <c r="B285" s="442" t="s">
        <v>378</v>
      </c>
      <c r="C285" s="443" t="s">
        <v>379</v>
      </c>
      <c r="D285" s="444" t="s">
        <v>380</v>
      </c>
      <c r="E285" s="443" t="s">
        <v>381</v>
      </c>
      <c r="F285" s="444" t="s">
        <v>382</v>
      </c>
      <c r="G285" s="443" t="s">
        <v>913</v>
      </c>
      <c r="H285" s="443" t="s">
        <v>914</v>
      </c>
      <c r="I285" s="445">
        <v>3293.3109863281252</v>
      </c>
      <c r="J285" s="445">
        <v>78</v>
      </c>
      <c r="K285" s="446">
        <v>255700.173828125</v>
      </c>
    </row>
    <row r="286" spans="1:11" ht="14.45" customHeight="1" x14ac:dyDescent="0.2">
      <c r="A286" s="441" t="s">
        <v>377</v>
      </c>
      <c r="B286" s="442" t="s">
        <v>378</v>
      </c>
      <c r="C286" s="443" t="s">
        <v>379</v>
      </c>
      <c r="D286" s="444" t="s">
        <v>380</v>
      </c>
      <c r="E286" s="443" t="s">
        <v>381</v>
      </c>
      <c r="F286" s="444" t="s">
        <v>382</v>
      </c>
      <c r="G286" s="443" t="s">
        <v>915</v>
      </c>
      <c r="H286" s="443" t="s">
        <v>916</v>
      </c>
      <c r="I286" s="445">
        <v>8975.1272786458339</v>
      </c>
      <c r="J286" s="445">
        <v>61</v>
      </c>
      <c r="K286" s="446">
        <v>544783.3837890625</v>
      </c>
    </row>
    <row r="287" spans="1:11" ht="14.45" customHeight="1" x14ac:dyDescent="0.2">
      <c r="A287" s="441" t="s">
        <v>377</v>
      </c>
      <c r="B287" s="442" t="s">
        <v>378</v>
      </c>
      <c r="C287" s="443" t="s">
        <v>379</v>
      </c>
      <c r="D287" s="444" t="s">
        <v>380</v>
      </c>
      <c r="E287" s="443" t="s">
        <v>381</v>
      </c>
      <c r="F287" s="444" t="s">
        <v>382</v>
      </c>
      <c r="G287" s="443" t="s">
        <v>917</v>
      </c>
      <c r="H287" s="443" t="s">
        <v>918</v>
      </c>
      <c r="I287" s="445">
        <v>5248.3507324218754</v>
      </c>
      <c r="J287" s="445">
        <v>28</v>
      </c>
      <c r="K287" s="446">
        <v>146953.8193359375</v>
      </c>
    </row>
    <row r="288" spans="1:11" ht="14.45" customHeight="1" x14ac:dyDescent="0.2">
      <c r="A288" s="441" t="s">
        <v>377</v>
      </c>
      <c r="B288" s="442" t="s">
        <v>378</v>
      </c>
      <c r="C288" s="443" t="s">
        <v>379</v>
      </c>
      <c r="D288" s="444" t="s">
        <v>380</v>
      </c>
      <c r="E288" s="443" t="s">
        <v>381</v>
      </c>
      <c r="F288" s="444" t="s">
        <v>382</v>
      </c>
      <c r="G288" s="443" t="s">
        <v>919</v>
      </c>
      <c r="H288" s="443" t="s">
        <v>920</v>
      </c>
      <c r="I288" s="445">
        <v>16370.588235294117</v>
      </c>
      <c r="J288" s="445">
        <v>771</v>
      </c>
      <c r="K288" s="446">
        <v>12537415</v>
      </c>
    </row>
    <row r="289" spans="1:11" ht="14.45" customHeight="1" x14ac:dyDescent="0.2">
      <c r="A289" s="441" t="s">
        <v>377</v>
      </c>
      <c r="B289" s="442" t="s">
        <v>378</v>
      </c>
      <c r="C289" s="443" t="s">
        <v>379</v>
      </c>
      <c r="D289" s="444" t="s">
        <v>380</v>
      </c>
      <c r="E289" s="443" t="s">
        <v>381</v>
      </c>
      <c r="F289" s="444" t="s">
        <v>382</v>
      </c>
      <c r="G289" s="443" t="s">
        <v>921</v>
      </c>
      <c r="H289" s="443" t="s">
        <v>922</v>
      </c>
      <c r="I289" s="445">
        <v>274.67001342773438</v>
      </c>
      <c r="J289" s="445">
        <v>2</v>
      </c>
      <c r="K289" s="446">
        <v>549.34002685546875</v>
      </c>
    </row>
    <row r="290" spans="1:11" ht="14.45" customHeight="1" x14ac:dyDescent="0.2">
      <c r="A290" s="441" t="s">
        <v>377</v>
      </c>
      <c r="B290" s="442" t="s">
        <v>378</v>
      </c>
      <c r="C290" s="443" t="s">
        <v>379</v>
      </c>
      <c r="D290" s="444" t="s">
        <v>380</v>
      </c>
      <c r="E290" s="443" t="s">
        <v>381</v>
      </c>
      <c r="F290" s="444" t="s">
        <v>382</v>
      </c>
      <c r="G290" s="443" t="s">
        <v>921</v>
      </c>
      <c r="H290" s="443" t="s">
        <v>923</v>
      </c>
      <c r="I290" s="445">
        <v>274.67001342773438</v>
      </c>
      <c r="J290" s="445">
        <v>3</v>
      </c>
      <c r="K290" s="446">
        <v>824.01004028320313</v>
      </c>
    </row>
    <row r="291" spans="1:11" ht="14.45" customHeight="1" x14ac:dyDescent="0.2">
      <c r="A291" s="441" t="s">
        <v>377</v>
      </c>
      <c r="B291" s="442" t="s">
        <v>378</v>
      </c>
      <c r="C291" s="443" t="s">
        <v>379</v>
      </c>
      <c r="D291" s="444" t="s">
        <v>380</v>
      </c>
      <c r="E291" s="443" t="s">
        <v>381</v>
      </c>
      <c r="F291" s="444" t="s">
        <v>382</v>
      </c>
      <c r="G291" s="443" t="s">
        <v>924</v>
      </c>
      <c r="H291" s="443" t="s">
        <v>925</v>
      </c>
      <c r="I291" s="445">
        <v>2821.97607421875</v>
      </c>
      <c r="J291" s="445">
        <v>5</v>
      </c>
      <c r="K291" s="446">
        <v>14109.8798828125</v>
      </c>
    </row>
    <row r="292" spans="1:11" ht="14.45" customHeight="1" x14ac:dyDescent="0.2">
      <c r="A292" s="441" t="s">
        <v>377</v>
      </c>
      <c r="B292" s="442" t="s">
        <v>378</v>
      </c>
      <c r="C292" s="443" t="s">
        <v>379</v>
      </c>
      <c r="D292" s="444" t="s">
        <v>380</v>
      </c>
      <c r="E292" s="443" t="s">
        <v>381</v>
      </c>
      <c r="F292" s="444" t="s">
        <v>382</v>
      </c>
      <c r="G292" s="443" t="s">
        <v>924</v>
      </c>
      <c r="H292" s="443" t="s">
        <v>926</v>
      </c>
      <c r="I292" s="445">
        <v>2766.639892578125</v>
      </c>
      <c r="J292" s="445">
        <v>5</v>
      </c>
      <c r="K292" s="446">
        <v>13833.199462890625</v>
      </c>
    </row>
    <row r="293" spans="1:11" ht="14.45" customHeight="1" x14ac:dyDescent="0.2">
      <c r="A293" s="441" t="s">
        <v>377</v>
      </c>
      <c r="B293" s="442" t="s">
        <v>378</v>
      </c>
      <c r="C293" s="443" t="s">
        <v>379</v>
      </c>
      <c r="D293" s="444" t="s">
        <v>380</v>
      </c>
      <c r="E293" s="443" t="s">
        <v>381</v>
      </c>
      <c r="F293" s="444" t="s">
        <v>382</v>
      </c>
      <c r="G293" s="443" t="s">
        <v>927</v>
      </c>
      <c r="H293" s="443" t="s">
        <v>928</v>
      </c>
      <c r="I293" s="445">
        <v>15.549575138092042</v>
      </c>
      <c r="J293" s="445">
        <v>3840</v>
      </c>
      <c r="K293" s="446">
        <v>59706.438888549805</v>
      </c>
    </row>
    <row r="294" spans="1:11" ht="14.45" customHeight="1" x14ac:dyDescent="0.2">
      <c r="A294" s="441" t="s">
        <v>377</v>
      </c>
      <c r="B294" s="442" t="s">
        <v>378</v>
      </c>
      <c r="C294" s="443" t="s">
        <v>379</v>
      </c>
      <c r="D294" s="444" t="s">
        <v>380</v>
      </c>
      <c r="E294" s="443" t="s">
        <v>381</v>
      </c>
      <c r="F294" s="444" t="s">
        <v>382</v>
      </c>
      <c r="G294" s="443" t="s">
        <v>929</v>
      </c>
      <c r="H294" s="443" t="s">
        <v>930</v>
      </c>
      <c r="I294" s="445">
        <v>18.758363650395321</v>
      </c>
      <c r="J294" s="445">
        <v>5832</v>
      </c>
      <c r="K294" s="446">
        <v>109379.15209960938</v>
      </c>
    </row>
    <row r="295" spans="1:11" ht="14.45" customHeight="1" x14ac:dyDescent="0.2">
      <c r="A295" s="441" t="s">
        <v>377</v>
      </c>
      <c r="B295" s="442" t="s">
        <v>378</v>
      </c>
      <c r="C295" s="443" t="s">
        <v>379</v>
      </c>
      <c r="D295" s="444" t="s">
        <v>380</v>
      </c>
      <c r="E295" s="443" t="s">
        <v>381</v>
      </c>
      <c r="F295" s="444" t="s">
        <v>382</v>
      </c>
      <c r="G295" s="443" t="s">
        <v>931</v>
      </c>
      <c r="H295" s="443" t="s">
        <v>932</v>
      </c>
      <c r="I295" s="445">
        <v>129.23999786376953</v>
      </c>
      <c r="J295" s="445">
        <v>2</v>
      </c>
      <c r="K295" s="446">
        <v>258.47999572753906</v>
      </c>
    </row>
    <row r="296" spans="1:11" ht="14.45" customHeight="1" x14ac:dyDescent="0.2">
      <c r="A296" s="441" t="s">
        <v>377</v>
      </c>
      <c r="B296" s="442" t="s">
        <v>378</v>
      </c>
      <c r="C296" s="443" t="s">
        <v>379</v>
      </c>
      <c r="D296" s="444" t="s">
        <v>380</v>
      </c>
      <c r="E296" s="443" t="s">
        <v>381</v>
      </c>
      <c r="F296" s="444" t="s">
        <v>382</v>
      </c>
      <c r="G296" s="443" t="s">
        <v>933</v>
      </c>
      <c r="H296" s="443" t="s">
        <v>934</v>
      </c>
      <c r="I296" s="445">
        <v>348.67001342773438</v>
      </c>
      <c r="J296" s="445">
        <v>1</v>
      </c>
      <c r="K296" s="446">
        <v>348.67001342773438</v>
      </c>
    </row>
    <row r="297" spans="1:11" ht="14.45" customHeight="1" x14ac:dyDescent="0.2">
      <c r="A297" s="441" t="s">
        <v>377</v>
      </c>
      <c r="B297" s="442" t="s">
        <v>378</v>
      </c>
      <c r="C297" s="443" t="s">
        <v>379</v>
      </c>
      <c r="D297" s="444" t="s">
        <v>380</v>
      </c>
      <c r="E297" s="443" t="s">
        <v>381</v>
      </c>
      <c r="F297" s="444" t="s">
        <v>382</v>
      </c>
      <c r="G297" s="443" t="s">
        <v>931</v>
      </c>
      <c r="H297" s="443" t="s">
        <v>935</v>
      </c>
      <c r="I297" s="445">
        <v>134.35250091552734</v>
      </c>
      <c r="J297" s="445">
        <v>4</v>
      </c>
      <c r="K297" s="446">
        <v>537.41000366210938</v>
      </c>
    </row>
    <row r="298" spans="1:11" ht="14.45" customHeight="1" x14ac:dyDescent="0.2">
      <c r="A298" s="441" t="s">
        <v>377</v>
      </c>
      <c r="B298" s="442" t="s">
        <v>378</v>
      </c>
      <c r="C298" s="443" t="s">
        <v>379</v>
      </c>
      <c r="D298" s="444" t="s">
        <v>380</v>
      </c>
      <c r="E298" s="443" t="s">
        <v>381</v>
      </c>
      <c r="F298" s="444" t="s">
        <v>382</v>
      </c>
      <c r="G298" s="443" t="s">
        <v>936</v>
      </c>
      <c r="H298" s="443" t="s">
        <v>937</v>
      </c>
      <c r="I298" s="445">
        <v>274.67001342773438</v>
      </c>
      <c r="J298" s="445">
        <v>6</v>
      </c>
      <c r="K298" s="446">
        <v>1648.0200805664063</v>
      </c>
    </row>
    <row r="299" spans="1:11" ht="14.45" customHeight="1" x14ac:dyDescent="0.2">
      <c r="A299" s="441" t="s">
        <v>377</v>
      </c>
      <c r="B299" s="442" t="s">
        <v>378</v>
      </c>
      <c r="C299" s="443" t="s">
        <v>379</v>
      </c>
      <c r="D299" s="444" t="s">
        <v>380</v>
      </c>
      <c r="E299" s="443" t="s">
        <v>381</v>
      </c>
      <c r="F299" s="444" t="s">
        <v>382</v>
      </c>
      <c r="G299" s="443" t="s">
        <v>938</v>
      </c>
      <c r="H299" s="443" t="s">
        <v>939</v>
      </c>
      <c r="I299" s="445">
        <v>2919.2099609375</v>
      </c>
      <c r="J299" s="445">
        <v>2</v>
      </c>
      <c r="K299" s="446">
        <v>5838.419921875</v>
      </c>
    </row>
    <row r="300" spans="1:11" ht="14.45" customHeight="1" x14ac:dyDescent="0.2">
      <c r="A300" s="441" t="s">
        <v>377</v>
      </c>
      <c r="B300" s="442" t="s">
        <v>378</v>
      </c>
      <c r="C300" s="443" t="s">
        <v>379</v>
      </c>
      <c r="D300" s="444" t="s">
        <v>380</v>
      </c>
      <c r="E300" s="443" t="s">
        <v>381</v>
      </c>
      <c r="F300" s="444" t="s">
        <v>382</v>
      </c>
      <c r="G300" s="443" t="s">
        <v>940</v>
      </c>
      <c r="H300" s="443" t="s">
        <v>941</v>
      </c>
      <c r="I300" s="445">
        <v>84.580001831054688</v>
      </c>
      <c r="J300" s="445">
        <v>1</v>
      </c>
      <c r="K300" s="446">
        <v>84.580001831054688</v>
      </c>
    </row>
    <row r="301" spans="1:11" ht="14.45" customHeight="1" x14ac:dyDescent="0.2">
      <c r="A301" s="441" t="s">
        <v>377</v>
      </c>
      <c r="B301" s="442" t="s">
        <v>378</v>
      </c>
      <c r="C301" s="443" t="s">
        <v>379</v>
      </c>
      <c r="D301" s="444" t="s">
        <v>380</v>
      </c>
      <c r="E301" s="443" t="s">
        <v>381</v>
      </c>
      <c r="F301" s="444" t="s">
        <v>382</v>
      </c>
      <c r="G301" s="443" t="s">
        <v>942</v>
      </c>
      <c r="H301" s="443" t="s">
        <v>943</v>
      </c>
      <c r="I301" s="445">
        <v>2788.7733398437499</v>
      </c>
      <c r="J301" s="445">
        <v>38</v>
      </c>
      <c r="K301" s="446">
        <v>106239.0400390625</v>
      </c>
    </row>
    <row r="302" spans="1:11" ht="14.45" customHeight="1" x14ac:dyDescent="0.2">
      <c r="A302" s="441" t="s">
        <v>377</v>
      </c>
      <c r="B302" s="442" t="s">
        <v>378</v>
      </c>
      <c r="C302" s="443" t="s">
        <v>379</v>
      </c>
      <c r="D302" s="444" t="s">
        <v>380</v>
      </c>
      <c r="E302" s="443" t="s">
        <v>381</v>
      </c>
      <c r="F302" s="444" t="s">
        <v>382</v>
      </c>
      <c r="G302" s="443" t="s">
        <v>942</v>
      </c>
      <c r="H302" s="443" t="s">
        <v>944</v>
      </c>
      <c r="I302" s="445">
        <v>2766.639892578125</v>
      </c>
      <c r="J302" s="445">
        <v>17</v>
      </c>
      <c r="K302" s="446">
        <v>47032.88037109375</v>
      </c>
    </row>
    <row r="303" spans="1:11" ht="14.45" customHeight="1" x14ac:dyDescent="0.2">
      <c r="A303" s="441" t="s">
        <v>377</v>
      </c>
      <c r="B303" s="442" t="s">
        <v>378</v>
      </c>
      <c r="C303" s="443" t="s">
        <v>379</v>
      </c>
      <c r="D303" s="444" t="s">
        <v>380</v>
      </c>
      <c r="E303" s="443" t="s">
        <v>381</v>
      </c>
      <c r="F303" s="444" t="s">
        <v>382</v>
      </c>
      <c r="G303" s="443" t="s">
        <v>945</v>
      </c>
      <c r="H303" s="443" t="s">
        <v>946</v>
      </c>
      <c r="I303" s="445">
        <v>8470</v>
      </c>
      <c r="J303" s="445">
        <v>2</v>
      </c>
      <c r="K303" s="446">
        <v>16940</v>
      </c>
    </row>
    <row r="304" spans="1:11" ht="14.45" customHeight="1" x14ac:dyDescent="0.2">
      <c r="A304" s="441" t="s">
        <v>377</v>
      </c>
      <c r="B304" s="442" t="s">
        <v>378</v>
      </c>
      <c r="C304" s="443" t="s">
        <v>379</v>
      </c>
      <c r="D304" s="444" t="s">
        <v>380</v>
      </c>
      <c r="E304" s="443" t="s">
        <v>381</v>
      </c>
      <c r="F304" s="444" t="s">
        <v>382</v>
      </c>
      <c r="G304" s="443" t="s">
        <v>947</v>
      </c>
      <c r="H304" s="443" t="s">
        <v>948</v>
      </c>
      <c r="I304" s="445">
        <v>3897.56005859375</v>
      </c>
      <c r="J304" s="445">
        <v>1</v>
      </c>
      <c r="K304" s="446">
        <v>3897.56005859375</v>
      </c>
    </row>
    <row r="305" spans="1:11" ht="14.45" customHeight="1" x14ac:dyDescent="0.2">
      <c r="A305" s="441" t="s">
        <v>377</v>
      </c>
      <c r="B305" s="442" t="s">
        <v>378</v>
      </c>
      <c r="C305" s="443" t="s">
        <v>379</v>
      </c>
      <c r="D305" s="444" t="s">
        <v>380</v>
      </c>
      <c r="E305" s="443" t="s">
        <v>381</v>
      </c>
      <c r="F305" s="444" t="s">
        <v>382</v>
      </c>
      <c r="G305" s="443" t="s">
        <v>949</v>
      </c>
      <c r="H305" s="443" t="s">
        <v>950</v>
      </c>
      <c r="I305" s="445">
        <v>10.289999961853027</v>
      </c>
      <c r="J305" s="445">
        <v>650</v>
      </c>
      <c r="K305" s="446">
        <v>6685.2498626708984</v>
      </c>
    </row>
    <row r="306" spans="1:11" ht="14.45" customHeight="1" x14ac:dyDescent="0.2">
      <c r="A306" s="441" t="s">
        <v>377</v>
      </c>
      <c r="B306" s="442" t="s">
        <v>378</v>
      </c>
      <c r="C306" s="443" t="s">
        <v>379</v>
      </c>
      <c r="D306" s="444" t="s">
        <v>380</v>
      </c>
      <c r="E306" s="443" t="s">
        <v>381</v>
      </c>
      <c r="F306" s="444" t="s">
        <v>382</v>
      </c>
      <c r="G306" s="443" t="s">
        <v>951</v>
      </c>
      <c r="H306" s="443" t="s">
        <v>952</v>
      </c>
      <c r="I306" s="445">
        <v>1234.199951171875</v>
      </c>
      <c r="J306" s="445">
        <v>1</v>
      </c>
      <c r="K306" s="446">
        <v>1234.199951171875</v>
      </c>
    </row>
    <row r="307" spans="1:11" ht="14.45" customHeight="1" x14ac:dyDescent="0.2">
      <c r="A307" s="441" t="s">
        <v>377</v>
      </c>
      <c r="B307" s="442" t="s">
        <v>378</v>
      </c>
      <c r="C307" s="443" t="s">
        <v>379</v>
      </c>
      <c r="D307" s="444" t="s">
        <v>380</v>
      </c>
      <c r="E307" s="443" t="s">
        <v>381</v>
      </c>
      <c r="F307" s="444" t="s">
        <v>382</v>
      </c>
      <c r="G307" s="443" t="s">
        <v>953</v>
      </c>
      <c r="H307" s="443" t="s">
        <v>954</v>
      </c>
      <c r="I307" s="445">
        <v>510.6199951171875</v>
      </c>
      <c r="J307" s="445">
        <v>1</v>
      </c>
      <c r="K307" s="446">
        <v>510.6199951171875</v>
      </c>
    </row>
    <row r="308" spans="1:11" ht="14.45" customHeight="1" x14ac:dyDescent="0.2">
      <c r="A308" s="441" t="s">
        <v>377</v>
      </c>
      <c r="B308" s="442" t="s">
        <v>378</v>
      </c>
      <c r="C308" s="443" t="s">
        <v>379</v>
      </c>
      <c r="D308" s="444" t="s">
        <v>380</v>
      </c>
      <c r="E308" s="443" t="s">
        <v>381</v>
      </c>
      <c r="F308" s="444" t="s">
        <v>382</v>
      </c>
      <c r="G308" s="443" t="s">
        <v>955</v>
      </c>
      <c r="H308" s="443" t="s">
        <v>956</v>
      </c>
      <c r="I308" s="445">
        <v>510.6199951171875</v>
      </c>
      <c r="J308" s="445">
        <v>1</v>
      </c>
      <c r="K308" s="446">
        <v>510.6199951171875</v>
      </c>
    </row>
    <row r="309" spans="1:11" ht="14.45" customHeight="1" x14ac:dyDescent="0.2">
      <c r="A309" s="441" t="s">
        <v>377</v>
      </c>
      <c r="B309" s="442" t="s">
        <v>378</v>
      </c>
      <c r="C309" s="443" t="s">
        <v>379</v>
      </c>
      <c r="D309" s="444" t="s">
        <v>380</v>
      </c>
      <c r="E309" s="443" t="s">
        <v>381</v>
      </c>
      <c r="F309" s="444" t="s">
        <v>382</v>
      </c>
      <c r="G309" s="443" t="s">
        <v>957</v>
      </c>
      <c r="H309" s="443" t="s">
        <v>958</v>
      </c>
      <c r="I309" s="445">
        <v>510.6199951171875</v>
      </c>
      <c r="J309" s="445">
        <v>1</v>
      </c>
      <c r="K309" s="446">
        <v>510.6199951171875</v>
      </c>
    </row>
    <row r="310" spans="1:11" ht="14.45" customHeight="1" x14ac:dyDescent="0.2">
      <c r="A310" s="441" t="s">
        <v>377</v>
      </c>
      <c r="B310" s="442" t="s">
        <v>378</v>
      </c>
      <c r="C310" s="443" t="s">
        <v>379</v>
      </c>
      <c r="D310" s="444" t="s">
        <v>380</v>
      </c>
      <c r="E310" s="443" t="s">
        <v>381</v>
      </c>
      <c r="F310" s="444" t="s">
        <v>382</v>
      </c>
      <c r="G310" s="443" t="s">
        <v>959</v>
      </c>
      <c r="H310" s="443" t="s">
        <v>960</v>
      </c>
      <c r="I310" s="445">
        <v>510.6199951171875</v>
      </c>
      <c r="J310" s="445">
        <v>1</v>
      </c>
      <c r="K310" s="446">
        <v>510.6199951171875</v>
      </c>
    </row>
    <row r="311" spans="1:11" ht="14.45" customHeight="1" x14ac:dyDescent="0.2">
      <c r="A311" s="441" t="s">
        <v>377</v>
      </c>
      <c r="B311" s="442" t="s">
        <v>378</v>
      </c>
      <c r="C311" s="443" t="s">
        <v>379</v>
      </c>
      <c r="D311" s="444" t="s">
        <v>380</v>
      </c>
      <c r="E311" s="443" t="s">
        <v>381</v>
      </c>
      <c r="F311" s="444" t="s">
        <v>382</v>
      </c>
      <c r="G311" s="443" t="s">
        <v>961</v>
      </c>
      <c r="H311" s="443" t="s">
        <v>962</v>
      </c>
      <c r="I311" s="445">
        <v>510.6199951171875</v>
      </c>
      <c r="J311" s="445">
        <v>1</v>
      </c>
      <c r="K311" s="446">
        <v>510.6199951171875</v>
      </c>
    </row>
    <row r="312" spans="1:11" ht="14.45" customHeight="1" x14ac:dyDescent="0.2">
      <c r="A312" s="441" t="s">
        <v>377</v>
      </c>
      <c r="B312" s="442" t="s">
        <v>378</v>
      </c>
      <c r="C312" s="443" t="s">
        <v>379</v>
      </c>
      <c r="D312" s="444" t="s">
        <v>380</v>
      </c>
      <c r="E312" s="443" t="s">
        <v>381</v>
      </c>
      <c r="F312" s="444" t="s">
        <v>382</v>
      </c>
      <c r="G312" s="443" t="s">
        <v>963</v>
      </c>
      <c r="H312" s="443" t="s">
        <v>964</v>
      </c>
      <c r="I312" s="445">
        <v>510.614990234375</v>
      </c>
      <c r="J312" s="445">
        <v>2</v>
      </c>
      <c r="K312" s="446">
        <v>1021.22998046875</v>
      </c>
    </row>
    <row r="313" spans="1:11" ht="14.45" customHeight="1" x14ac:dyDescent="0.2">
      <c r="A313" s="441" t="s">
        <v>377</v>
      </c>
      <c r="B313" s="442" t="s">
        <v>378</v>
      </c>
      <c r="C313" s="443" t="s">
        <v>379</v>
      </c>
      <c r="D313" s="444" t="s">
        <v>380</v>
      </c>
      <c r="E313" s="443" t="s">
        <v>381</v>
      </c>
      <c r="F313" s="444" t="s">
        <v>382</v>
      </c>
      <c r="G313" s="443" t="s">
        <v>965</v>
      </c>
      <c r="H313" s="443" t="s">
        <v>966</v>
      </c>
      <c r="I313" s="445">
        <v>510.6199951171875</v>
      </c>
      <c r="J313" s="445">
        <v>2</v>
      </c>
      <c r="K313" s="446">
        <v>1021.239990234375</v>
      </c>
    </row>
    <row r="314" spans="1:11" ht="14.45" customHeight="1" x14ac:dyDescent="0.2">
      <c r="A314" s="441" t="s">
        <v>377</v>
      </c>
      <c r="B314" s="442" t="s">
        <v>378</v>
      </c>
      <c r="C314" s="443" t="s">
        <v>379</v>
      </c>
      <c r="D314" s="444" t="s">
        <v>380</v>
      </c>
      <c r="E314" s="443" t="s">
        <v>381</v>
      </c>
      <c r="F314" s="444" t="s">
        <v>382</v>
      </c>
      <c r="G314" s="443" t="s">
        <v>967</v>
      </c>
      <c r="H314" s="443" t="s">
        <v>968</v>
      </c>
      <c r="I314" s="445">
        <v>6037.89990234375</v>
      </c>
      <c r="J314" s="445">
        <v>1</v>
      </c>
      <c r="K314" s="446">
        <v>6037.89990234375</v>
      </c>
    </row>
    <row r="315" spans="1:11" ht="14.45" customHeight="1" x14ac:dyDescent="0.2">
      <c r="A315" s="441" t="s">
        <v>377</v>
      </c>
      <c r="B315" s="442" t="s">
        <v>378</v>
      </c>
      <c r="C315" s="443" t="s">
        <v>379</v>
      </c>
      <c r="D315" s="444" t="s">
        <v>380</v>
      </c>
      <c r="E315" s="443" t="s">
        <v>381</v>
      </c>
      <c r="F315" s="444" t="s">
        <v>382</v>
      </c>
      <c r="G315" s="443" t="s">
        <v>969</v>
      </c>
      <c r="H315" s="443" t="s">
        <v>970</v>
      </c>
      <c r="I315" s="445">
        <v>13.610747937802914</v>
      </c>
      <c r="J315" s="445">
        <v>3720</v>
      </c>
      <c r="K315" s="446">
        <v>50638.410034179688</v>
      </c>
    </row>
    <row r="316" spans="1:11" ht="14.45" customHeight="1" x14ac:dyDescent="0.2">
      <c r="A316" s="441" t="s">
        <v>377</v>
      </c>
      <c r="B316" s="442" t="s">
        <v>378</v>
      </c>
      <c r="C316" s="443" t="s">
        <v>379</v>
      </c>
      <c r="D316" s="444" t="s">
        <v>380</v>
      </c>
      <c r="E316" s="443" t="s">
        <v>381</v>
      </c>
      <c r="F316" s="444" t="s">
        <v>382</v>
      </c>
      <c r="G316" s="443" t="s">
        <v>971</v>
      </c>
      <c r="H316" s="443" t="s">
        <v>972</v>
      </c>
      <c r="I316" s="445">
        <v>1744.8149820963542</v>
      </c>
      <c r="J316" s="445">
        <v>25</v>
      </c>
      <c r="K316" s="446">
        <v>43620.459350585938</v>
      </c>
    </row>
    <row r="317" spans="1:11" ht="14.45" customHeight="1" x14ac:dyDescent="0.2">
      <c r="A317" s="441" t="s">
        <v>377</v>
      </c>
      <c r="B317" s="442" t="s">
        <v>378</v>
      </c>
      <c r="C317" s="443" t="s">
        <v>379</v>
      </c>
      <c r="D317" s="444" t="s">
        <v>380</v>
      </c>
      <c r="E317" s="443" t="s">
        <v>381</v>
      </c>
      <c r="F317" s="444" t="s">
        <v>382</v>
      </c>
      <c r="G317" s="443" t="s">
        <v>973</v>
      </c>
      <c r="H317" s="443" t="s">
        <v>974</v>
      </c>
      <c r="I317" s="445">
        <v>1169.5860107421875</v>
      </c>
      <c r="J317" s="445">
        <v>45</v>
      </c>
      <c r="K317" s="446">
        <v>52562.40087890625</v>
      </c>
    </row>
    <row r="318" spans="1:11" ht="14.45" customHeight="1" x14ac:dyDescent="0.2">
      <c r="A318" s="441" t="s">
        <v>377</v>
      </c>
      <c r="B318" s="442" t="s">
        <v>378</v>
      </c>
      <c r="C318" s="443" t="s">
        <v>379</v>
      </c>
      <c r="D318" s="444" t="s">
        <v>380</v>
      </c>
      <c r="E318" s="443" t="s">
        <v>381</v>
      </c>
      <c r="F318" s="444" t="s">
        <v>382</v>
      </c>
      <c r="G318" s="443" t="s">
        <v>975</v>
      </c>
      <c r="H318" s="443" t="s">
        <v>976</v>
      </c>
      <c r="I318" s="445">
        <v>16.200351921287744</v>
      </c>
      <c r="J318" s="445">
        <v>4540</v>
      </c>
      <c r="K318" s="446">
        <v>73556.869384765625</v>
      </c>
    </row>
    <row r="319" spans="1:11" ht="14.45" customHeight="1" x14ac:dyDescent="0.2">
      <c r="A319" s="441" t="s">
        <v>377</v>
      </c>
      <c r="B319" s="442" t="s">
        <v>378</v>
      </c>
      <c r="C319" s="443" t="s">
        <v>379</v>
      </c>
      <c r="D319" s="444" t="s">
        <v>380</v>
      </c>
      <c r="E319" s="443" t="s">
        <v>381</v>
      </c>
      <c r="F319" s="444" t="s">
        <v>382</v>
      </c>
      <c r="G319" s="443" t="s">
        <v>975</v>
      </c>
      <c r="H319" s="443" t="s">
        <v>977</v>
      </c>
      <c r="I319" s="445">
        <v>16.201074981689452</v>
      </c>
      <c r="J319" s="445">
        <v>2620</v>
      </c>
      <c r="K319" s="446">
        <v>42448.739501953125</v>
      </c>
    </row>
    <row r="320" spans="1:11" ht="14.45" customHeight="1" x14ac:dyDescent="0.2">
      <c r="A320" s="441" t="s">
        <v>377</v>
      </c>
      <c r="B320" s="442" t="s">
        <v>378</v>
      </c>
      <c r="C320" s="443" t="s">
        <v>379</v>
      </c>
      <c r="D320" s="444" t="s">
        <v>380</v>
      </c>
      <c r="E320" s="443" t="s">
        <v>381</v>
      </c>
      <c r="F320" s="444" t="s">
        <v>382</v>
      </c>
      <c r="G320" s="443" t="s">
        <v>978</v>
      </c>
      <c r="H320" s="443" t="s">
        <v>979</v>
      </c>
      <c r="I320" s="445">
        <v>3695.3440786508413</v>
      </c>
      <c r="J320" s="445">
        <v>98</v>
      </c>
      <c r="K320" s="446">
        <v>362143.72680664063</v>
      </c>
    </row>
    <row r="321" spans="1:11" ht="14.45" customHeight="1" x14ac:dyDescent="0.2">
      <c r="A321" s="441" t="s">
        <v>377</v>
      </c>
      <c r="B321" s="442" t="s">
        <v>378</v>
      </c>
      <c r="C321" s="443" t="s">
        <v>379</v>
      </c>
      <c r="D321" s="444" t="s">
        <v>380</v>
      </c>
      <c r="E321" s="443" t="s">
        <v>381</v>
      </c>
      <c r="F321" s="444" t="s">
        <v>382</v>
      </c>
      <c r="G321" s="443" t="s">
        <v>980</v>
      </c>
      <c r="H321" s="443" t="s">
        <v>981</v>
      </c>
      <c r="I321" s="445">
        <v>453.75</v>
      </c>
      <c r="J321" s="445">
        <v>1</v>
      </c>
      <c r="K321" s="446">
        <v>453.75</v>
      </c>
    </row>
    <row r="322" spans="1:11" ht="14.45" customHeight="1" x14ac:dyDescent="0.2">
      <c r="A322" s="441" t="s">
        <v>377</v>
      </c>
      <c r="B322" s="442" t="s">
        <v>378</v>
      </c>
      <c r="C322" s="443" t="s">
        <v>379</v>
      </c>
      <c r="D322" s="444" t="s">
        <v>380</v>
      </c>
      <c r="E322" s="443" t="s">
        <v>381</v>
      </c>
      <c r="F322" s="444" t="s">
        <v>382</v>
      </c>
      <c r="G322" s="443" t="s">
        <v>982</v>
      </c>
      <c r="H322" s="443" t="s">
        <v>983</v>
      </c>
      <c r="I322" s="445">
        <v>453.75</v>
      </c>
      <c r="J322" s="445">
        <v>1</v>
      </c>
      <c r="K322" s="446">
        <v>453.75</v>
      </c>
    </row>
    <row r="323" spans="1:11" ht="14.45" customHeight="1" x14ac:dyDescent="0.2">
      <c r="A323" s="441" t="s">
        <v>377</v>
      </c>
      <c r="B323" s="442" t="s">
        <v>378</v>
      </c>
      <c r="C323" s="443" t="s">
        <v>379</v>
      </c>
      <c r="D323" s="444" t="s">
        <v>380</v>
      </c>
      <c r="E323" s="443" t="s">
        <v>381</v>
      </c>
      <c r="F323" s="444" t="s">
        <v>382</v>
      </c>
      <c r="G323" s="443" t="s">
        <v>984</v>
      </c>
      <c r="H323" s="443" t="s">
        <v>985</v>
      </c>
      <c r="I323" s="445">
        <v>453.75</v>
      </c>
      <c r="J323" s="445">
        <v>2</v>
      </c>
      <c r="K323" s="446">
        <v>907.5</v>
      </c>
    </row>
    <row r="324" spans="1:11" ht="14.45" customHeight="1" x14ac:dyDescent="0.2">
      <c r="A324" s="441" t="s">
        <v>377</v>
      </c>
      <c r="B324" s="442" t="s">
        <v>378</v>
      </c>
      <c r="C324" s="443" t="s">
        <v>379</v>
      </c>
      <c r="D324" s="444" t="s">
        <v>380</v>
      </c>
      <c r="E324" s="443" t="s">
        <v>381</v>
      </c>
      <c r="F324" s="444" t="s">
        <v>382</v>
      </c>
      <c r="G324" s="443" t="s">
        <v>986</v>
      </c>
      <c r="H324" s="443" t="s">
        <v>987</v>
      </c>
      <c r="I324" s="445">
        <v>442.86000061035156</v>
      </c>
      <c r="J324" s="445">
        <v>2</v>
      </c>
      <c r="K324" s="446">
        <v>885.72000122070313</v>
      </c>
    </row>
    <row r="325" spans="1:11" ht="14.45" customHeight="1" x14ac:dyDescent="0.2">
      <c r="A325" s="441" t="s">
        <v>377</v>
      </c>
      <c r="B325" s="442" t="s">
        <v>378</v>
      </c>
      <c r="C325" s="443" t="s">
        <v>379</v>
      </c>
      <c r="D325" s="444" t="s">
        <v>380</v>
      </c>
      <c r="E325" s="443" t="s">
        <v>381</v>
      </c>
      <c r="F325" s="444" t="s">
        <v>382</v>
      </c>
      <c r="G325" s="443" t="s">
        <v>988</v>
      </c>
      <c r="H325" s="443" t="s">
        <v>989</v>
      </c>
      <c r="I325" s="445">
        <v>442.86000061035156</v>
      </c>
      <c r="J325" s="445">
        <v>2</v>
      </c>
      <c r="K325" s="446">
        <v>885.72000122070313</v>
      </c>
    </row>
    <row r="326" spans="1:11" ht="14.45" customHeight="1" x14ac:dyDescent="0.2">
      <c r="A326" s="441" t="s">
        <v>377</v>
      </c>
      <c r="B326" s="442" t="s">
        <v>378</v>
      </c>
      <c r="C326" s="443" t="s">
        <v>379</v>
      </c>
      <c r="D326" s="444" t="s">
        <v>380</v>
      </c>
      <c r="E326" s="443" t="s">
        <v>381</v>
      </c>
      <c r="F326" s="444" t="s">
        <v>382</v>
      </c>
      <c r="G326" s="443" t="s">
        <v>990</v>
      </c>
      <c r="H326" s="443" t="s">
        <v>991</v>
      </c>
      <c r="I326" s="445">
        <v>2371.60009765625</v>
      </c>
      <c r="J326" s="445">
        <v>1</v>
      </c>
      <c r="K326" s="446">
        <v>2371.60009765625</v>
      </c>
    </row>
    <row r="327" spans="1:11" ht="14.45" customHeight="1" x14ac:dyDescent="0.2">
      <c r="A327" s="441" t="s">
        <v>377</v>
      </c>
      <c r="B327" s="442" t="s">
        <v>378</v>
      </c>
      <c r="C327" s="443" t="s">
        <v>379</v>
      </c>
      <c r="D327" s="444" t="s">
        <v>380</v>
      </c>
      <c r="E327" s="443" t="s">
        <v>381</v>
      </c>
      <c r="F327" s="444" t="s">
        <v>382</v>
      </c>
      <c r="G327" s="443" t="s">
        <v>992</v>
      </c>
      <c r="H327" s="443" t="s">
        <v>993</v>
      </c>
      <c r="I327" s="445">
        <v>4114</v>
      </c>
      <c r="J327" s="445">
        <v>3</v>
      </c>
      <c r="K327" s="446">
        <v>12342</v>
      </c>
    </row>
    <row r="328" spans="1:11" ht="14.45" customHeight="1" x14ac:dyDescent="0.2">
      <c r="A328" s="441" t="s">
        <v>377</v>
      </c>
      <c r="B328" s="442" t="s">
        <v>378</v>
      </c>
      <c r="C328" s="443" t="s">
        <v>379</v>
      </c>
      <c r="D328" s="444" t="s">
        <v>380</v>
      </c>
      <c r="E328" s="443" t="s">
        <v>381</v>
      </c>
      <c r="F328" s="444" t="s">
        <v>382</v>
      </c>
      <c r="G328" s="443" t="s">
        <v>994</v>
      </c>
      <c r="H328" s="443" t="s">
        <v>995</v>
      </c>
      <c r="I328" s="445">
        <v>8482.099609375</v>
      </c>
      <c r="J328" s="445">
        <v>1</v>
      </c>
      <c r="K328" s="446">
        <v>8482.099609375</v>
      </c>
    </row>
    <row r="329" spans="1:11" ht="14.45" customHeight="1" x14ac:dyDescent="0.2">
      <c r="A329" s="441" t="s">
        <v>377</v>
      </c>
      <c r="B329" s="442" t="s">
        <v>378</v>
      </c>
      <c r="C329" s="443" t="s">
        <v>379</v>
      </c>
      <c r="D329" s="444" t="s">
        <v>380</v>
      </c>
      <c r="E329" s="443" t="s">
        <v>381</v>
      </c>
      <c r="F329" s="444" t="s">
        <v>382</v>
      </c>
      <c r="G329" s="443" t="s">
        <v>996</v>
      </c>
      <c r="H329" s="443" t="s">
        <v>997</v>
      </c>
      <c r="I329" s="445">
        <v>332.75</v>
      </c>
      <c r="J329" s="445">
        <v>4</v>
      </c>
      <c r="K329" s="446">
        <v>1331</v>
      </c>
    </row>
    <row r="330" spans="1:11" ht="14.45" customHeight="1" x14ac:dyDescent="0.2">
      <c r="A330" s="441" t="s">
        <v>377</v>
      </c>
      <c r="B330" s="442" t="s">
        <v>378</v>
      </c>
      <c r="C330" s="443" t="s">
        <v>379</v>
      </c>
      <c r="D330" s="444" t="s">
        <v>380</v>
      </c>
      <c r="E330" s="443" t="s">
        <v>381</v>
      </c>
      <c r="F330" s="444" t="s">
        <v>382</v>
      </c>
      <c r="G330" s="443" t="s">
        <v>996</v>
      </c>
      <c r="H330" s="443" t="s">
        <v>998</v>
      </c>
      <c r="I330" s="445">
        <v>332.80999755859375</v>
      </c>
      <c r="J330" s="445">
        <v>4</v>
      </c>
      <c r="K330" s="446">
        <v>1331.239990234375</v>
      </c>
    </row>
    <row r="331" spans="1:11" ht="14.45" customHeight="1" x14ac:dyDescent="0.2">
      <c r="A331" s="441" t="s">
        <v>377</v>
      </c>
      <c r="B331" s="442" t="s">
        <v>378</v>
      </c>
      <c r="C331" s="443" t="s">
        <v>379</v>
      </c>
      <c r="D331" s="444" t="s">
        <v>380</v>
      </c>
      <c r="E331" s="443" t="s">
        <v>381</v>
      </c>
      <c r="F331" s="444" t="s">
        <v>382</v>
      </c>
      <c r="G331" s="443" t="s">
        <v>999</v>
      </c>
      <c r="H331" s="443" t="s">
        <v>1000</v>
      </c>
      <c r="I331" s="445">
        <v>3418.25</v>
      </c>
      <c r="J331" s="445">
        <v>4</v>
      </c>
      <c r="K331" s="446">
        <v>13673</v>
      </c>
    </row>
    <row r="332" spans="1:11" ht="14.45" customHeight="1" x14ac:dyDescent="0.2">
      <c r="A332" s="441" t="s">
        <v>377</v>
      </c>
      <c r="B332" s="442" t="s">
        <v>378</v>
      </c>
      <c r="C332" s="443" t="s">
        <v>379</v>
      </c>
      <c r="D332" s="444" t="s">
        <v>380</v>
      </c>
      <c r="E332" s="443" t="s">
        <v>381</v>
      </c>
      <c r="F332" s="444" t="s">
        <v>382</v>
      </c>
      <c r="G332" s="443" t="s">
        <v>1001</v>
      </c>
      <c r="H332" s="443" t="s">
        <v>1002</v>
      </c>
      <c r="I332" s="445">
        <v>15100.7998046875</v>
      </c>
      <c r="J332" s="445">
        <v>120</v>
      </c>
      <c r="K332" s="446">
        <v>1812096</v>
      </c>
    </row>
    <row r="333" spans="1:11" ht="14.45" customHeight="1" x14ac:dyDescent="0.2">
      <c r="A333" s="441" t="s">
        <v>377</v>
      </c>
      <c r="B333" s="442" t="s">
        <v>378</v>
      </c>
      <c r="C333" s="443" t="s">
        <v>379</v>
      </c>
      <c r="D333" s="444" t="s">
        <v>380</v>
      </c>
      <c r="E333" s="443" t="s">
        <v>381</v>
      </c>
      <c r="F333" s="444" t="s">
        <v>382</v>
      </c>
      <c r="G333" s="443" t="s">
        <v>1003</v>
      </c>
      <c r="H333" s="443" t="s">
        <v>1004</v>
      </c>
      <c r="I333" s="445">
        <v>274.67001342773438</v>
      </c>
      <c r="J333" s="445">
        <v>2</v>
      </c>
      <c r="K333" s="446">
        <v>549.34002685546875</v>
      </c>
    </row>
    <row r="334" spans="1:11" ht="14.45" customHeight="1" x14ac:dyDescent="0.2">
      <c r="A334" s="441" t="s">
        <v>377</v>
      </c>
      <c r="B334" s="442" t="s">
        <v>378</v>
      </c>
      <c r="C334" s="443" t="s">
        <v>379</v>
      </c>
      <c r="D334" s="444" t="s">
        <v>380</v>
      </c>
      <c r="E334" s="443" t="s">
        <v>381</v>
      </c>
      <c r="F334" s="444" t="s">
        <v>382</v>
      </c>
      <c r="G334" s="443" t="s">
        <v>1005</v>
      </c>
      <c r="H334" s="443" t="s">
        <v>1006</v>
      </c>
      <c r="I334" s="445">
        <v>274.66751098632813</v>
      </c>
      <c r="J334" s="445">
        <v>3</v>
      </c>
      <c r="K334" s="446">
        <v>824.00003051757813</v>
      </c>
    </row>
    <row r="335" spans="1:11" ht="14.45" customHeight="1" x14ac:dyDescent="0.2">
      <c r="A335" s="441" t="s">
        <v>377</v>
      </c>
      <c r="B335" s="442" t="s">
        <v>378</v>
      </c>
      <c r="C335" s="443" t="s">
        <v>379</v>
      </c>
      <c r="D335" s="444" t="s">
        <v>380</v>
      </c>
      <c r="E335" s="443" t="s">
        <v>381</v>
      </c>
      <c r="F335" s="444" t="s">
        <v>382</v>
      </c>
      <c r="G335" s="443" t="s">
        <v>1007</v>
      </c>
      <c r="H335" s="443" t="s">
        <v>1008</v>
      </c>
      <c r="I335" s="445">
        <v>193.60000610351563</v>
      </c>
      <c r="J335" s="445">
        <v>6</v>
      </c>
      <c r="K335" s="446">
        <v>1161.6000366210938</v>
      </c>
    </row>
    <row r="336" spans="1:11" ht="14.45" customHeight="1" x14ac:dyDescent="0.2">
      <c r="A336" s="441" t="s">
        <v>377</v>
      </c>
      <c r="B336" s="442" t="s">
        <v>378</v>
      </c>
      <c r="C336" s="443" t="s">
        <v>379</v>
      </c>
      <c r="D336" s="444" t="s">
        <v>380</v>
      </c>
      <c r="E336" s="443" t="s">
        <v>381</v>
      </c>
      <c r="F336" s="444" t="s">
        <v>382</v>
      </c>
      <c r="G336" s="443" t="s">
        <v>1009</v>
      </c>
      <c r="H336" s="443" t="s">
        <v>1010</v>
      </c>
      <c r="I336" s="445">
        <v>5227.971598307292</v>
      </c>
      <c r="J336" s="445">
        <v>6</v>
      </c>
      <c r="K336" s="446">
        <v>31367.82958984375</v>
      </c>
    </row>
    <row r="337" spans="1:11" ht="14.45" customHeight="1" x14ac:dyDescent="0.2">
      <c r="A337" s="441" t="s">
        <v>377</v>
      </c>
      <c r="B337" s="442" t="s">
        <v>378</v>
      </c>
      <c r="C337" s="443" t="s">
        <v>379</v>
      </c>
      <c r="D337" s="444" t="s">
        <v>380</v>
      </c>
      <c r="E337" s="443" t="s">
        <v>381</v>
      </c>
      <c r="F337" s="444" t="s">
        <v>382</v>
      </c>
      <c r="G337" s="443" t="s">
        <v>1011</v>
      </c>
      <c r="H337" s="443" t="s">
        <v>1012</v>
      </c>
      <c r="I337" s="445">
        <v>5680.618408203125</v>
      </c>
      <c r="J337" s="445">
        <v>6</v>
      </c>
      <c r="K337" s="446">
        <v>34083.71044921875</v>
      </c>
    </row>
    <row r="338" spans="1:11" ht="14.45" customHeight="1" x14ac:dyDescent="0.2">
      <c r="A338" s="441" t="s">
        <v>377</v>
      </c>
      <c r="B338" s="442" t="s">
        <v>378</v>
      </c>
      <c r="C338" s="443" t="s">
        <v>379</v>
      </c>
      <c r="D338" s="444" t="s">
        <v>380</v>
      </c>
      <c r="E338" s="443" t="s">
        <v>381</v>
      </c>
      <c r="F338" s="444" t="s">
        <v>382</v>
      </c>
      <c r="G338" s="443" t="s">
        <v>1013</v>
      </c>
      <c r="H338" s="443" t="s">
        <v>1014</v>
      </c>
      <c r="I338" s="445">
        <v>436.98062521309282</v>
      </c>
      <c r="J338" s="445">
        <v>2</v>
      </c>
      <c r="K338" s="446">
        <v>873.96125042618564</v>
      </c>
    </row>
    <row r="339" spans="1:11" ht="14.45" customHeight="1" x14ac:dyDescent="0.2">
      <c r="A339" s="441" t="s">
        <v>377</v>
      </c>
      <c r="B339" s="442" t="s">
        <v>378</v>
      </c>
      <c r="C339" s="443" t="s">
        <v>379</v>
      </c>
      <c r="D339" s="444" t="s">
        <v>380</v>
      </c>
      <c r="E339" s="443" t="s">
        <v>381</v>
      </c>
      <c r="F339" s="444" t="s">
        <v>382</v>
      </c>
      <c r="G339" s="443" t="s">
        <v>1015</v>
      </c>
      <c r="H339" s="443" t="s">
        <v>1016</v>
      </c>
      <c r="I339" s="445">
        <v>274.66867065429688</v>
      </c>
      <c r="J339" s="445">
        <v>21</v>
      </c>
      <c r="K339" s="446">
        <v>5768.0299987792969</v>
      </c>
    </row>
    <row r="340" spans="1:11" ht="14.45" customHeight="1" x14ac:dyDescent="0.2">
      <c r="A340" s="441" t="s">
        <v>377</v>
      </c>
      <c r="B340" s="442" t="s">
        <v>378</v>
      </c>
      <c r="C340" s="443" t="s">
        <v>379</v>
      </c>
      <c r="D340" s="444" t="s">
        <v>380</v>
      </c>
      <c r="E340" s="443" t="s">
        <v>381</v>
      </c>
      <c r="F340" s="444" t="s">
        <v>382</v>
      </c>
      <c r="G340" s="443" t="s">
        <v>1017</v>
      </c>
      <c r="H340" s="443" t="s">
        <v>1018</v>
      </c>
      <c r="I340" s="445">
        <v>274.67001342773438</v>
      </c>
      <c r="J340" s="445">
        <v>4</v>
      </c>
      <c r="K340" s="446">
        <v>1098.6800537109375</v>
      </c>
    </row>
    <row r="341" spans="1:11" ht="14.45" customHeight="1" x14ac:dyDescent="0.2">
      <c r="A341" s="441" t="s">
        <v>377</v>
      </c>
      <c r="B341" s="442" t="s">
        <v>378</v>
      </c>
      <c r="C341" s="443" t="s">
        <v>379</v>
      </c>
      <c r="D341" s="444" t="s">
        <v>380</v>
      </c>
      <c r="E341" s="443" t="s">
        <v>381</v>
      </c>
      <c r="F341" s="444" t="s">
        <v>382</v>
      </c>
      <c r="G341" s="443" t="s">
        <v>1019</v>
      </c>
      <c r="H341" s="443" t="s">
        <v>1020</v>
      </c>
      <c r="I341" s="445">
        <v>4247.731689453125</v>
      </c>
      <c r="J341" s="445">
        <v>5</v>
      </c>
      <c r="K341" s="446">
        <v>21238.66015625</v>
      </c>
    </row>
    <row r="342" spans="1:11" ht="14.45" customHeight="1" x14ac:dyDescent="0.2">
      <c r="A342" s="441" t="s">
        <v>377</v>
      </c>
      <c r="B342" s="442" t="s">
        <v>378</v>
      </c>
      <c r="C342" s="443" t="s">
        <v>379</v>
      </c>
      <c r="D342" s="444" t="s">
        <v>380</v>
      </c>
      <c r="E342" s="443" t="s">
        <v>381</v>
      </c>
      <c r="F342" s="444" t="s">
        <v>382</v>
      </c>
      <c r="G342" s="443" t="s">
        <v>1021</v>
      </c>
      <c r="H342" s="443" t="s">
        <v>1022</v>
      </c>
      <c r="I342" s="445">
        <v>16089.35088641827</v>
      </c>
      <c r="J342" s="445">
        <v>13</v>
      </c>
      <c r="K342" s="446">
        <v>209161.5615234375</v>
      </c>
    </row>
    <row r="343" spans="1:11" ht="14.45" customHeight="1" x14ac:dyDescent="0.2">
      <c r="A343" s="441" t="s">
        <v>377</v>
      </c>
      <c r="B343" s="442" t="s">
        <v>378</v>
      </c>
      <c r="C343" s="443" t="s">
        <v>379</v>
      </c>
      <c r="D343" s="444" t="s">
        <v>380</v>
      </c>
      <c r="E343" s="443" t="s">
        <v>381</v>
      </c>
      <c r="F343" s="444" t="s">
        <v>382</v>
      </c>
      <c r="G343" s="443" t="s">
        <v>1023</v>
      </c>
      <c r="H343" s="443" t="s">
        <v>1024</v>
      </c>
      <c r="I343" s="445">
        <v>3418.25</v>
      </c>
      <c r="J343" s="445">
        <v>3</v>
      </c>
      <c r="K343" s="446">
        <v>10254.75</v>
      </c>
    </row>
    <row r="344" spans="1:11" ht="14.45" customHeight="1" x14ac:dyDescent="0.2">
      <c r="A344" s="441" t="s">
        <v>377</v>
      </c>
      <c r="B344" s="442" t="s">
        <v>378</v>
      </c>
      <c r="C344" s="443" t="s">
        <v>379</v>
      </c>
      <c r="D344" s="444" t="s">
        <v>380</v>
      </c>
      <c r="E344" s="443" t="s">
        <v>381</v>
      </c>
      <c r="F344" s="444" t="s">
        <v>382</v>
      </c>
      <c r="G344" s="443" t="s">
        <v>1025</v>
      </c>
      <c r="H344" s="443" t="s">
        <v>1026</v>
      </c>
      <c r="I344" s="445">
        <v>12288.863547585228</v>
      </c>
      <c r="J344" s="445">
        <v>11</v>
      </c>
      <c r="K344" s="446">
        <v>135177.4990234375</v>
      </c>
    </row>
    <row r="345" spans="1:11" ht="14.45" customHeight="1" x14ac:dyDescent="0.2">
      <c r="A345" s="441" t="s">
        <v>377</v>
      </c>
      <c r="B345" s="442" t="s">
        <v>378</v>
      </c>
      <c r="C345" s="443" t="s">
        <v>379</v>
      </c>
      <c r="D345" s="444" t="s">
        <v>380</v>
      </c>
      <c r="E345" s="443" t="s">
        <v>381</v>
      </c>
      <c r="F345" s="444" t="s">
        <v>382</v>
      </c>
      <c r="G345" s="443" t="s">
        <v>1027</v>
      </c>
      <c r="H345" s="443" t="s">
        <v>1028</v>
      </c>
      <c r="I345" s="445">
        <v>3897.530029296875</v>
      </c>
      <c r="J345" s="445">
        <v>1</v>
      </c>
      <c r="K345" s="446">
        <v>3897.530029296875</v>
      </c>
    </row>
    <row r="346" spans="1:11" ht="14.45" customHeight="1" x14ac:dyDescent="0.2">
      <c r="A346" s="441" t="s">
        <v>377</v>
      </c>
      <c r="B346" s="442" t="s">
        <v>378</v>
      </c>
      <c r="C346" s="443" t="s">
        <v>379</v>
      </c>
      <c r="D346" s="444" t="s">
        <v>380</v>
      </c>
      <c r="E346" s="443" t="s">
        <v>381</v>
      </c>
      <c r="F346" s="444" t="s">
        <v>382</v>
      </c>
      <c r="G346" s="443" t="s">
        <v>1029</v>
      </c>
      <c r="H346" s="443" t="s">
        <v>1030</v>
      </c>
      <c r="I346" s="445">
        <v>6958</v>
      </c>
      <c r="J346" s="445">
        <v>1</v>
      </c>
      <c r="K346" s="446">
        <v>6958</v>
      </c>
    </row>
    <row r="347" spans="1:11" ht="14.45" customHeight="1" x14ac:dyDescent="0.2">
      <c r="A347" s="441" t="s">
        <v>377</v>
      </c>
      <c r="B347" s="442" t="s">
        <v>378</v>
      </c>
      <c r="C347" s="443" t="s">
        <v>379</v>
      </c>
      <c r="D347" s="444" t="s">
        <v>380</v>
      </c>
      <c r="E347" s="443" t="s">
        <v>381</v>
      </c>
      <c r="F347" s="444" t="s">
        <v>382</v>
      </c>
      <c r="G347" s="443" t="s">
        <v>1031</v>
      </c>
      <c r="H347" s="443" t="s">
        <v>1032</v>
      </c>
      <c r="I347" s="445">
        <v>376.68647938928734</v>
      </c>
      <c r="J347" s="445">
        <v>8</v>
      </c>
      <c r="K347" s="446">
        <v>3008.4647721873525</v>
      </c>
    </row>
    <row r="348" spans="1:11" ht="14.45" customHeight="1" x14ac:dyDescent="0.2">
      <c r="A348" s="441" t="s">
        <v>377</v>
      </c>
      <c r="B348" s="442" t="s">
        <v>378</v>
      </c>
      <c r="C348" s="443" t="s">
        <v>379</v>
      </c>
      <c r="D348" s="444" t="s">
        <v>380</v>
      </c>
      <c r="E348" s="443" t="s">
        <v>381</v>
      </c>
      <c r="F348" s="444" t="s">
        <v>382</v>
      </c>
      <c r="G348" s="443" t="s">
        <v>1033</v>
      </c>
      <c r="H348" s="443" t="s">
        <v>1034</v>
      </c>
      <c r="I348" s="445">
        <v>8.349802525838216</v>
      </c>
      <c r="J348" s="445">
        <v>30400</v>
      </c>
      <c r="K348" s="446">
        <v>253809.71997070313</v>
      </c>
    </row>
    <row r="349" spans="1:11" ht="14.45" customHeight="1" x14ac:dyDescent="0.2">
      <c r="A349" s="441" t="s">
        <v>377</v>
      </c>
      <c r="B349" s="442" t="s">
        <v>378</v>
      </c>
      <c r="C349" s="443" t="s">
        <v>379</v>
      </c>
      <c r="D349" s="444" t="s">
        <v>380</v>
      </c>
      <c r="E349" s="443" t="s">
        <v>381</v>
      </c>
      <c r="F349" s="444" t="s">
        <v>382</v>
      </c>
      <c r="G349" s="443" t="s">
        <v>1033</v>
      </c>
      <c r="H349" s="443" t="s">
        <v>1035</v>
      </c>
      <c r="I349" s="445">
        <v>8.3490522218787149</v>
      </c>
      <c r="J349" s="445">
        <v>18100</v>
      </c>
      <c r="K349" s="446">
        <v>151116.2685546875</v>
      </c>
    </row>
    <row r="350" spans="1:11" ht="14.45" customHeight="1" x14ac:dyDescent="0.2">
      <c r="A350" s="441" t="s">
        <v>377</v>
      </c>
      <c r="B350" s="442" t="s">
        <v>378</v>
      </c>
      <c r="C350" s="443" t="s">
        <v>379</v>
      </c>
      <c r="D350" s="444" t="s">
        <v>380</v>
      </c>
      <c r="E350" s="443" t="s">
        <v>381</v>
      </c>
      <c r="F350" s="444" t="s">
        <v>382</v>
      </c>
      <c r="G350" s="443" t="s">
        <v>1036</v>
      </c>
      <c r="H350" s="443" t="s">
        <v>1037</v>
      </c>
      <c r="I350" s="445">
        <v>8246.150390625</v>
      </c>
      <c r="J350" s="445">
        <v>1</v>
      </c>
      <c r="K350" s="446">
        <v>8246.150390625</v>
      </c>
    </row>
    <row r="351" spans="1:11" ht="14.45" customHeight="1" x14ac:dyDescent="0.2">
      <c r="A351" s="441" t="s">
        <v>377</v>
      </c>
      <c r="B351" s="442" t="s">
        <v>378</v>
      </c>
      <c r="C351" s="443" t="s">
        <v>379</v>
      </c>
      <c r="D351" s="444" t="s">
        <v>380</v>
      </c>
      <c r="E351" s="443" t="s">
        <v>381</v>
      </c>
      <c r="F351" s="444" t="s">
        <v>382</v>
      </c>
      <c r="G351" s="443" t="s">
        <v>1038</v>
      </c>
      <c r="H351" s="443" t="s">
        <v>1039</v>
      </c>
      <c r="I351" s="445">
        <v>24484</v>
      </c>
      <c r="J351" s="445">
        <v>1</v>
      </c>
      <c r="K351" s="446">
        <v>24484</v>
      </c>
    </row>
    <row r="352" spans="1:11" ht="14.45" customHeight="1" x14ac:dyDescent="0.2">
      <c r="A352" s="441" t="s">
        <v>377</v>
      </c>
      <c r="B352" s="442" t="s">
        <v>378</v>
      </c>
      <c r="C352" s="443" t="s">
        <v>379</v>
      </c>
      <c r="D352" s="444" t="s">
        <v>380</v>
      </c>
      <c r="E352" s="443" t="s">
        <v>381</v>
      </c>
      <c r="F352" s="444" t="s">
        <v>382</v>
      </c>
      <c r="G352" s="443" t="s">
        <v>1040</v>
      </c>
      <c r="H352" s="443" t="s">
        <v>1041</v>
      </c>
      <c r="I352" s="445">
        <v>17061.000434027777</v>
      </c>
      <c r="J352" s="445">
        <v>18</v>
      </c>
      <c r="K352" s="446">
        <v>307098.01171875</v>
      </c>
    </row>
    <row r="353" spans="1:11" ht="14.45" customHeight="1" x14ac:dyDescent="0.2">
      <c r="A353" s="441" t="s">
        <v>377</v>
      </c>
      <c r="B353" s="442" t="s">
        <v>378</v>
      </c>
      <c r="C353" s="443" t="s">
        <v>379</v>
      </c>
      <c r="D353" s="444" t="s">
        <v>380</v>
      </c>
      <c r="E353" s="443" t="s">
        <v>381</v>
      </c>
      <c r="F353" s="444" t="s">
        <v>382</v>
      </c>
      <c r="G353" s="443" t="s">
        <v>1042</v>
      </c>
      <c r="H353" s="443" t="s">
        <v>1043</v>
      </c>
      <c r="I353" s="445">
        <v>19505.19921875</v>
      </c>
      <c r="J353" s="445">
        <v>3</v>
      </c>
      <c r="K353" s="446">
        <v>58515.6015625</v>
      </c>
    </row>
    <row r="354" spans="1:11" ht="14.45" customHeight="1" x14ac:dyDescent="0.2">
      <c r="A354" s="441" t="s">
        <v>377</v>
      </c>
      <c r="B354" s="442" t="s">
        <v>378</v>
      </c>
      <c r="C354" s="443" t="s">
        <v>379</v>
      </c>
      <c r="D354" s="444" t="s">
        <v>380</v>
      </c>
      <c r="E354" s="443" t="s">
        <v>381</v>
      </c>
      <c r="F354" s="444" t="s">
        <v>382</v>
      </c>
      <c r="G354" s="443" t="s">
        <v>1044</v>
      </c>
      <c r="H354" s="443" t="s">
        <v>1045</v>
      </c>
      <c r="I354" s="445">
        <v>21036.653645833332</v>
      </c>
      <c r="J354" s="445">
        <v>28</v>
      </c>
      <c r="K354" s="446">
        <v>586183.40625</v>
      </c>
    </row>
    <row r="355" spans="1:11" ht="14.45" customHeight="1" x14ac:dyDescent="0.2">
      <c r="A355" s="441" t="s">
        <v>377</v>
      </c>
      <c r="B355" s="442" t="s">
        <v>378</v>
      </c>
      <c r="C355" s="443" t="s">
        <v>379</v>
      </c>
      <c r="D355" s="444" t="s">
        <v>380</v>
      </c>
      <c r="E355" s="443" t="s">
        <v>381</v>
      </c>
      <c r="F355" s="444" t="s">
        <v>382</v>
      </c>
      <c r="G355" s="443" t="s">
        <v>1046</v>
      </c>
      <c r="H355" s="443" t="s">
        <v>1047</v>
      </c>
      <c r="I355" s="445">
        <v>5101.35986328125</v>
      </c>
      <c r="J355" s="445">
        <v>22</v>
      </c>
      <c r="K355" s="446">
        <v>112229.91796875</v>
      </c>
    </row>
    <row r="356" spans="1:11" ht="14.45" customHeight="1" x14ac:dyDescent="0.2">
      <c r="A356" s="441" t="s">
        <v>377</v>
      </c>
      <c r="B356" s="442" t="s">
        <v>378</v>
      </c>
      <c r="C356" s="443" t="s">
        <v>379</v>
      </c>
      <c r="D356" s="444" t="s">
        <v>380</v>
      </c>
      <c r="E356" s="443" t="s">
        <v>381</v>
      </c>
      <c r="F356" s="444" t="s">
        <v>382</v>
      </c>
      <c r="G356" s="443" t="s">
        <v>1048</v>
      </c>
      <c r="H356" s="443" t="s">
        <v>1049</v>
      </c>
      <c r="I356" s="445">
        <v>5802.8275146484375</v>
      </c>
      <c r="J356" s="445">
        <v>4</v>
      </c>
      <c r="K356" s="446">
        <v>23211.31005859375</v>
      </c>
    </row>
    <row r="357" spans="1:11" ht="14.45" customHeight="1" x14ac:dyDescent="0.2">
      <c r="A357" s="441" t="s">
        <v>377</v>
      </c>
      <c r="B357" s="442" t="s">
        <v>378</v>
      </c>
      <c r="C357" s="443" t="s">
        <v>379</v>
      </c>
      <c r="D357" s="444" t="s">
        <v>380</v>
      </c>
      <c r="E357" s="443" t="s">
        <v>381</v>
      </c>
      <c r="F357" s="444" t="s">
        <v>382</v>
      </c>
      <c r="G357" s="443" t="s">
        <v>1050</v>
      </c>
      <c r="H357" s="443" t="s">
        <v>1051</v>
      </c>
      <c r="I357" s="445">
        <v>7512</v>
      </c>
      <c r="J357" s="445">
        <v>2</v>
      </c>
      <c r="K357" s="446">
        <v>15024</v>
      </c>
    </row>
    <row r="358" spans="1:11" ht="14.45" customHeight="1" x14ac:dyDescent="0.2">
      <c r="A358" s="441" t="s">
        <v>377</v>
      </c>
      <c r="B358" s="442" t="s">
        <v>378</v>
      </c>
      <c r="C358" s="443" t="s">
        <v>379</v>
      </c>
      <c r="D358" s="444" t="s">
        <v>380</v>
      </c>
      <c r="E358" s="443" t="s">
        <v>381</v>
      </c>
      <c r="F358" s="444" t="s">
        <v>382</v>
      </c>
      <c r="G358" s="443" t="s">
        <v>1052</v>
      </c>
      <c r="H358" s="443" t="s">
        <v>1053</v>
      </c>
      <c r="I358" s="445">
        <v>5088.7760742187502</v>
      </c>
      <c r="J358" s="445">
        <v>9</v>
      </c>
      <c r="K358" s="446">
        <v>38962.000244140625</v>
      </c>
    </row>
    <row r="359" spans="1:11" ht="14.45" customHeight="1" x14ac:dyDescent="0.2">
      <c r="A359" s="441" t="s">
        <v>377</v>
      </c>
      <c r="B359" s="442" t="s">
        <v>378</v>
      </c>
      <c r="C359" s="443" t="s">
        <v>379</v>
      </c>
      <c r="D359" s="444" t="s">
        <v>380</v>
      </c>
      <c r="E359" s="443" t="s">
        <v>381</v>
      </c>
      <c r="F359" s="444" t="s">
        <v>382</v>
      </c>
      <c r="G359" s="443" t="s">
        <v>1054</v>
      </c>
      <c r="H359" s="443" t="s">
        <v>1055</v>
      </c>
      <c r="I359" s="445">
        <v>36179</v>
      </c>
      <c r="J359" s="445">
        <v>5</v>
      </c>
      <c r="K359" s="446">
        <v>180895</v>
      </c>
    </row>
    <row r="360" spans="1:11" ht="14.45" customHeight="1" x14ac:dyDescent="0.2">
      <c r="A360" s="441" t="s">
        <v>377</v>
      </c>
      <c r="B360" s="442" t="s">
        <v>378</v>
      </c>
      <c r="C360" s="443" t="s">
        <v>379</v>
      </c>
      <c r="D360" s="444" t="s">
        <v>380</v>
      </c>
      <c r="E360" s="443" t="s">
        <v>381</v>
      </c>
      <c r="F360" s="444" t="s">
        <v>382</v>
      </c>
      <c r="G360" s="443" t="s">
        <v>1056</v>
      </c>
      <c r="H360" s="443" t="s">
        <v>1057</v>
      </c>
      <c r="I360" s="445">
        <v>25.270000457763672</v>
      </c>
      <c r="J360" s="445">
        <v>250</v>
      </c>
      <c r="K360" s="446">
        <v>6316.2498474121094</v>
      </c>
    </row>
    <row r="361" spans="1:11" ht="14.45" customHeight="1" x14ac:dyDescent="0.2">
      <c r="A361" s="441" t="s">
        <v>377</v>
      </c>
      <c r="B361" s="442" t="s">
        <v>378</v>
      </c>
      <c r="C361" s="443" t="s">
        <v>379</v>
      </c>
      <c r="D361" s="444" t="s">
        <v>380</v>
      </c>
      <c r="E361" s="443" t="s">
        <v>381</v>
      </c>
      <c r="F361" s="444" t="s">
        <v>382</v>
      </c>
      <c r="G361" s="443" t="s">
        <v>1058</v>
      </c>
      <c r="H361" s="443" t="s">
        <v>1059</v>
      </c>
      <c r="I361" s="445">
        <v>2450.25</v>
      </c>
      <c r="J361" s="445">
        <v>2</v>
      </c>
      <c r="K361" s="446">
        <v>4900.5</v>
      </c>
    </row>
    <row r="362" spans="1:11" ht="14.45" customHeight="1" x14ac:dyDescent="0.2">
      <c r="A362" s="441" t="s">
        <v>377</v>
      </c>
      <c r="B362" s="442" t="s">
        <v>378</v>
      </c>
      <c r="C362" s="443" t="s">
        <v>379</v>
      </c>
      <c r="D362" s="444" t="s">
        <v>380</v>
      </c>
      <c r="E362" s="443" t="s">
        <v>381</v>
      </c>
      <c r="F362" s="444" t="s">
        <v>382</v>
      </c>
      <c r="G362" s="443" t="s">
        <v>1060</v>
      </c>
      <c r="H362" s="443" t="s">
        <v>1061</v>
      </c>
      <c r="I362" s="445">
        <v>24200</v>
      </c>
      <c r="J362" s="445">
        <v>5</v>
      </c>
      <c r="K362" s="446">
        <v>121000</v>
      </c>
    </row>
    <row r="363" spans="1:11" ht="14.45" customHeight="1" x14ac:dyDescent="0.2">
      <c r="A363" s="441" t="s">
        <v>377</v>
      </c>
      <c r="B363" s="442" t="s">
        <v>378</v>
      </c>
      <c r="C363" s="443" t="s">
        <v>379</v>
      </c>
      <c r="D363" s="444" t="s">
        <v>380</v>
      </c>
      <c r="E363" s="443" t="s">
        <v>381</v>
      </c>
      <c r="F363" s="444" t="s">
        <v>382</v>
      </c>
      <c r="G363" s="443" t="s">
        <v>1062</v>
      </c>
      <c r="H363" s="443" t="s">
        <v>1063</v>
      </c>
      <c r="I363" s="445">
        <v>24200</v>
      </c>
      <c r="J363" s="445">
        <v>8</v>
      </c>
      <c r="K363" s="446">
        <v>193600</v>
      </c>
    </row>
    <row r="364" spans="1:11" ht="14.45" customHeight="1" x14ac:dyDescent="0.2">
      <c r="A364" s="441" t="s">
        <v>377</v>
      </c>
      <c r="B364" s="442" t="s">
        <v>378</v>
      </c>
      <c r="C364" s="443" t="s">
        <v>379</v>
      </c>
      <c r="D364" s="444" t="s">
        <v>380</v>
      </c>
      <c r="E364" s="443" t="s">
        <v>381</v>
      </c>
      <c r="F364" s="444" t="s">
        <v>382</v>
      </c>
      <c r="G364" s="443" t="s">
        <v>1064</v>
      </c>
      <c r="H364" s="443" t="s">
        <v>1065</v>
      </c>
      <c r="I364" s="445">
        <v>36590.3984375</v>
      </c>
      <c r="J364" s="445">
        <v>1</v>
      </c>
      <c r="K364" s="446">
        <v>36590.3984375</v>
      </c>
    </row>
    <row r="365" spans="1:11" ht="14.45" customHeight="1" x14ac:dyDescent="0.2">
      <c r="A365" s="441" t="s">
        <v>377</v>
      </c>
      <c r="B365" s="442" t="s">
        <v>378</v>
      </c>
      <c r="C365" s="443" t="s">
        <v>379</v>
      </c>
      <c r="D365" s="444" t="s">
        <v>380</v>
      </c>
      <c r="E365" s="443" t="s">
        <v>381</v>
      </c>
      <c r="F365" s="444" t="s">
        <v>382</v>
      </c>
      <c r="G365" s="443" t="s">
        <v>1064</v>
      </c>
      <c r="H365" s="443" t="s">
        <v>1066</v>
      </c>
      <c r="I365" s="445">
        <v>36590</v>
      </c>
      <c r="J365" s="445">
        <v>2</v>
      </c>
      <c r="K365" s="446">
        <v>73180</v>
      </c>
    </row>
    <row r="366" spans="1:11" ht="14.45" customHeight="1" x14ac:dyDescent="0.2">
      <c r="A366" s="441" t="s">
        <v>377</v>
      </c>
      <c r="B366" s="442" t="s">
        <v>378</v>
      </c>
      <c r="C366" s="443" t="s">
        <v>379</v>
      </c>
      <c r="D366" s="444" t="s">
        <v>380</v>
      </c>
      <c r="E366" s="443" t="s">
        <v>381</v>
      </c>
      <c r="F366" s="444" t="s">
        <v>382</v>
      </c>
      <c r="G366" s="443" t="s">
        <v>1067</v>
      </c>
      <c r="H366" s="443" t="s">
        <v>1068</v>
      </c>
      <c r="I366" s="445">
        <v>36590.3984375</v>
      </c>
      <c r="J366" s="445">
        <v>1</v>
      </c>
      <c r="K366" s="446">
        <v>36590.3984375</v>
      </c>
    </row>
    <row r="367" spans="1:11" ht="14.45" customHeight="1" x14ac:dyDescent="0.2">
      <c r="A367" s="441" t="s">
        <v>377</v>
      </c>
      <c r="B367" s="442" t="s">
        <v>378</v>
      </c>
      <c r="C367" s="443" t="s">
        <v>379</v>
      </c>
      <c r="D367" s="444" t="s">
        <v>380</v>
      </c>
      <c r="E367" s="443" t="s">
        <v>381</v>
      </c>
      <c r="F367" s="444" t="s">
        <v>382</v>
      </c>
      <c r="G367" s="443" t="s">
        <v>1069</v>
      </c>
      <c r="H367" s="443" t="s">
        <v>1070</v>
      </c>
      <c r="I367" s="445">
        <v>36590.383877840912</v>
      </c>
      <c r="J367" s="445">
        <v>12</v>
      </c>
      <c r="K367" s="446">
        <v>439084.62890625</v>
      </c>
    </row>
    <row r="368" spans="1:11" ht="14.45" customHeight="1" x14ac:dyDescent="0.2">
      <c r="A368" s="441" t="s">
        <v>377</v>
      </c>
      <c r="B368" s="442" t="s">
        <v>378</v>
      </c>
      <c r="C368" s="443" t="s">
        <v>379</v>
      </c>
      <c r="D368" s="444" t="s">
        <v>380</v>
      </c>
      <c r="E368" s="443" t="s">
        <v>381</v>
      </c>
      <c r="F368" s="444" t="s">
        <v>382</v>
      </c>
      <c r="G368" s="443" t="s">
        <v>1069</v>
      </c>
      <c r="H368" s="443" t="s">
        <v>1071</v>
      </c>
      <c r="I368" s="445">
        <v>36590.30078125</v>
      </c>
      <c r="J368" s="445">
        <v>6</v>
      </c>
      <c r="K368" s="446">
        <v>219541.8046875</v>
      </c>
    </row>
    <row r="369" spans="1:11" ht="14.45" customHeight="1" x14ac:dyDescent="0.2">
      <c r="A369" s="441" t="s">
        <v>377</v>
      </c>
      <c r="B369" s="442" t="s">
        <v>378</v>
      </c>
      <c r="C369" s="443" t="s">
        <v>379</v>
      </c>
      <c r="D369" s="444" t="s">
        <v>380</v>
      </c>
      <c r="E369" s="443" t="s">
        <v>381</v>
      </c>
      <c r="F369" s="444" t="s">
        <v>382</v>
      </c>
      <c r="G369" s="443" t="s">
        <v>1072</v>
      </c>
      <c r="H369" s="443" t="s">
        <v>1073</v>
      </c>
      <c r="I369" s="445">
        <v>3742.780029296875</v>
      </c>
      <c r="J369" s="445">
        <v>2</v>
      </c>
      <c r="K369" s="446">
        <v>7485.56005859375</v>
      </c>
    </row>
    <row r="370" spans="1:11" ht="14.45" customHeight="1" x14ac:dyDescent="0.2">
      <c r="A370" s="441" t="s">
        <v>377</v>
      </c>
      <c r="B370" s="442" t="s">
        <v>378</v>
      </c>
      <c r="C370" s="443" t="s">
        <v>379</v>
      </c>
      <c r="D370" s="444" t="s">
        <v>380</v>
      </c>
      <c r="E370" s="443" t="s">
        <v>381</v>
      </c>
      <c r="F370" s="444" t="s">
        <v>382</v>
      </c>
      <c r="G370" s="443" t="s">
        <v>1074</v>
      </c>
      <c r="H370" s="443" t="s">
        <v>1075</v>
      </c>
      <c r="I370" s="445">
        <v>274.67001342773438</v>
      </c>
      <c r="J370" s="445">
        <v>1</v>
      </c>
      <c r="K370" s="446">
        <v>274.67001342773438</v>
      </c>
    </row>
    <row r="371" spans="1:11" ht="14.45" customHeight="1" x14ac:dyDescent="0.2">
      <c r="A371" s="441" t="s">
        <v>377</v>
      </c>
      <c r="B371" s="442" t="s">
        <v>378</v>
      </c>
      <c r="C371" s="443" t="s">
        <v>379</v>
      </c>
      <c r="D371" s="444" t="s">
        <v>380</v>
      </c>
      <c r="E371" s="443" t="s">
        <v>381</v>
      </c>
      <c r="F371" s="444" t="s">
        <v>382</v>
      </c>
      <c r="G371" s="443" t="s">
        <v>1076</v>
      </c>
      <c r="H371" s="443" t="s">
        <v>1077</v>
      </c>
      <c r="I371" s="445">
        <v>2638.47998046875</v>
      </c>
      <c r="J371" s="445">
        <v>1</v>
      </c>
      <c r="K371" s="446">
        <v>2638.47998046875</v>
      </c>
    </row>
    <row r="372" spans="1:11" ht="14.45" customHeight="1" x14ac:dyDescent="0.2">
      <c r="A372" s="441" t="s">
        <v>377</v>
      </c>
      <c r="B372" s="442" t="s">
        <v>378</v>
      </c>
      <c r="C372" s="443" t="s">
        <v>379</v>
      </c>
      <c r="D372" s="444" t="s">
        <v>380</v>
      </c>
      <c r="E372" s="443" t="s">
        <v>381</v>
      </c>
      <c r="F372" s="444" t="s">
        <v>382</v>
      </c>
      <c r="G372" s="443" t="s">
        <v>1078</v>
      </c>
      <c r="H372" s="443" t="s">
        <v>1079</v>
      </c>
      <c r="I372" s="445">
        <v>3000.800048828125</v>
      </c>
      <c r="J372" s="445">
        <v>121</v>
      </c>
      <c r="K372" s="446">
        <v>363096.80859375</v>
      </c>
    </row>
    <row r="373" spans="1:11" ht="14.45" customHeight="1" x14ac:dyDescent="0.2">
      <c r="A373" s="441" t="s">
        <v>377</v>
      </c>
      <c r="B373" s="442" t="s">
        <v>378</v>
      </c>
      <c r="C373" s="443" t="s">
        <v>379</v>
      </c>
      <c r="D373" s="444" t="s">
        <v>380</v>
      </c>
      <c r="E373" s="443" t="s">
        <v>381</v>
      </c>
      <c r="F373" s="444" t="s">
        <v>382</v>
      </c>
      <c r="G373" s="443" t="s">
        <v>1080</v>
      </c>
      <c r="H373" s="443" t="s">
        <v>1081</v>
      </c>
      <c r="I373" s="445">
        <v>52.900001525878906</v>
      </c>
      <c r="J373" s="445">
        <v>20</v>
      </c>
      <c r="K373" s="446">
        <v>1058</v>
      </c>
    </row>
    <row r="374" spans="1:11" ht="14.45" customHeight="1" x14ac:dyDescent="0.2">
      <c r="A374" s="441" t="s">
        <v>377</v>
      </c>
      <c r="B374" s="442" t="s">
        <v>378</v>
      </c>
      <c r="C374" s="443" t="s">
        <v>379</v>
      </c>
      <c r="D374" s="444" t="s">
        <v>380</v>
      </c>
      <c r="E374" s="443" t="s">
        <v>381</v>
      </c>
      <c r="F374" s="444" t="s">
        <v>382</v>
      </c>
      <c r="G374" s="443" t="s">
        <v>1056</v>
      </c>
      <c r="H374" s="443" t="s">
        <v>1082</v>
      </c>
      <c r="I374" s="445">
        <v>25.270000457763672</v>
      </c>
      <c r="J374" s="445">
        <v>140</v>
      </c>
      <c r="K374" s="446">
        <v>3537.0999145507813</v>
      </c>
    </row>
    <row r="375" spans="1:11" ht="14.45" customHeight="1" x14ac:dyDescent="0.2">
      <c r="A375" s="441" t="s">
        <v>377</v>
      </c>
      <c r="B375" s="442" t="s">
        <v>378</v>
      </c>
      <c r="C375" s="443" t="s">
        <v>379</v>
      </c>
      <c r="D375" s="444" t="s">
        <v>380</v>
      </c>
      <c r="E375" s="443" t="s">
        <v>381</v>
      </c>
      <c r="F375" s="444" t="s">
        <v>382</v>
      </c>
      <c r="G375" s="443" t="s">
        <v>1083</v>
      </c>
      <c r="H375" s="443" t="s">
        <v>1084</v>
      </c>
      <c r="I375" s="445">
        <v>492.47000122070313</v>
      </c>
      <c r="J375" s="445">
        <v>20</v>
      </c>
      <c r="K375" s="446">
        <v>9849.4000244140625</v>
      </c>
    </row>
    <row r="376" spans="1:11" ht="14.45" customHeight="1" x14ac:dyDescent="0.2">
      <c r="A376" s="441" t="s">
        <v>377</v>
      </c>
      <c r="B376" s="442" t="s">
        <v>378</v>
      </c>
      <c r="C376" s="443" t="s">
        <v>379</v>
      </c>
      <c r="D376" s="444" t="s">
        <v>380</v>
      </c>
      <c r="E376" s="443" t="s">
        <v>381</v>
      </c>
      <c r="F376" s="444" t="s">
        <v>382</v>
      </c>
      <c r="G376" s="443" t="s">
        <v>1085</v>
      </c>
      <c r="H376" s="443" t="s">
        <v>1086</v>
      </c>
      <c r="I376" s="445">
        <v>492.4694124109605</v>
      </c>
      <c r="J376" s="445">
        <v>20</v>
      </c>
      <c r="K376" s="446">
        <v>9849.3900146484375</v>
      </c>
    </row>
    <row r="377" spans="1:11" ht="14.45" customHeight="1" x14ac:dyDescent="0.2">
      <c r="A377" s="441" t="s">
        <v>377</v>
      </c>
      <c r="B377" s="442" t="s">
        <v>378</v>
      </c>
      <c r="C377" s="443" t="s">
        <v>379</v>
      </c>
      <c r="D377" s="444" t="s">
        <v>380</v>
      </c>
      <c r="E377" s="443" t="s">
        <v>381</v>
      </c>
      <c r="F377" s="444" t="s">
        <v>382</v>
      </c>
      <c r="G377" s="443" t="s">
        <v>1087</v>
      </c>
      <c r="H377" s="443" t="s">
        <v>1088</v>
      </c>
      <c r="I377" s="445">
        <v>984.94000244140625</v>
      </c>
      <c r="J377" s="445">
        <v>1</v>
      </c>
      <c r="K377" s="446">
        <v>984.94000244140625</v>
      </c>
    </row>
    <row r="378" spans="1:11" ht="14.45" customHeight="1" x14ac:dyDescent="0.2">
      <c r="A378" s="441" t="s">
        <v>377</v>
      </c>
      <c r="B378" s="442" t="s">
        <v>378</v>
      </c>
      <c r="C378" s="443" t="s">
        <v>379</v>
      </c>
      <c r="D378" s="444" t="s">
        <v>380</v>
      </c>
      <c r="E378" s="443" t="s">
        <v>381</v>
      </c>
      <c r="F378" s="444" t="s">
        <v>382</v>
      </c>
      <c r="G378" s="443" t="s">
        <v>1089</v>
      </c>
      <c r="H378" s="443" t="s">
        <v>1090</v>
      </c>
      <c r="I378" s="445">
        <v>903.844970703125</v>
      </c>
      <c r="J378" s="445">
        <v>2</v>
      </c>
      <c r="K378" s="446">
        <v>1807.68994140625</v>
      </c>
    </row>
    <row r="379" spans="1:11" ht="14.45" customHeight="1" x14ac:dyDescent="0.2">
      <c r="A379" s="441" t="s">
        <v>377</v>
      </c>
      <c r="B379" s="442" t="s">
        <v>378</v>
      </c>
      <c r="C379" s="443" t="s">
        <v>379</v>
      </c>
      <c r="D379" s="444" t="s">
        <v>380</v>
      </c>
      <c r="E379" s="443" t="s">
        <v>381</v>
      </c>
      <c r="F379" s="444" t="s">
        <v>382</v>
      </c>
      <c r="G379" s="443" t="s">
        <v>1091</v>
      </c>
      <c r="H379" s="443" t="s">
        <v>1092</v>
      </c>
      <c r="I379" s="445">
        <v>1608.0899658203125</v>
      </c>
      <c r="J379" s="445">
        <v>1</v>
      </c>
      <c r="K379" s="446">
        <v>1608.0899658203125</v>
      </c>
    </row>
    <row r="380" spans="1:11" ht="14.45" customHeight="1" x14ac:dyDescent="0.2">
      <c r="A380" s="441" t="s">
        <v>377</v>
      </c>
      <c r="B380" s="442" t="s">
        <v>378</v>
      </c>
      <c r="C380" s="443" t="s">
        <v>379</v>
      </c>
      <c r="D380" s="444" t="s">
        <v>380</v>
      </c>
      <c r="E380" s="443" t="s">
        <v>381</v>
      </c>
      <c r="F380" s="444" t="s">
        <v>382</v>
      </c>
      <c r="G380" s="443" t="s">
        <v>1093</v>
      </c>
      <c r="H380" s="443" t="s">
        <v>1094</v>
      </c>
      <c r="I380" s="445">
        <v>1608.0899658203125</v>
      </c>
      <c r="J380" s="445">
        <v>1</v>
      </c>
      <c r="K380" s="446">
        <v>1608.0899658203125</v>
      </c>
    </row>
    <row r="381" spans="1:11" ht="14.45" customHeight="1" x14ac:dyDescent="0.2">
      <c r="A381" s="441" t="s">
        <v>377</v>
      </c>
      <c r="B381" s="442" t="s">
        <v>378</v>
      </c>
      <c r="C381" s="443" t="s">
        <v>379</v>
      </c>
      <c r="D381" s="444" t="s">
        <v>380</v>
      </c>
      <c r="E381" s="443" t="s">
        <v>381</v>
      </c>
      <c r="F381" s="444" t="s">
        <v>382</v>
      </c>
      <c r="G381" s="443" t="s">
        <v>1095</v>
      </c>
      <c r="H381" s="443" t="s">
        <v>1096</v>
      </c>
      <c r="I381" s="445">
        <v>1608.0899658203125</v>
      </c>
      <c r="J381" s="445">
        <v>1</v>
      </c>
      <c r="K381" s="446">
        <v>1608.0899658203125</v>
      </c>
    </row>
    <row r="382" spans="1:11" ht="14.45" customHeight="1" x14ac:dyDescent="0.2">
      <c r="A382" s="441" t="s">
        <v>377</v>
      </c>
      <c r="B382" s="442" t="s">
        <v>378</v>
      </c>
      <c r="C382" s="443" t="s">
        <v>379</v>
      </c>
      <c r="D382" s="444" t="s">
        <v>380</v>
      </c>
      <c r="E382" s="443" t="s">
        <v>381</v>
      </c>
      <c r="F382" s="444" t="s">
        <v>382</v>
      </c>
      <c r="G382" s="443" t="s">
        <v>1097</v>
      </c>
      <c r="H382" s="443" t="s">
        <v>1098</v>
      </c>
      <c r="I382" s="445">
        <v>2541</v>
      </c>
      <c r="J382" s="445">
        <v>1</v>
      </c>
      <c r="K382" s="446">
        <v>2541</v>
      </c>
    </row>
    <row r="383" spans="1:11" ht="14.45" customHeight="1" x14ac:dyDescent="0.2">
      <c r="A383" s="441" t="s">
        <v>377</v>
      </c>
      <c r="B383" s="442" t="s">
        <v>378</v>
      </c>
      <c r="C383" s="443" t="s">
        <v>379</v>
      </c>
      <c r="D383" s="444" t="s">
        <v>380</v>
      </c>
      <c r="E383" s="443" t="s">
        <v>381</v>
      </c>
      <c r="F383" s="444" t="s">
        <v>382</v>
      </c>
      <c r="G383" s="443" t="s">
        <v>1099</v>
      </c>
      <c r="H383" s="443" t="s">
        <v>1100</v>
      </c>
      <c r="I383" s="445">
        <v>984.94000244140625</v>
      </c>
      <c r="J383" s="445">
        <v>1</v>
      </c>
      <c r="K383" s="446">
        <v>984.94000244140625</v>
      </c>
    </row>
    <row r="384" spans="1:11" ht="14.45" customHeight="1" x14ac:dyDescent="0.2">
      <c r="A384" s="441" t="s">
        <v>377</v>
      </c>
      <c r="B384" s="442" t="s">
        <v>378</v>
      </c>
      <c r="C384" s="443" t="s">
        <v>379</v>
      </c>
      <c r="D384" s="444" t="s">
        <v>380</v>
      </c>
      <c r="E384" s="443" t="s">
        <v>381</v>
      </c>
      <c r="F384" s="444" t="s">
        <v>382</v>
      </c>
      <c r="G384" s="443" t="s">
        <v>1101</v>
      </c>
      <c r="H384" s="443" t="s">
        <v>1102</v>
      </c>
      <c r="I384" s="445">
        <v>741.72998046875</v>
      </c>
      <c r="J384" s="445">
        <v>2</v>
      </c>
      <c r="K384" s="446">
        <v>1483.4599609375</v>
      </c>
    </row>
    <row r="385" spans="1:11" ht="14.45" customHeight="1" x14ac:dyDescent="0.2">
      <c r="A385" s="441" t="s">
        <v>377</v>
      </c>
      <c r="B385" s="442" t="s">
        <v>378</v>
      </c>
      <c r="C385" s="443" t="s">
        <v>379</v>
      </c>
      <c r="D385" s="444" t="s">
        <v>380</v>
      </c>
      <c r="E385" s="443" t="s">
        <v>381</v>
      </c>
      <c r="F385" s="444" t="s">
        <v>382</v>
      </c>
      <c r="G385" s="443" t="s">
        <v>1103</v>
      </c>
      <c r="H385" s="443" t="s">
        <v>1104</v>
      </c>
      <c r="I385" s="445">
        <v>492.46944512261285</v>
      </c>
      <c r="J385" s="445">
        <v>22</v>
      </c>
      <c r="K385" s="446">
        <v>10834.330017089844</v>
      </c>
    </row>
    <row r="386" spans="1:11" ht="14.45" customHeight="1" x14ac:dyDescent="0.2">
      <c r="A386" s="441" t="s">
        <v>377</v>
      </c>
      <c r="B386" s="442" t="s">
        <v>378</v>
      </c>
      <c r="C386" s="443" t="s">
        <v>379</v>
      </c>
      <c r="D386" s="444" t="s">
        <v>380</v>
      </c>
      <c r="E386" s="443" t="s">
        <v>381</v>
      </c>
      <c r="F386" s="444" t="s">
        <v>382</v>
      </c>
      <c r="G386" s="443" t="s">
        <v>1105</v>
      </c>
      <c r="H386" s="443" t="s">
        <v>1106</v>
      </c>
      <c r="I386" s="445">
        <v>492.47000122070313</v>
      </c>
      <c r="J386" s="445">
        <v>19</v>
      </c>
      <c r="K386" s="446">
        <v>9356.9300231933594</v>
      </c>
    </row>
    <row r="387" spans="1:11" ht="14.45" customHeight="1" x14ac:dyDescent="0.2">
      <c r="A387" s="441" t="s">
        <v>377</v>
      </c>
      <c r="B387" s="442" t="s">
        <v>378</v>
      </c>
      <c r="C387" s="443" t="s">
        <v>379</v>
      </c>
      <c r="D387" s="444" t="s">
        <v>380</v>
      </c>
      <c r="E387" s="443" t="s">
        <v>381</v>
      </c>
      <c r="F387" s="444" t="s">
        <v>382</v>
      </c>
      <c r="G387" s="443" t="s">
        <v>1107</v>
      </c>
      <c r="H387" s="443" t="s">
        <v>1108</v>
      </c>
      <c r="I387" s="445">
        <v>492.46933390299478</v>
      </c>
      <c r="J387" s="445">
        <v>21</v>
      </c>
      <c r="K387" s="446">
        <v>10341.860015869141</v>
      </c>
    </row>
    <row r="388" spans="1:11" ht="14.45" customHeight="1" x14ac:dyDescent="0.2">
      <c r="A388" s="441" t="s">
        <v>377</v>
      </c>
      <c r="B388" s="442" t="s">
        <v>378</v>
      </c>
      <c r="C388" s="443" t="s">
        <v>379</v>
      </c>
      <c r="D388" s="444" t="s">
        <v>380</v>
      </c>
      <c r="E388" s="443" t="s">
        <v>381</v>
      </c>
      <c r="F388" s="444" t="s">
        <v>382</v>
      </c>
      <c r="G388" s="443" t="s">
        <v>1109</v>
      </c>
      <c r="H388" s="443" t="s">
        <v>1110</v>
      </c>
      <c r="I388" s="445">
        <v>5614.491536458333</v>
      </c>
      <c r="J388" s="445">
        <v>4</v>
      </c>
      <c r="K388" s="446">
        <v>22457.939453125</v>
      </c>
    </row>
    <row r="389" spans="1:11" ht="14.45" customHeight="1" x14ac:dyDescent="0.2">
      <c r="A389" s="441" t="s">
        <v>377</v>
      </c>
      <c r="B389" s="442" t="s">
        <v>378</v>
      </c>
      <c r="C389" s="443" t="s">
        <v>379</v>
      </c>
      <c r="D389" s="444" t="s">
        <v>380</v>
      </c>
      <c r="E389" s="443" t="s">
        <v>381</v>
      </c>
      <c r="F389" s="444" t="s">
        <v>382</v>
      </c>
      <c r="G389" s="443" t="s">
        <v>1111</v>
      </c>
      <c r="H389" s="443" t="s">
        <v>1112</v>
      </c>
      <c r="I389" s="445">
        <v>11.659999847412109</v>
      </c>
      <c r="J389" s="445">
        <v>1730</v>
      </c>
      <c r="K389" s="446">
        <v>20179.399383544922</v>
      </c>
    </row>
    <row r="390" spans="1:11" ht="14.45" customHeight="1" x14ac:dyDescent="0.2">
      <c r="A390" s="441" t="s">
        <v>377</v>
      </c>
      <c r="B390" s="442" t="s">
        <v>378</v>
      </c>
      <c r="C390" s="443" t="s">
        <v>379</v>
      </c>
      <c r="D390" s="444" t="s">
        <v>380</v>
      </c>
      <c r="E390" s="443" t="s">
        <v>381</v>
      </c>
      <c r="F390" s="444" t="s">
        <v>382</v>
      </c>
      <c r="G390" s="443" t="s">
        <v>1113</v>
      </c>
      <c r="H390" s="443" t="s">
        <v>1114</v>
      </c>
      <c r="I390" s="445">
        <v>18.139608643271707</v>
      </c>
      <c r="J390" s="445">
        <v>2500</v>
      </c>
      <c r="K390" s="446">
        <v>45344.781005859375</v>
      </c>
    </row>
    <row r="391" spans="1:11" ht="14.45" customHeight="1" x14ac:dyDescent="0.2">
      <c r="A391" s="441" t="s">
        <v>377</v>
      </c>
      <c r="B391" s="442" t="s">
        <v>378</v>
      </c>
      <c r="C391" s="443" t="s">
        <v>379</v>
      </c>
      <c r="D391" s="444" t="s">
        <v>380</v>
      </c>
      <c r="E391" s="443" t="s">
        <v>381</v>
      </c>
      <c r="F391" s="444" t="s">
        <v>382</v>
      </c>
      <c r="G391" s="443" t="s">
        <v>1115</v>
      </c>
      <c r="H391" s="443" t="s">
        <v>1116</v>
      </c>
      <c r="I391" s="445">
        <v>17.37617795607623</v>
      </c>
      <c r="J391" s="445">
        <v>10920</v>
      </c>
      <c r="K391" s="446">
        <v>189486.02392578125</v>
      </c>
    </row>
    <row r="392" spans="1:11" ht="14.45" customHeight="1" x14ac:dyDescent="0.2">
      <c r="A392" s="441" t="s">
        <v>377</v>
      </c>
      <c r="B392" s="442" t="s">
        <v>378</v>
      </c>
      <c r="C392" s="443" t="s">
        <v>379</v>
      </c>
      <c r="D392" s="444" t="s">
        <v>380</v>
      </c>
      <c r="E392" s="443" t="s">
        <v>381</v>
      </c>
      <c r="F392" s="444" t="s">
        <v>382</v>
      </c>
      <c r="G392" s="443" t="s">
        <v>1117</v>
      </c>
      <c r="H392" s="443" t="s">
        <v>1118</v>
      </c>
      <c r="I392" s="445">
        <v>11.47404154141744</v>
      </c>
      <c r="J392" s="445">
        <v>200</v>
      </c>
      <c r="K392" s="446">
        <v>2299.4299821853638</v>
      </c>
    </row>
    <row r="393" spans="1:11" ht="14.45" customHeight="1" x14ac:dyDescent="0.2">
      <c r="A393" s="441" t="s">
        <v>377</v>
      </c>
      <c r="B393" s="442" t="s">
        <v>378</v>
      </c>
      <c r="C393" s="443" t="s">
        <v>379</v>
      </c>
      <c r="D393" s="444" t="s">
        <v>380</v>
      </c>
      <c r="E393" s="443" t="s">
        <v>381</v>
      </c>
      <c r="F393" s="444" t="s">
        <v>382</v>
      </c>
      <c r="G393" s="443" t="s">
        <v>1117</v>
      </c>
      <c r="H393" s="443" t="s">
        <v>1119</v>
      </c>
      <c r="I393" s="445">
        <v>11.373111089070639</v>
      </c>
      <c r="J393" s="445">
        <v>110</v>
      </c>
      <c r="K393" s="446">
        <v>1251.2499847412109</v>
      </c>
    </row>
    <row r="394" spans="1:11" ht="14.45" customHeight="1" x14ac:dyDescent="0.2">
      <c r="A394" s="441" t="s">
        <v>377</v>
      </c>
      <c r="B394" s="442" t="s">
        <v>378</v>
      </c>
      <c r="C394" s="443" t="s">
        <v>379</v>
      </c>
      <c r="D394" s="444" t="s">
        <v>380</v>
      </c>
      <c r="E394" s="443" t="s">
        <v>381</v>
      </c>
      <c r="F394" s="444" t="s">
        <v>382</v>
      </c>
      <c r="G394" s="443" t="s">
        <v>1120</v>
      </c>
      <c r="H394" s="443" t="s">
        <v>1121</v>
      </c>
      <c r="I394" s="445">
        <v>16.458363099531695</v>
      </c>
      <c r="J394" s="445">
        <v>160</v>
      </c>
      <c r="K394" s="446">
        <v>2632.8399620056152</v>
      </c>
    </row>
    <row r="395" spans="1:11" ht="14.45" customHeight="1" x14ac:dyDescent="0.2">
      <c r="A395" s="441" t="s">
        <v>377</v>
      </c>
      <c r="B395" s="442" t="s">
        <v>378</v>
      </c>
      <c r="C395" s="443" t="s">
        <v>379</v>
      </c>
      <c r="D395" s="444" t="s">
        <v>380</v>
      </c>
      <c r="E395" s="443" t="s">
        <v>381</v>
      </c>
      <c r="F395" s="444" t="s">
        <v>382</v>
      </c>
      <c r="G395" s="443" t="s">
        <v>1120</v>
      </c>
      <c r="H395" s="443" t="s">
        <v>1122</v>
      </c>
      <c r="I395" s="445">
        <v>16.460579299926756</v>
      </c>
      <c r="J395" s="445">
        <v>140</v>
      </c>
      <c r="K395" s="446">
        <v>2304.0999526977539</v>
      </c>
    </row>
    <row r="396" spans="1:11" ht="14.45" customHeight="1" x14ac:dyDescent="0.2">
      <c r="A396" s="441" t="s">
        <v>377</v>
      </c>
      <c r="B396" s="442" t="s">
        <v>378</v>
      </c>
      <c r="C396" s="443" t="s">
        <v>379</v>
      </c>
      <c r="D396" s="444" t="s">
        <v>380</v>
      </c>
      <c r="E396" s="443" t="s">
        <v>381</v>
      </c>
      <c r="F396" s="444" t="s">
        <v>382</v>
      </c>
      <c r="G396" s="443" t="s">
        <v>1123</v>
      </c>
      <c r="H396" s="443" t="s">
        <v>1124</v>
      </c>
      <c r="I396" s="445">
        <v>5203.0787281709563</v>
      </c>
      <c r="J396" s="445">
        <v>26</v>
      </c>
      <c r="K396" s="446">
        <v>135280.07958984375</v>
      </c>
    </row>
    <row r="397" spans="1:11" ht="14.45" customHeight="1" x14ac:dyDescent="0.2">
      <c r="A397" s="441" t="s">
        <v>377</v>
      </c>
      <c r="B397" s="442" t="s">
        <v>378</v>
      </c>
      <c r="C397" s="443" t="s">
        <v>379</v>
      </c>
      <c r="D397" s="444" t="s">
        <v>380</v>
      </c>
      <c r="E397" s="443" t="s">
        <v>381</v>
      </c>
      <c r="F397" s="444" t="s">
        <v>382</v>
      </c>
      <c r="G397" s="443" t="s">
        <v>1125</v>
      </c>
      <c r="H397" s="443" t="s">
        <v>1126</v>
      </c>
      <c r="I397" s="445">
        <v>5941.2</v>
      </c>
      <c r="J397" s="445">
        <v>5</v>
      </c>
      <c r="K397" s="446">
        <v>29706</v>
      </c>
    </row>
    <row r="398" spans="1:11" ht="14.45" customHeight="1" x14ac:dyDescent="0.2">
      <c r="A398" s="441" t="s">
        <v>377</v>
      </c>
      <c r="B398" s="442" t="s">
        <v>378</v>
      </c>
      <c r="C398" s="443" t="s">
        <v>379</v>
      </c>
      <c r="D398" s="444" t="s">
        <v>380</v>
      </c>
      <c r="E398" s="443" t="s">
        <v>381</v>
      </c>
      <c r="F398" s="444" t="s">
        <v>382</v>
      </c>
      <c r="G398" s="443" t="s">
        <v>1127</v>
      </c>
      <c r="H398" s="443" t="s">
        <v>1128</v>
      </c>
      <c r="I398" s="445">
        <v>2879.830078125</v>
      </c>
      <c r="J398" s="445">
        <v>6</v>
      </c>
      <c r="K398" s="446">
        <v>17278.98046875</v>
      </c>
    </row>
    <row r="399" spans="1:11" ht="14.45" customHeight="1" x14ac:dyDescent="0.2">
      <c r="A399" s="441" t="s">
        <v>377</v>
      </c>
      <c r="B399" s="442" t="s">
        <v>378</v>
      </c>
      <c r="C399" s="443" t="s">
        <v>379</v>
      </c>
      <c r="D399" s="444" t="s">
        <v>380</v>
      </c>
      <c r="E399" s="443" t="s">
        <v>381</v>
      </c>
      <c r="F399" s="444" t="s">
        <v>382</v>
      </c>
      <c r="G399" s="443" t="s">
        <v>1127</v>
      </c>
      <c r="H399" s="443" t="s">
        <v>1129</v>
      </c>
      <c r="I399" s="445">
        <v>2879.840087890625</v>
      </c>
      <c r="J399" s="445">
        <v>2</v>
      </c>
      <c r="K399" s="446">
        <v>5759.68017578125</v>
      </c>
    </row>
    <row r="400" spans="1:11" ht="14.45" customHeight="1" x14ac:dyDescent="0.2">
      <c r="A400" s="441" t="s">
        <v>377</v>
      </c>
      <c r="B400" s="442" t="s">
        <v>378</v>
      </c>
      <c r="C400" s="443" t="s">
        <v>379</v>
      </c>
      <c r="D400" s="444" t="s">
        <v>380</v>
      </c>
      <c r="E400" s="443" t="s">
        <v>381</v>
      </c>
      <c r="F400" s="444" t="s">
        <v>382</v>
      </c>
      <c r="G400" s="443" t="s">
        <v>1109</v>
      </c>
      <c r="H400" s="443" t="s">
        <v>1130</v>
      </c>
      <c r="I400" s="445">
        <v>5614.592529296875</v>
      </c>
      <c r="J400" s="445">
        <v>3</v>
      </c>
      <c r="K400" s="446">
        <v>16843.66015625</v>
      </c>
    </row>
    <row r="401" spans="1:11" ht="14.45" customHeight="1" x14ac:dyDescent="0.2">
      <c r="A401" s="441" t="s">
        <v>377</v>
      </c>
      <c r="B401" s="442" t="s">
        <v>378</v>
      </c>
      <c r="C401" s="443" t="s">
        <v>379</v>
      </c>
      <c r="D401" s="444" t="s">
        <v>380</v>
      </c>
      <c r="E401" s="443" t="s">
        <v>381</v>
      </c>
      <c r="F401" s="444" t="s">
        <v>382</v>
      </c>
      <c r="G401" s="443" t="s">
        <v>1131</v>
      </c>
      <c r="H401" s="443" t="s">
        <v>1132</v>
      </c>
      <c r="I401" s="445">
        <v>9899.0703125</v>
      </c>
      <c r="J401" s="445">
        <v>1</v>
      </c>
      <c r="K401" s="446">
        <v>9899.0703125</v>
      </c>
    </row>
    <row r="402" spans="1:11" ht="14.45" customHeight="1" x14ac:dyDescent="0.2">
      <c r="A402" s="441" t="s">
        <v>377</v>
      </c>
      <c r="B402" s="442" t="s">
        <v>378</v>
      </c>
      <c r="C402" s="443" t="s">
        <v>379</v>
      </c>
      <c r="D402" s="444" t="s">
        <v>380</v>
      </c>
      <c r="E402" s="443" t="s">
        <v>381</v>
      </c>
      <c r="F402" s="444" t="s">
        <v>382</v>
      </c>
      <c r="G402" s="443" t="s">
        <v>1133</v>
      </c>
      <c r="H402" s="443" t="s">
        <v>1134</v>
      </c>
      <c r="I402" s="445">
        <v>1144.6600341796875</v>
      </c>
      <c r="J402" s="445">
        <v>1</v>
      </c>
      <c r="K402" s="446">
        <v>1144.6600341796875</v>
      </c>
    </row>
    <row r="403" spans="1:11" ht="14.45" customHeight="1" x14ac:dyDescent="0.2">
      <c r="A403" s="441" t="s">
        <v>377</v>
      </c>
      <c r="B403" s="442" t="s">
        <v>378</v>
      </c>
      <c r="C403" s="443" t="s">
        <v>379</v>
      </c>
      <c r="D403" s="444" t="s">
        <v>380</v>
      </c>
      <c r="E403" s="443" t="s">
        <v>381</v>
      </c>
      <c r="F403" s="444" t="s">
        <v>382</v>
      </c>
      <c r="G403" s="443" t="s">
        <v>1135</v>
      </c>
      <c r="H403" s="443" t="s">
        <v>1136</v>
      </c>
      <c r="I403" s="445">
        <v>492.47000122070313</v>
      </c>
      <c r="J403" s="445">
        <v>20</v>
      </c>
      <c r="K403" s="446">
        <v>9849.4000244140625</v>
      </c>
    </row>
    <row r="404" spans="1:11" ht="14.45" customHeight="1" x14ac:dyDescent="0.2">
      <c r="A404" s="441" t="s">
        <v>377</v>
      </c>
      <c r="B404" s="442" t="s">
        <v>378</v>
      </c>
      <c r="C404" s="443" t="s">
        <v>379</v>
      </c>
      <c r="D404" s="444" t="s">
        <v>380</v>
      </c>
      <c r="E404" s="443" t="s">
        <v>381</v>
      </c>
      <c r="F404" s="444" t="s">
        <v>382</v>
      </c>
      <c r="G404" s="443" t="s">
        <v>1137</v>
      </c>
      <c r="H404" s="443" t="s">
        <v>1138</v>
      </c>
      <c r="I404" s="445">
        <v>984.94000244140625</v>
      </c>
      <c r="J404" s="445">
        <v>1</v>
      </c>
      <c r="K404" s="446">
        <v>984.94000244140625</v>
      </c>
    </row>
    <row r="405" spans="1:11" ht="14.45" customHeight="1" x14ac:dyDescent="0.2">
      <c r="A405" s="441" t="s">
        <v>377</v>
      </c>
      <c r="B405" s="442" t="s">
        <v>378</v>
      </c>
      <c r="C405" s="443" t="s">
        <v>379</v>
      </c>
      <c r="D405" s="444" t="s">
        <v>380</v>
      </c>
      <c r="E405" s="443" t="s">
        <v>381</v>
      </c>
      <c r="F405" s="444" t="s">
        <v>382</v>
      </c>
      <c r="G405" s="443" t="s">
        <v>1139</v>
      </c>
      <c r="H405" s="443" t="s">
        <v>1140</v>
      </c>
      <c r="I405" s="445">
        <v>1608.0899658203125</v>
      </c>
      <c r="J405" s="445">
        <v>1</v>
      </c>
      <c r="K405" s="446">
        <v>1608.0899658203125</v>
      </c>
    </row>
    <row r="406" spans="1:11" ht="14.45" customHeight="1" x14ac:dyDescent="0.2">
      <c r="A406" s="441" t="s">
        <v>377</v>
      </c>
      <c r="B406" s="442" t="s">
        <v>378</v>
      </c>
      <c r="C406" s="443" t="s">
        <v>379</v>
      </c>
      <c r="D406" s="444" t="s">
        <v>380</v>
      </c>
      <c r="E406" s="443" t="s">
        <v>381</v>
      </c>
      <c r="F406" s="444" t="s">
        <v>382</v>
      </c>
      <c r="G406" s="443" t="s">
        <v>1141</v>
      </c>
      <c r="H406" s="443" t="s">
        <v>1142</v>
      </c>
      <c r="I406" s="445">
        <v>1239.0400390625</v>
      </c>
      <c r="J406" s="445">
        <v>1</v>
      </c>
      <c r="K406" s="446">
        <v>1239.0400390625</v>
      </c>
    </row>
    <row r="407" spans="1:11" ht="14.45" customHeight="1" x14ac:dyDescent="0.2">
      <c r="A407" s="441" t="s">
        <v>377</v>
      </c>
      <c r="B407" s="442" t="s">
        <v>378</v>
      </c>
      <c r="C407" s="443" t="s">
        <v>379</v>
      </c>
      <c r="D407" s="444" t="s">
        <v>380</v>
      </c>
      <c r="E407" s="443" t="s">
        <v>381</v>
      </c>
      <c r="F407" s="444" t="s">
        <v>382</v>
      </c>
      <c r="G407" s="443" t="s">
        <v>1143</v>
      </c>
      <c r="H407" s="443" t="s">
        <v>1144</v>
      </c>
      <c r="I407" s="445">
        <v>984.95001220703125</v>
      </c>
      <c r="J407" s="445">
        <v>1</v>
      </c>
      <c r="K407" s="446">
        <v>984.95001220703125</v>
      </c>
    </row>
    <row r="408" spans="1:11" ht="14.45" customHeight="1" x14ac:dyDescent="0.2">
      <c r="A408" s="441" t="s">
        <v>377</v>
      </c>
      <c r="B408" s="442" t="s">
        <v>378</v>
      </c>
      <c r="C408" s="443" t="s">
        <v>379</v>
      </c>
      <c r="D408" s="444" t="s">
        <v>380</v>
      </c>
      <c r="E408" s="443" t="s">
        <v>381</v>
      </c>
      <c r="F408" s="444" t="s">
        <v>382</v>
      </c>
      <c r="G408" s="443" t="s">
        <v>1145</v>
      </c>
      <c r="H408" s="443" t="s">
        <v>1146</v>
      </c>
      <c r="I408" s="445">
        <v>1608.0899658203125</v>
      </c>
      <c r="J408" s="445">
        <v>2</v>
      </c>
      <c r="K408" s="446">
        <v>3216.179931640625</v>
      </c>
    </row>
    <row r="409" spans="1:11" ht="14.45" customHeight="1" x14ac:dyDescent="0.2">
      <c r="A409" s="441" t="s">
        <v>377</v>
      </c>
      <c r="B409" s="442" t="s">
        <v>378</v>
      </c>
      <c r="C409" s="443" t="s">
        <v>379</v>
      </c>
      <c r="D409" s="444" t="s">
        <v>380</v>
      </c>
      <c r="E409" s="443" t="s">
        <v>381</v>
      </c>
      <c r="F409" s="444" t="s">
        <v>382</v>
      </c>
      <c r="G409" s="443" t="s">
        <v>1147</v>
      </c>
      <c r="H409" s="443" t="s">
        <v>1148</v>
      </c>
      <c r="I409" s="445">
        <v>984.94000244140625</v>
      </c>
      <c r="J409" s="445">
        <v>1</v>
      </c>
      <c r="K409" s="446">
        <v>984.94000244140625</v>
      </c>
    </row>
    <row r="410" spans="1:11" ht="14.45" customHeight="1" x14ac:dyDescent="0.2">
      <c r="A410" s="441" t="s">
        <v>377</v>
      </c>
      <c r="B410" s="442" t="s">
        <v>378</v>
      </c>
      <c r="C410" s="443" t="s">
        <v>379</v>
      </c>
      <c r="D410" s="444" t="s">
        <v>380</v>
      </c>
      <c r="E410" s="443" t="s">
        <v>381</v>
      </c>
      <c r="F410" s="444" t="s">
        <v>382</v>
      </c>
      <c r="G410" s="443" t="s">
        <v>1149</v>
      </c>
      <c r="H410" s="443" t="s">
        <v>1150</v>
      </c>
      <c r="I410" s="445">
        <v>27243.150390625</v>
      </c>
      <c r="J410" s="445">
        <v>1</v>
      </c>
      <c r="K410" s="446">
        <v>27243.150390625</v>
      </c>
    </row>
    <row r="411" spans="1:11" ht="14.45" customHeight="1" x14ac:dyDescent="0.2">
      <c r="A411" s="441" t="s">
        <v>377</v>
      </c>
      <c r="B411" s="442" t="s">
        <v>378</v>
      </c>
      <c r="C411" s="443" t="s">
        <v>379</v>
      </c>
      <c r="D411" s="444" t="s">
        <v>380</v>
      </c>
      <c r="E411" s="443" t="s">
        <v>381</v>
      </c>
      <c r="F411" s="444" t="s">
        <v>382</v>
      </c>
      <c r="G411" s="443" t="s">
        <v>1151</v>
      </c>
      <c r="H411" s="443" t="s">
        <v>1152</v>
      </c>
      <c r="I411" s="445">
        <v>27243.150390625</v>
      </c>
      <c r="J411" s="445">
        <v>1</v>
      </c>
      <c r="K411" s="446">
        <v>27243.150390625</v>
      </c>
    </row>
    <row r="412" spans="1:11" ht="14.45" customHeight="1" x14ac:dyDescent="0.2">
      <c r="A412" s="441" t="s">
        <v>377</v>
      </c>
      <c r="B412" s="442" t="s">
        <v>378</v>
      </c>
      <c r="C412" s="443" t="s">
        <v>379</v>
      </c>
      <c r="D412" s="444" t="s">
        <v>380</v>
      </c>
      <c r="E412" s="443" t="s">
        <v>381</v>
      </c>
      <c r="F412" s="444" t="s">
        <v>382</v>
      </c>
      <c r="G412" s="443" t="s">
        <v>1153</v>
      </c>
      <c r="H412" s="443" t="s">
        <v>1154</v>
      </c>
      <c r="I412" s="445">
        <v>10.369999885559082</v>
      </c>
      <c r="J412" s="445">
        <v>1940</v>
      </c>
      <c r="K412" s="446">
        <v>20117.259552001953</v>
      </c>
    </row>
    <row r="413" spans="1:11" ht="14.45" customHeight="1" x14ac:dyDescent="0.2">
      <c r="A413" s="441" t="s">
        <v>377</v>
      </c>
      <c r="B413" s="442" t="s">
        <v>378</v>
      </c>
      <c r="C413" s="443" t="s">
        <v>379</v>
      </c>
      <c r="D413" s="444" t="s">
        <v>380</v>
      </c>
      <c r="E413" s="443" t="s">
        <v>381</v>
      </c>
      <c r="F413" s="444" t="s">
        <v>382</v>
      </c>
      <c r="G413" s="443" t="s">
        <v>1155</v>
      </c>
      <c r="H413" s="443" t="s">
        <v>1156</v>
      </c>
      <c r="I413" s="445">
        <v>9.6800065636634827</v>
      </c>
      <c r="J413" s="445">
        <v>1600</v>
      </c>
      <c r="K413" s="446">
        <v>15488.010009765625</v>
      </c>
    </row>
    <row r="414" spans="1:11" ht="14.45" customHeight="1" x14ac:dyDescent="0.2">
      <c r="A414" s="441" t="s">
        <v>377</v>
      </c>
      <c r="B414" s="442" t="s">
        <v>378</v>
      </c>
      <c r="C414" s="443" t="s">
        <v>379</v>
      </c>
      <c r="D414" s="444" t="s">
        <v>380</v>
      </c>
      <c r="E414" s="443" t="s">
        <v>381</v>
      </c>
      <c r="F414" s="444" t="s">
        <v>382</v>
      </c>
      <c r="G414" s="443" t="s">
        <v>1153</v>
      </c>
      <c r="H414" s="443" t="s">
        <v>1157</v>
      </c>
      <c r="I414" s="445">
        <v>10.369999885559082</v>
      </c>
      <c r="J414" s="445">
        <v>100</v>
      </c>
      <c r="K414" s="446">
        <v>1036.969970703125</v>
      </c>
    </row>
    <row r="415" spans="1:11" ht="14.45" customHeight="1" x14ac:dyDescent="0.2">
      <c r="A415" s="441" t="s">
        <v>377</v>
      </c>
      <c r="B415" s="442" t="s">
        <v>378</v>
      </c>
      <c r="C415" s="443" t="s">
        <v>379</v>
      </c>
      <c r="D415" s="444" t="s">
        <v>380</v>
      </c>
      <c r="E415" s="443" t="s">
        <v>381</v>
      </c>
      <c r="F415" s="444" t="s">
        <v>382</v>
      </c>
      <c r="G415" s="443" t="s">
        <v>1155</v>
      </c>
      <c r="H415" s="443" t="s">
        <v>1158</v>
      </c>
      <c r="I415" s="445">
        <v>9.6799957535483614</v>
      </c>
      <c r="J415" s="445">
        <v>2300</v>
      </c>
      <c r="K415" s="446">
        <v>22263.989990234375</v>
      </c>
    </row>
    <row r="416" spans="1:11" ht="14.45" customHeight="1" x14ac:dyDescent="0.2">
      <c r="A416" s="441" t="s">
        <v>377</v>
      </c>
      <c r="B416" s="442" t="s">
        <v>378</v>
      </c>
      <c r="C416" s="443" t="s">
        <v>379</v>
      </c>
      <c r="D416" s="444" t="s">
        <v>380</v>
      </c>
      <c r="E416" s="443" t="s">
        <v>381</v>
      </c>
      <c r="F416" s="444" t="s">
        <v>382</v>
      </c>
      <c r="G416" s="443" t="s">
        <v>1159</v>
      </c>
      <c r="H416" s="443" t="s">
        <v>1160</v>
      </c>
      <c r="I416" s="445">
        <v>3278.7238393930288</v>
      </c>
      <c r="J416" s="445">
        <v>23</v>
      </c>
      <c r="K416" s="446">
        <v>75932.530029296875</v>
      </c>
    </row>
    <row r="417" spans="1:11" ht="14.45" customHeight="1" x14ac:dyDescent="0.2">
      <c r="A417" s="441" t="s">
        <v>377</v>
      </c>
      <c r="B417" s="442" t="s">
        <v>378</v>
      </c>
      <c r="C417" s="443" t="s">
        <v>379</v>
      </c>
      <c r="D417" s="444" t="s">
        <v>380</v>
      </c>
      <c r="E417" s="443" t="s">
        <v>381</v>
      </c>
      <c r="F417" s="444" t="s">
        <v>382</v>
      </c>
      <c r="G417" s="443" t="s">
        <v>1161</v>
      </c>
      <c r="H417" s="443" t="s">
        <v>1162</v>
      </c>
      <c r="I417" s="445">
        <v>51.422776540120445</v>
      </c>
      <c r="J417" s="445">
        <v>2160</v>
      </c>
      <c r="K417" s="446">
        <v>111070.19873046875</v>
      </c>
    </row>
    <row r="418" spans="1:11" ht="14.45" customHeight="1" x14ac:dyDescent="0.2">
      <c r="A418" s="441" t="s">
        <v>377</v>
      </c>
      <c r="B418" s="442" t="s">
        <v>378</v>
      </c>
      <c r="C418" s="443" t="s">
        <v>379</v>
      </c>
      <c r="D418" s="444" t="s">
        <v>380</v>
      </c>
      <c r="E418" s="443" t="s">
        <v>381</v>
      </c>
      <c r="F418" s="444" t="s">
        <v>382</v>
      </c>
      <c r="G418" s="443" t="s">
        <v>1163</v>
      </c>
      <c r="H418" s="443" t="s">
        <v>1164</v>
      </c>
      <c r="I418" s="445">
        <v>51.422776540120445</v>
      </c>
      <c r="J418" s="445">
        <v>2160</v>
      </c>
      <c r="K418" s="446">
        <v>111070.19873046875</v>
      </c>
    </row>
    <row r="419" spans="1:11" ht="14.45" customHeight="1" x14ac:dyDescent="0.2">
      <c r="A419" s="441" t="s">
        <v>377</v>
      </c>
      <c r="B419" s="442" t="s">
        <v>378</v>
      </c>
      <c r="C419" s="443" t="s">
        <v>379</v>
      </c>
      <c r="D419" s="444" t="s">
        <v>380</v>
      </c>
      <c r="E419" s="443" t="s">
        <v>381</v>
      </c>
      <c r="F419" s="444" t="s">
        <v>382</v>
      </c>
      <c r="G419" s="443" t="s">
        <v>1165</v>
      </c>
      <c r="H419" s="443" t="s">
        <v>1166</v>
      </c>
      <c r="I419" s="445">
        <v>51.422776540120445</v>
      </c>
      <c r="J419" s="445">
        <v>720</v>
      </c>
      <c r="K419" s="446">
        <v>37023.400634765625</v>
      </c>
    </row>
    <row r="420" spans="1:11" ht="14.45" customHeight="1" x14ac:dyDescent="0.2">
      <c r="A420" s="441" t="s">
        <v>377</v>
      </c>
      <c r="B420" s="442" t="s">
        <v>378</v>
      </c>
      <c r="C420" s="443" t="s">
        <v>379</v>
      </c>
      <c r="D420" s="444" t="s">
        <v>380</v>
      </c>
      <c r="E420" s="443" t="s">
        <v>381</v>
      </c>
      <c r="F420" s="444" t="s">
        <v>382</v>
      </c>
      <c r="G420" s="443" t="s">
        <v>1167</v>
      </c>
      <c r="H420" s="443" t="s">
        <v>1168</v>
      </c>
      <c r="I420" s="445">
        <v>51.422776540120445</v>
      </c>
      <c r="J420" s="445">
        <v>720</v>
      </c>
      <c r="K420" s="446">
        <v>37023.400634765625</v>
      </c>
    </row>
    <row r="421" spans="1:11" ht="14.45" customHeight="1" x14ac:dyDescent="0.2">
      <c r="A421" s="441" t="s">
        <v>377</v>
      </c>
      <c r="B421" s="442" t="s">
        <v>378</v>
      </c>
      <c r="C421" s="443" t="s">
        <v>379</v>
      </c>
      <c r="D421" s="444" t="s">
        <v>380</v>
      </c>
      <c r="E421" s="443" t="s">
        <v>381</v>
      </c>
      <c r="F421" s="444" t="s">
        <v>382</v>
      </c>
      <c r="G421" s="443" t="s">
        <v>1169</v>
      </c>
      <c r="H421" s="443" t="s">
        <v>1170</v>
      </c>
      <c r="I421" s="445">
        <v>51.422776540120445</v>
      </c>
      <c r="J421" s="445">
        <v>720</v>
      </c>
      <c r="K421" s="446">
        <v>37023.400634765625</v>
      </c>
    </row>
    <row r="422" spans="1:11" ht="14.45" customHeight="1" x14ac:dyDescent="0.2">
      <c r="A422" s="441" t="s">
        <v>377</v>
      </c>
      <c r="B422" s="442" t="s">
        <v>378</v>
      </c>
      <c r="C422" s="443" t="s">
        <v>379</v>
      </c>
      <c r="D422" s="444" t="s">
        <v>380</v>
      </c>
      <c r="E422" s="443" t="s">
        <v>381</v>
      </c>
      <c r="F422" s="444" t="s">
        <v>382</v>
      </c>
      <c r="G422" s="443" t="s">
        <v>1171</v>
      </c>
      <c r="H422" s="443" t="s">
        <v>1172</v>
      </c>
      <c r="I422" s="445">
        <v>51.422776540120445</v>
      </c>
      <c r="J422" s="445">
        <v>720</v>
      </c>
      <c r="K422" s="446">
        <v>37023.400634765625</v>
      </c>
    </row>
    <row r="423" spans="1:11" ht="14.45" customHeight="1" x14ac:dyDescent="0.2">
      <c r="A423" s="441" t="s">
        <v>377</v>
      </c>
      <c r="B423" s="442" t="s">
        <v>378</v>
      </c>
      <c r="C423" s="443" t="s">
        <v>379</v>
      </c>
      <c r="D423" s="444" t="s">
        <v>380</v>
      </c>
      <c r="E423" s="443" t="s">
        <v>381</v>
      </c>
      <c r="F423" s="444" t="s">
        <v>382</v>
      </c>
      <c r="G423" s="443" t="s">
        <v>1173</v>
      </c>
      <c r="H423" s="443" t="s">
        <v>1174</v>
      </c>
      <c r="I423" s="445">
        <v>9.708571706499372</v>
      </c>
      <c r="J423" s="445">
        <v>120</v>
      </c>
      <c r="K423" s="446">
        <v>1165.2500152587891</v>
      </c>
    </row>
    <row r="424" spans="1:11" ht="14.45" customHeight="1" x14ac:dyDescent="0.2">
      <c r="A424" s="441" t="s">
        <v>377</v>
      </c>
      <c r="B424" s="442" t="s">
        <v>378</v>
      </c>
      <c r="C424" s="443" t="s">
        <v>379</v>
      </c>
      <c r="D424" s="444" t="s">
        <v>380</v>
      </c>
      <c r="E424" s="443" t="s">
        <v>381</v>
      </c>
      <c r="F424" s="444" t="s">
        <v>382</v>
      </c>
      <c r="G424" s="443" t="s">
        <v>1173</v>
      </c>
      <c r="H424" s="443" t="s">
        <v>1175</v>
      </c>
      <c r="I424" s="445">
        <v>9.7200002670288086</v>
      </c>
      <c r="J424" s="445">
        <v>120</v>
      </c>
      <c r="K424" s="446">
        <v>1165.9700012207031</v>
      </c>
    </row>
    <row r="425" spans="1:11" ht="14.45" customHeight="1" x14ac:dyDescent="0.2">
      <c r="A425" s="441" t="s">
        <v>377</v>
      </c>
      <c r="B425" s="442" t="s">
        <v>378</v>
      </c>
      <c r="C425" s="443" t="s">
        <v>379</v>
      </c>
      <c r="D425" s="444" t="s">
        <v>380</v>
      </c>
      <c r="E425" s="443" t="s">
        <v>381</v>
      </c>
      <c r="F425" s="444" t="s">
        <v>382</v>
      </c>
      <c r="G425" s="443" t="s">
        <v>1176</v>
      </c>
      <c r="H425" s="443" t="s">
        <v>1177</v>
      </c>
      <c r="I425" s="445">
        <v>353.60000610351563</v>
      </c>
      <c r="J425" s="445">
        <v>2</v>
      </c>
      <c r="K425" s="446">
        <v>707.20001220703125</v>
      </c>
    </row>
    <row r="426" spans="1:11" ht="14.45" customHeight="1" x14ac:dyDescent="0.2">
      <c r="A426" s="441" t="s">
        <v>377</v>
      </c>
      <c r="B426" s="442" t="s">
        <v>378</v>
      </c>
      <c r="C426" s="443" t="s">
        <v>379</v>
      </c>
      <c r="D426" s="444" t="s">
        <v>380</v>
      </c>
      <c r="E426" s="443" t="s">
        <v>381</v>
      </c>
      <c r="F426" s="444" t="s">
        <v>382</v>
      </c>
      <c r="G426" s="443" t="s">
        <v>1178</v>
      </c>
      <c r="H426" s="443" t="s">
        <v>1179</v>
      </c>
      <c r="I426" s="445">
        <v>4197.233235677083</v>
      </c>
      <c r="J426" s="445">
        <v>7</v>
      </c>
      <c r="K426" s="446">
        <v>29518.49951171875</v>
      </c>
    </row>
    <row r="427" spans="1:11" ht="14.45" customHeight="1" x14ac:dyDescent="0.2">
      <c r="A427" s="441" t="s">
        <v>377</v>
      </c>
      <c r="B427" s="442" t="s">
        <v>378</v>
      </c>
      <c r="C427" s="443" t="s">
        <v>379</v>
      </c>
      <c r="D427" s="444" t="s">
        <v>380</v>
      </c>
      <c r="E427" s="443" t="s">
        <v>381</v>
      </c>
      <c r="F427" s="444" t="s">
        <v>382</v>
      </c>
      <c r="G427" s="443" t="s">
        <v>1180</v>
      </c>
      <c r="H427" s="443" t="s">
        <v>1181</v>
      </c>
      <c r="I427" s="445">
        <v>5650.7001953125</v>
      </c>
      <c r="J427" s="445">
        <v>5</v>
      </c>
      <c r="K427" s="446">
        <v>28253.5009765625</v>
      </c>
    </row>
    <row r="428" spans="1:11" ht="14.45" customHeight="1" x14ac:dyDescent="0.2">
      <c r="A428" s="441" t="s">
        <v>377</v>
      </c>
      <c r="B428" s="442" t="s">
        <v>378</v>
      </c>
      <c r="C428" s="443" t="s">
        <v>379</v>
      </c>
      <c r="D428" s="444" t="s">
        <v>380</v>
      </c>
      <c r="E428" s="443" t="s">
        <v>381</v>
      </c>
      <c r="F428" s="444" t="s">
        <v>382</v>
      </c>
      <c r="G428" s="443" t="s">
        <v>1182</v>
      </c>
      <c r="H428" s="443" t="s">
        <v>1183</v>
      </c>
      <c r="I428" s="445">
        <v>756.25</v>
      </c>
      <c r="J428" s="445">
        <v>14</v>
      </c>
      <c r="K428" s="446">
        <v>10587.5</v>
      </c>
    </row>
    <row r="429" spans="1:11" ht="14.45" customHeight="1" x14ac:dyDescent="0.2">
      <c r="A429" s="441" t="s">
        <v>377</v>
      </c>
      <c r="B429" s="442" t="s">
        <v>378</v>
      </c>
      <c r="C429" s="443" t="s">
        <v>379</v>
      </c>
      <c r="D429" s="444" t="s">
        <v>380</v>
      </c>
      <c r="E429" s="443" t="s">
        <v>381</v>
      </c>
      <c r="F429" s="444" t="s">
        <v>382</v>
      </c>
      <c r="G429" s="443" t="s">
        <v>1182</v>
      </c>
      <c r="H429" s="443" t="s">
        <v>1184</v>
      </c>
      <c r="I429" s="445">
        <v>756.27499389648438</v>
      </c>
      <c r="J429" s="445">
        <v>3</v>
      </c>
      <c r="K429" s="446">
        <v>2268.8099975585938</v>
      </c>
    </row>
    <row r="430" spans="1:11" ht="14.45" customHeight="1" x14ac:dyDescent="0.2">
      <c r="A430" s="441" t="s">
        <v>377</v>
      </c>
      <c r="B430" s="442" t="s">
        <v>378</v>
      </c>
      <c r="C430" s="443" t="s">
        <v>379</v>
      </c>
      <c r="D430" s="444" t="s">
        <v>380</v>
      </c>
      <c r="E430" s="443" t="s">
        <v>381</v>
      </c>
      <c r="F430" s="444" t="s">
        <v>382</v>
      </c>
      <c r="G430" s="443" t="s">
        <v>1185</v>
      </c>
      <c r="H430" s="443" t="s">
        <v>1186</v>
      </c>
      <c r="I430" s="445">
        <v>4089.800048828125</v>
      </c>
      <c r="J430" s="445">
        <v>1</v>
      </c>
      <c r="K430" s="446">
        <v>4089.800048828125</v>
      </c>
    </row>
    <row r="431" spans="1:11" ht="14.45" customHeight="1" x14ac:dyDescent="0.2">
      <c r="A431" s="441" t="s">
        <v>377</v>
      </c>
      <c r="B431" s="442" t="s">
        <v>378</v>
      </c>
      <c r="C431" s="443" t="s">
        <v>379</v>
      </c>
      <c r="D431" s="444" t="s">
        <v>380</v>
      </c>
      <c r="E431" s="443" t="s">
        <v>381</v>
      </c>
      <c r="F431" s="444" t="s">
        <v>382</v>
      </c>
      <c r="G431" s="443" t="s">
        <v>1187</v>
      </c>
      <c r="H431" s="443" t="s">
        <v>1188</v>
      </c>
      <c r="I431" s="445">
        <v>24</v>
      </c>
      <c r="J431" s="445">
        <v>10</v>
      </c>
      <c r="K431" s="446">
        <v>240</v>
      </c>
    </row>
    <row r="432" spans="1:11" ht="14.45" customHeight="1" x14ac:dyDescent="0.2">
      <c r="A432" s="441" t="s">
        <v>377</v>
      </c>
      <c r="B432" s="442" t="s">
        <v>378</v>
      </c>
      <c r="C432" s="443" t="s">
        <v>379</v>
      </c>
      <c r="D432" s="444" t="s">
        <v>380</v>
      </c>
      <c r="E432" s="443" t="s">
        <v>381</v>
      </c>
      <c r="F432" s="444" t="s">
        <v>382</v>
      </c>
      <c r="G432" s="443" t="s">
        <v>1189</v>
      </c>
      <c r="H432" s="443" t="s">
        <v>1190</v>
      </c>
      <c r="I432" s="445">
        <v>274.66880493164064</v>
      </c>
      <c r="J432" s="445">
        <v>23</v>
      </c>
      <c r="K432" s="446">
        <v>6317.3798828125</v>
      </c>
    </row>
    <row r="433" spans="1:11" ht="14.45" customHeight="1" x14ac:dyDescent="0.2">
      <c r="A433" s="441" t="s">
        <v>377</v>
      </c>
      <c r="B433" s="442" t="s">
        <v>378</v>
      </c>
      <c r="C433" s="443" t="s">
        <v>379</v>
      </c>
      <c r="D433" s="444" t="s">
        <v>380</v>
      </c>
      <c r="E433" s="443" t="s">
        <v>381</v>
      </c>
      <c r="F433" s="444" t="s">
        <v>382</v>
      </c>
      <c r="G433" s="443" t="s">
        <v>1191</v>
      </c>
      <c r="H433" s="443" t="s">
        <v>1192</v>
      </c>
      <c r="I433" s="445">
        <v>1718.0659912109375</v>
      </c>
      <c r="J433" s="445">
        <v>5</v>
      </c>
      <c r="K433" s="446">
        <v>8590.3299560546875</v>
      </c>
    </row>
    <row r="434" spans="1:11" ht="14.45" customHeight="1" x14ac:dyDescent="0.2">
      <c r="A434" s="441" t="s">
        <v>377</v>
      </c>
      <c r="B434" s="442" t="s">
        <v>378</v>
      </c>
      <c r="C434" s="443" t="s">
        <v>379</v>
      </c>
      <c r="D434" s="444" t="s">
        <v>380</v>
      </c>
      <c r="E434" s="443" t="s">
        <v>381</v>
      </c>
      <c r="F434" s="444" t="s">
        <v>382</v>
      </c>
      <c r="G434" s="443" t="s">
        <v>1193</v>
      </c>
      <c r="H434" s="443" t="s">
        <v>1194</v>
      </c>
      <c r="I434" s="445">
        <v>11.659999847412109</v>
      </c>
      <c r="J434" s="445">
        <v>1610</v>
      </c>
      <c r="K434" s="446">
        <v>18779.67985534668</v>
      </c>
    </row>
    <row r="435" spans="1:11" ht="14.45" customHeight="1" x14ac:dyDescent="0.2">
      <c r="A435" s="441" t="s">
        <v>377</v>
      </c>
      <c r="B435" s="442" t="s">
        <v>378</v>
      </c>
      <c r="C435" s="443" t="s">
        <v>379</v>
      </c>
      <c r="D435" s="444" t="s">
        <v>380</v>
      </c>
      <c r="E435" s="443" t="s">
        <v>381</v>
      </c>
      <c r="F435" s="444" t="s">
        <v>382</v>
      </c>
      <c r="G435" s="443" t="s">
        <v>1193</v>
      </c>
      <c r="H435" s="443" t="s">
        <v>1195</v>
      </c>
      <c r="I435" s="445">
        <v>11.659999847412109</v>
      </c>
      <c r="J435" s="445">
        <v>1300</v>
      </c>
      <c r="K435" s="446">
        <v>15163.699554443359</v>
      </c>
    </row>
    <row r="436" spans="1:11" ht="14.45" customHeight="1" x14ac:dyDescent="0.2">
      <c r="A436" s="441" t="s">
        <v>377</v>
      </c>
      <c r="B436" s="442" t="s">
        <v>378</v>
      </c>
      <c r="C436" s="443" t="s">
        <v>379</v>
      </c>
      <c r="D436" s="444" t="s">
        <v>380</v>
      </c>
      <c r="E436" s="443" t="s">
        <v>381</v>
      </c>
      <c r="F436" s="444" t="s">
        <v>382</v>
      </c>
      <c r="G436" s="443" t="s">
        <v>1196</v>
      </c>
      <c r="H436" s="443" t="s">
        <v>1197</v>
      </c>
      <c r="I436" s="445">
        <v>274.67001342773438</v>
      </c>
      <c r="J436" s="445">
        <v>3</v>
      </c>
      <c r="K436" s="446">
        <v>824.01004028320313</v>
      </c>
    </row>
    <row r="437" spans="1:11" ht="14.45" customHeight="1" x14ac:dyDescent="0.2">
      <c r="A437" s="441" t="s">
        <v>377</v>
      </c>
      <c r="B437" s="442" t="s">
        <v>378</v>
      </c>
      <c r="C437" s="443" t="s">
        <v>379</v>
      </c>
      <c r="D437" s="444" t="s">
        <v>380</v>
      </c>
      <c r="E437" s="443" t="s">
        <v>381</v>
      </c>
      <c r="F437" s="444" t="s">
        <v>382</v>
      </c>
      <c r="G437" s="443" t="s">
        <v>1198</v>
      </c>
      <c r="H437" s="443" t="s">
        <v>1199</v>
      </c>
      <c r="I437" s="445">
        <v>3906.785888671875</v>
      </c>
      <c r="J437" s="445">
        <v>5</v>
      </c>
      <c r="K437" s="446">
        <v>19533.9296875</v>
      </c>
    </row>
    <row r="438" spans="1:11" ht="14.45" customHeight="1" x14ac:dyDescent="0.2">
      <c r="A438" s="441" t="s">
        <v>377</v>
      </c>
      <c r="B438" s="442" t="s">
        <v>378</v>
      </c>
      <c r="C438" s="443" t="s">
        <v>379</v>
      </c>
      <c r="D438" s="444" t="s">
        <v>380</v>
      </c>
      <c r="E438" s="443" t="s">
        <v>381</v>
      </c>
      <c r="F438" s="444" t="s">
        <v>382</v>
      </c>
      <c r="G438" s="443" t="s">
        <v>1200</v>
      </c>
      <c r="H438" s="443" t="s">
        <v>1201</v>
      </c>
      <c r="I438" s="445">
        <v>3702.60009765625</v>
      </c>
      <c r="J438" s="445">
        <v>1</v>
      </c>
      <c r="K438" s="446">
        <v>3702.60009765625</v>
      </c>
    </row>
    <row r="439" spans="1:11" ht="14.45" customHeight="1" x14ac:dyDescent="0.2">
      <c r="A439" s="441" t="s">
        <v>377</v>
      </c>
      <c r="B439" s="442" t="s">
        <v>378</v>
      </c>
      <c r="C439" s="443" t="s">
        <v>379</v>
      </c>
      <c r="D439" s="444" t="s">
        <v>380</v>
      </c>
      <c r="E439" s="443" t="s">
        <v>381</v>
      </c>
      <c r="F439" s="444" t="s">
        <v>382</v>
      </c>
      <c r="G439" s="443" t="s">
        <v>1202</v>
      </c>
      <c r="H439" s="443" t="s">
        <v>1203</v>
      </c>
      <c r="I439" s="445">
        <v>10182.150390625</v>
      </c>
      <c r="J439" s="445">
        <v>2</v>
      </c>
      <c r="K439" s="446">
        <v>20364.30078125</v>
      </c>
    </row>
    <row r="440" spans="1:11" ht="14.45" customHeight="1" x14ac:dyDescent="0.2">
      <c r="A440" s="441" t="s">
        <v>377</v>
      </c>
      <c r="B440" s="442" t="s">
        <v>378</v>
      </c>
      <c r="C440" s="443" t="s">
        <v>379</v>
      </c>
      <c r="D440" s="444" t="s">
        <v>380</v>
      </c>
      <c r="E440" s="443" t="s">
        <v>381</v>
      </c>
      <c r="F440" s="444" t="s">
        <v>382</v>
      </c>
      <c r="G440" s="443" t="s">
        <v>1202</v>
      </c>
      <c r="H440" s="443" t="s">
        <v>1204</v>
      </c>
      <c r="I440" s="445">
        <v>10183</v>
      </c>
      <c r="J440" s="445">
        <v>1</v>
      </c>
      <c r="K440" s="446">
        <v>10183</v>
      </c>
    </row>
    <row r="441" spans="1:11" ht="14.45" customHeight="1" x14ac:dyDescent="0.2">
      <c r="A441" s="441" t="s">
        <v>377</v>
      </c>
      <c r="B441" s="442" t="s">
        <v>378</v>
      </c>
      <c r="C441" s="443" t="s">
        <v>379</v>
      </c>
      <c r="D441" s="444" t="s">
        <v>380</v>
      </c>
      <c r="E441" s="443" t="s">
        <v>381</v>
      </c>
      <c r="F441" s="444" t="s">
        <v>382</v>
      </c>
      <c r="G441" s="443" t="s">
        <v>1205</v>
      </c>
      <c r="H441" s="443" t="s">
        <v>1206</v>
      </c>
      <c r="I441" s="445">
        <v>215.75</v>
      </c>
      <c r="J441" s="445">
        <v>6</v>
      </c>
      <c r="K441" s="446">
        <v>1294.5</v>
      </c>
    </row>
    <row r="442" spans="1:11" ht="14.45" customHeight="1" x14ac:dyDescent="0.2">
      <c r="A442" s="441" t="s">
        <v>377</v>
      </c>
      <c r="B442" s="442" t="s">
        <v>378</v>
      </c>
      <c r="C442" s="443" t="s">
        <v>379</v>
      </c>
      <c r="D442" s="444" t="s">
        <v>380</v>
      </c>
      <c r="E442" s="443" t="s">
        <v>381</v>
      </c>
      <c r="F442" s="444" t="s">
        <v>382</v>
      </c>
      <c r="G442" s="443" t="s">
        <v>1207</v>
      </c>
      <c r="H442" s="443" t="s">
        <v>1208</v>
      </c>
      <c r="I442" s="445">
        <v>2766.639892578125</v>
      </c>
      <c r="J442" s="445">
        <v>5</v>
      </c>
      <c r="K442" s="446">
        <v>13833.199462890625</v>
      </c>
    </row>
    <row r="443" spans="1:11" ht="14.45" customHeight="1" x14ac:dyDescent="0.2">
      <c r="A443" s="441" t="s">
        <v>377</v>
      </c>
      <c r="B443" s="442" t="s">
        <v>378</v>
      </c>
      <c r="C443" s="443" t="s">
        <v>379</v>
      </c>
      <c r="D443" s="444" t="s">
        <v>380</v>
      </c>
      <c r="E443" s="443" t="s">
        <v>381</v>
      </c>
      <c r="F443" s="444" t="s">
        <v>382</v>
      </c>
      <c r="G443" s="443" t="s">
        <v>1209</v>
      </c>
      <c r="H443" s="443" t="s">
        <v>1210</v>
      </c>
      <c r="I443" s="445">
        <v>274.66799926757813</v>
      </c>
      <c r="J443" s="445">
        <v>25</v>
      </c>
      <c r="K443" s="446">
        <v>6866.6998291015625</v>
      </c>
    </row>
    <row r="444" spans="1:11" ht="14.45" customHeight="1" x14ac:dyDescent="0.2">
      <c r="A444" s="441" t="s">
        <v>377</v>
      </c>
      <c r="B444" s="442" t="s">
        <v>378</v>
      </c>
      <c r="C444" s="443" t="s">
        <v>379</v>
      </c>
      <c r="D444" s="444" t="s">
        <v>380</v>
      </c>
      <c r="E444" s="443" t="s">
        <v>381</v>
      </c>
      <c r="F444" s="444" t="s">
        <v>382</v>
      </c>
      <c r="G444" s="443" t="s">
        <v>1211</v>
      </c>
      <c r="H444" s="443" t="s">
        <v>1212</v>
      </c>
      <c r="I444" s="445">
        <v>611.04998779296875</v>
      </c>
      <c r="J444" s="445">
        <v>2</v>
      </c>
      <c r="K444" s="446">
        <v>1222.0999755859375</v>
      </c>
    </row>
    <row r="445" spans="1:11" ht="14.45" customHeight="1" x14ac:dyDescent="0.2">
      <c r="A445" s="441" t="s">
        <v>377</v>
      </c>
      <c r="B445" s="442" t="s">
        <v>378</v>
      </c>
      <c r="C445" s="443" t="s">
        <v>379</v>
      </c>
      <c r="D445" s="444" t="s">
        <v>380</v>
      </c>
      <c r="E445" s="443" t="s">
        <v>381</v>
      </c>
      <c r="F445" s="444" t="s">
        <v>382</v>
      </c>
      <c r="G445" s="443" t="s">
        <v>1213</v>
      </c>
      <c r="H445" s="443" t="s">
        <v>1214</v>
      </c>
      <c r="I445" s="445">
        <v>62920</v>
      </c>
      <c r="J445" s="445">
        <v>1</v>
      </c>
      <c r="K445" s="446">
        <v>62920</v>
      </c>
    </row>
    <row r="446" spans="1:11" ht="14.45" customHeight="1" x14ac:dyDescent="0.2">
      <c r="A446" s="441" t="s">
        <v>377</v>
      </c>
      <c r="B446" s="442" t="s">
        <v>378</v>
      </c>
      <c r="C446" s="443" t="s">
        <v>379</v>
      </c>
      <c r="D446" s="444" t="s">
        <v>380</v>
      </c>
      <c r="E446" s="443" t="s">
        <v>381</v>
      </c>
      <c r="F446" s="444" t="s">
        <v>382</v>
      </c>
      <c r="G446" s="443" t="s">
        <v>1215</v>
      </c>
      <c r="H446" s="443" t="s">
        <v>1216</v>
      </c>
      <c r="I446" s="445">
        <v>12.959979196389517</v>
      </c>
      <c r="J446" s="445">
        <v>2840</v>
      </c>
      <c r="K446" s="446">
        <v>36803.920196533203</v>
      </c>
    </row>
    <row r="447" spans="1:11" ht="14.45" customHeight="1" x14ac:dyDescent="0.2">
      <c r="A447" s="441" t="s">
        <v>377</v>
      </c>
      <c r="B447" s="442" t="s">
        <v>378</v>
      </c>
      <c r="C447" s="443" t="s">
        <v>379</v>
      </c>
      <c r="D447" s="444" t="s">
        <v>380</v>
      </c>
      <c r="E447" s="443" t="s">
        <v>381</v>
      </c>
      <c r="F447" s="444" t="s">
        <v>382</v>
      </c>
      <c r="G447" s="443" t="s">
        <v>1217</v>
      </c>
      <c r="H447" s="443" t="s">
        <v>1218</v>
      </c>
      <c r="I447" s="445">
        <v>12.959937512874603</v>
      </c>
      <c r="J447" s="445">
        <v>2840</v>
      </c>
      <c r="K447" s="446">
        <v>36803.900177001953</v>
      </c>
    </row>
    <row r="448" spans="1:11" ht="14.45" customHeight="1" x14ac:dyDescent="0.2">
      <c r="A448" s="441" t="s">
        <v>377</v>
      </c>
      <c r="B448" s="442" t="s">
        <v>378</v>
      </c>
      <c r="C448" s="443" t="s">
        <v>379</v>
      </c>
      <c r="D448" s="444" t="s">
        <v>380</v>
      </c>
      <c r="E448" s="443" t="s">
        <v>381</v>
      </c>
      <c r="F448" s="444" t="s">
        <v>382</v>
      </c>
      <c r="G448" s="443" t="s">
        <v>1219</v>
      </c>
      <c r="H448" s="443" t="s">
        <v>1220</v>
      </c>
      <c r="I448" s="445">
        <v>2821.97607421875</v>
      </c>
      <c r="J448" s="445">
        <v>5</v>
      </c>
      <c r="K448" s="446">
        <v>14109.8798828125</v>
      </c>
    </row>
    <row r="449" spans="1:11" ht="14.45" customHeight="1" x14ac:dyDescent="0.2">
      <c r="A449" s="441" t="s">
        <v>377</v>
      </c>
      <c r="B449" s="442" t="s">
        <v>378</v>
      </c>
      <c r="C449" s="443" t="s">
        <v>379</v>
      </c>
      <c r="D449" s="444" t="s">
        <v>380</v>
      </c>
      <c r="E449" s="443" t="s">
        <v>381</v>
      </c>
      <c r="F449" s="444" t="s">
        <v>382</v>
      </c>
      <c r="G449" s="443" t="s">
        <v>1219</v>
      </c>
      <c r="H449" s="443" t="s">
        <v>1221</v>
      </c>
      <c r="I449" s="445">
        <v>2766.64404296875</v>
      </c>
      <c r="J449" s="445">
        <v>5</v>
      </c>
      <c r="K449" s="446">
        <v>13833.2197265625</v>
      </c>
    </row>
    <row r="450" spans="1:11" ht="14.45" customHeight="1" x14ac:dyDescent="0.2">
      <c r="A450" s="441" t="s">
        <v>377</v>
      </c>
      <c r="B450" s="442" t="s">
        <v>378</v>
      </c>
      <c r="C450" s="443" t="s">
        <v>379</v>
      </c>
      <c r="D450" s="444" t="s">
        <v>380</v>
      </c>
      <c r="E450" s="443" t="s">
        <v>381</v>
      </c>
      <c r="F450" s="444" t="s">
        <v>382</v>
      </c>
      <c r="G450" s="443" t="s">
        <v>1222</v>
      </c>
      <c r="H450" s="443" t="s">
        <v>1223</v>
      </c>
      <c r="I450" s="445">
        <v>274.67500305175781</v>
      </c>
      <c r="J450" s="445">
        <v>15</v>
      </c>
      <c r="K450" s="446">
        <v>4120.1099243164063</v>
      </c>
    </row>
    <row r="451" spans="1:11" ht="14.45" customHeight="1" x14ac:dyDescent="0.2">
      <c r="A451" s="441" t="s">
        <v>377</v>
      </c>
      <c r="B451" s="442" t="s">
        <v>378</v>
      </c>
      <c r="C451" s="443" t="s">
        <v>379</v>
      </c>
      <c r="D451" s="444" t="s">
        <v>380</v>
      </c>
      <c r="E451" s="443" t="s">
        <v>381</v>
      </c>
      <c r="F451" s="444" t="s">
        <v>382</v>
      </c>
      <c r="G451" s="443" t="s">
        <v>1224</v>
      </c>
      <c r="H451" s="443" t="s">
        <v>1225</v>
      </c>
      <c r="I451" s="445">
        <v>4515.4048200334819</v>
      </c>
      <c r="J451" s="445">
        <v>27</v>
      </c>
      <c r="K451" s="446">
        <v>121813.92041015625</v>
      </c>
    </row>
    <row r="452" spans="1:11" ht="14.45" customHeight="1" x14ac:dyDescent="0.2">
      <c r="A452" s="441" t="s">
        <v>377</v>
      </c>
      <c r="B452" s="442" t="s">
        <v>378</v>
      </c>
      <c r="C452" s="443" t="s">
        <v>379</v>
      </c>
      <c r="D452" s="444" t="s">
        <v>380</v>
      </c>
      <c r="E452" s="443" t="s">
        <v>381</v>
      </c>
      <c r="F452" s="444" t="s">
        <v>382</v>
      </c>
      <c r="G452" s="443" t="s">
        <v>1226</v>
      </c>
      <c r="H452" s="443" t="s">
        <v>1227</v>
      </c>
      <c r="I452" s="445">
        <v>42350</v>
      </c>
      <c r="J452" s="445">
        <v>12</v>
      </c>
      <c r="K452" s="446">
        <v>508200</v>
      </c>
    </row>
    <row r="453" spans="1:11" ht="14.45" customHeight="1" x14ac:dyDescent="0.2">
      <c r="A453" s="441" t="s">
        <v>377</v>
      </c>
      <c r="B453" s="442" t="s">
        <v>378</v>
      </c>
      <c r="C453" s="443" t="s">
        <v>379</v>
      </c>
      <c r="D453" s="444" t="s">
        <v>380</v>
      </c>
      <c r="E453" s="443" t="s">
        <v>381</v>
      </c>
      <c r="F453" s="444" t="s">
        <v>382</v>
      </c>
      <c r="G453" s="443" t="s">
        <v>1228</v>
      </c>
      <c r="H453" s="443" t="s">
        <v>1229</v>
      </c>
      <c r="I453" s="445">
        <v>5324</v>
      </c>
      <c r="J453" s="445">
        <v>1</v>
      </c>
      <c r="K453" s="446">
        <v>5324</v>
      </c>
    </row>
    <row r="454" spans="1:11" ht="14.45" customHeight="1" x14ac:dyDescent="0.2">
      <c r="A454" s="441" t="s">
        <v>377</v>
      </c>
      <c r="B454" s="442" t="s">
        <v>378</v>
      </c>
      <c r="C454" s="443" t="s">
        <v>379</v>
      </c>
      <c r="D454" s="444" t="s">
        <v>380</v>
      </c>
      <c r="E454" s="443" t="s">
        <v>381</v>
      </c>
      <c r="F454" s="444" t="s">
        <v>382</v>
      </c>
      <c r="G454" s="443" t="s">
        <v>1230</v>
      </c>
      <c r="H454" s="443" t="s">
        <v>1231</v>
      </c>
      <c r="I454" s="445">
        <v>15.550000190734863</v>
      </c>
      <c r="J454" s="445">
        <v>250</v>
      </c>
      <c r="K454" s="446">
        <v>3887.2301177978516</v>
      </c>
    </row>
    <row r="455" spans="1:11" ht="14.45" customHeight="1" x14ac:dyDescent="0.2">
      <c r="A455" s="441" t="s">
        <v>377</v>
      </c>
      <c r="B455" s="442" t="s">
        <v>378</v>
      </c>
      <c r="C455" s="443" t="s">
        <v>379</v>
      </c>
      <c r="D455" s="444" t="s">
        <v>380</v>
      </c>
      <c r="E455" s="443" t="s">
        <v>381</v>
      </c>
      <c r="F455" s="444" t="s">
        <v>382</v>
      </c>
      <c r="G455" s="443" t="s">
        <v>1232</v>
      </c>
      <c r="H455" s="443" t="s">
        <v>1233</v>
      </c>
      <c r="I455" s="445">
        <v>4056.81005859375</v>
      </c>
      <c r="J455" s="445">
        <v>1</v>
      </c>
      <c r="K455" s="446">
        <v>4056.81005859375</v>
      </c>
    </row>
    <row r="456" spans="1:11" ht="14.45" customHeight="1" x14ac:dyDescent="0.2">
      <c r="A456" s="441" t="s">
        <v>377</v>
      </c>
      <c r="B456" s="442" t="s">
        <v>378</v>
      </c>
      <c r="C456" s="443" t="s">
        <v>379</v>
      </c>
      <c r="D456" s="444" t="s">
        <v>380</v>
      </c>
      <c r="E456" s="443" t="s">
        <v>381</v>
      </c>
      <c r="F456" s="444" t="s">
        <v>382</v>
      </c>
      <c r="G456" s="443" t="s">
        <v>1232</v>
      </c>
      <c r="H456" s="443" t="s">
        <v>1234</v>
      </c>
      <c r="I456" s="445">
        <v>3977.27001953125</v>
      </c>
      <c r="J456" s="445">
        <v>1</v>
      </c>
      <c r="K456" s="446">
        <v>3977.27001953125</v>
      </c>
    </row>
    <row r="457" spans="1:11" ht="14.45" customHeight="1" x14ac:dyDescent="0.2">
      <c r="A457" s="441" t="s">
        <v>377</v>
      </c>
      <c r="B457" s="442" t="s">
        <v>378</v>
      </c>
      <c r="C457" s="443" t="s">
        <v>379</v>
      </c>
      <c r="D457" s="444" t="s">
        <v>380</v>
      </c>
      <c r="E457" s="443" t="s">
        <v>381</v>
      </c>
      <c r="F457" s="444" t="s">
        <v>382</v>
      </c>
      <c r="G457" s="443" t="s">
        <v>1235</v>
      </c>
      <c r="H457" s="443" t="s">
        <v>1236</v>
      </c>
      <c r="I457" s="445">
        <v>1940.97998046875</v>
      </c>
      <c r="J457" s="445">
        <v>1</v>
      </c>
      <c r="K457" s="446">
        <v>1940.97998046875</v>
      </c>
    </row>
    <row r="458" spans="1:11" ht="14.45" customHeight="1" x14ac:dyDescent="0.2">
      <c r="A458" s="441" t="s">
        <v>377</v>
      </c>
      <c r="B458" s="442" t="s">
        <v>378</v>
      </c>
      <c r="C458" s="443" t="s">
        <v>379</v>
      </c>
      <c r="D458" s="444" t="s">
        <v>380</v>
      </c>
      <c r="E458" s="443" t="s">
        <v>381</v>
      </c>
      <c r="F458" s="444" t="s">
        <v>382</v>
      </c>
      <c r="G458" s="443" t="s">
        <v>1237</v>
      </c>
      <c r="H458" s="443" t="s">
        <v>1238</v>
      </c>
      <c r="I458" s="445">
        <v>1833.0750122070313</v>
      </c>
      <c r="J458" s="445">
        <v>2</v>
      </c>
      <c r="K458" s="446">
        <v>3666.1500244140625</v>
      </c>
    </row>
    <row r="459" spans="1:11" ht="14.45" customHeight="1" x14ac:dyDescent="0.2">
      <c r="A459" s="441" t="s">
        <v>377</v>
      </c>
      <c r="B459" s="442" t="s">
        <v>378</v>
      </c>
      <c r="C459" s="443" t="s">
        <v>379</v>
      </c>
      <c r="D459" s="444" t="s">
        <v>380</v>
      </c>
      <c r="E459" s="443" t="s">
        <v>381</v>
      </c>
      <c r="F459" s="444" t="s">
        <v>382</v>
      </c>
      <c r="G459" s="443" t="s">
        <v>1239</v>
      </c>
      <c r="H459" s="443" t="s">
        <v>1240</v>
      </c>
      <c r="I459" s="445">
        <v>701.79998779296875</v>
      </c>
      <c r="J459" s="445">
        <v>1</v>
      </c>
      <c r="K459" s="446">
        <v>701.79998779296875</v>
      </c>
    </row>
    <row r="460" spans="1:11" ht="14.45" customHeight="1" x14ac:dyDescent="0.2">
      <c r="A460" s="441" t="s">
        <v>377</v>
      </c>
      <c r="B460" s="442" t="s">
        <v>378</v>
      </c>
      <c r="C460" s="443" t="s">
        <v>379</v>
      </c>
      <c r="D460" s="444" t="s">
        <v>380</v>
      </c>
      <c r="E460" s="443" t="s">
        <v>381</v>
      </c>
      <c r="F460" s="444" t="s">
        <v>382</v>
      </c>
      <c r="G460" s="443" t="s">
        <v>1241</v>
      </c>
      <c r="H460" s="443" t="s">
        <v>1242</v>
      </c>
      <c r="I460" s="445">
        <v>11683.15625</v>
      </c>
      <c r="J460" s="445">
        <v>3</v>
      </c>
      <c r="K460" s="446">
        <v>35049.46875</v>
      </c>
    </row>
    <row r="461" spans="1:11" ht="14.45" customHeight="1" x14ac:dyDescent="0.2">
      <c r="A461" s="441" t="s">
        <v>377</v>
      </c>
      <c r="B461" s="442" t="s">
        <v>378</v>
      </c>
      <c r="C461" s="443" t="s">
        <v>379</v>
      </c>
      <c r="D461" s="444" t="s">
        <v>380</v>
      </c>
      <c r="E461" s="443" t="s">
        <v>381</v>
      </c>
      <c r="F461" s="444" t="s">
        <v>382</v>
      </c>
      <c r="G461" s="443" t="s">
        <v>1243</v>
      </c>
      <c r="H461" s="443" t="s">
        <v>1244</v>
      </c>
      <c r="I461" s="445">
        <v>6358.5498046875</v>
      </c>
      <c r="J461" s="445">
        <v>1</v>
      </c>
      <c r="K461" s="446">
        <v>6358.5498046875</v>
      </c>
    </row>
    <row r="462" spans="1:11" ht="14.45" customHeight="1" x14ac:dyDescent="0.2">
      <c r="A462" s="441" t="s">
        <v>377</v>
      </c>
      <c r="B462" s="442" t="s">
        <v>378</v>
      </c>
      <c r="C462" s="443" t="s">
        <v>379</v>
      </c>
      <c r="D462" s="444" t="s">
        <v>380</v>
      </c>
      <c r="E462" s="443" t="s">
        <v>381</v>
      </c>
      <c r="F462" s="444" t="s">
        <v>382</v>
      </c>
      <c r="G462" s="443" t="s">
        <v>1245</v>
      </c>
      <c r="H462" s="443" t="s">
        <v>1246</v>
      </c>
      <c r="I462" s="445">
        <v>16879.526579483696</v>
      </c>
      <c r="J462" s="445">
        <v>44</v>
      </c>
      <c r="K462" s="446">
        <v>749486.759765625</v>
      </c>
    </row>
    <row r="463" spans="1:11" ht="14.45" customHeight="1" x14ac:dyDescent="0.2">
      <c r="A463" s="441" t="s">
        <v>377</v>
      </c>
      <c r="B463" s="442" t="s">
        <v>378</v>
      </c>
      <c r="C463" s="443" t="s">
        <v>379</v>
      </c>
      <c r="D463" s="444" t="s">
        <v>380</v>
      </c>
      <c r="E463" s="443" t="s">
        <v>381</v>
      </c>
      <c r="F463" s="444" t="s">
        <v>382</v>
      </c>
      <c r="G463" s="443" t="s">
        <v>1247</v>
      </c>
      <c r="H463" s="443" t="s">
        <v>1248</v>
      </c>
      <c r="I463" s="445">
        <v>13310</v>
      </c>
      <c r="J463" s="445">
        <v>63</v>
      </c>
      <c r="K463" s="446">
        <v>838530</v>
      </c>
    </row>
    <row r="464" spans="1:11" ht="14.45" customHeight="1" x14ac:dyDescent="0.2">
      <c r="A464" s="441" t="s">
        <v>377</v>
      </c>
      <c r="B464" s="442" t="s">
        <v>378</v>
      </c>
      <c r="C464" s="443" t="s">
        <v>379</v>
      </c>
      <c r="D464" s="444" t="s">
        <v>380</v>
      </c>
      <c r="E464" s="443" t="s">
        <v>381</v>
      </c>
      <c r="F464" s="444" t="s">
        <v>382</v>
      </c>
      <c r="G464" s="443" t="s">
        <v>1249</v>
      </c>
      <c r="H464" s="443" t="s">
        <v>1250</v>
      </c>
      <c r="I464" s="445">
        <v>14520</v>
      </c>
      <c r="J464" s="445">
        <v>130</v>
      </c>
      <c r="K464" s="446">
        <v>1887600</v>
      </c>
    </row>
    <row r="465" spans="1:11" ht="14.45" customHeight="1" x14ac:dyDescent="0.2">
      <c r="A465" s="441" t="s">
        <v>377</v>
      </c>
      <c r="B465" s="442" t="s">
        <v>378</v>
      </c>
      <c r="C465" s="443" t="s">
        <v>379</v>
      </c>
      <c r="D465" s="444" t="s">
        <v>380</v>
      </c>
      <c r="E465" s="443" t="s">
        <v>381</v>
      </c>
      <c r="F465" s="444" t="s">
        <v>382</v>
      </c>
      <c r="G465" s="443" t="s">
        <v>1251</v>
      </c>
      <c r="H465" s="443" t="s">
        <v>1252</v>
      </c>
      <c r="I465" s="445">
        <v>98.456362637606532</v>
      </c>
      <c r="J465" s="445">
        <v>18</v>
      </c>
      <c r="K465" s="446">
        <v>1771.4699935913086</v>
      </c>
    </row>
    <row r="466" spans="1:11" ht="14.45" customHeight="1" x14ac:dyDescent="0.2">
      <c r="A466" s="441" t="s">
        <v>377</v>
      </c>
      <c r="B466" s="442" t="s">
        <v>378</v>
      </c>
      <c r="C466" s="443" t="s">
        <v>379</v>
      </c>
      <c r="D466" s="444" t="s">
        <v>380</v>
      </c>
      <c r="E466" s="443" t="s">
        <v>381</v>
      </c>
      <c r="F466" s="444" t="s">
        <v>382</v>
      </c>
      <c r="G466" s="443" t="s">
        <v>1253</v>
      </c>
      <c r="H466" s="443" t="s">
        <v>1254</v>
      </c>
      <c r="I466" s="445">
        <v>1419.3299560546875</v>
      </c>
      <c r="J466" s="445">
        <v>1</v>
      </c>
      <c r="K466" s="446">
        <v>1419.3299560546875</v>
      </c>
    </row>
    <row r="467" spans="1:11" ht="14.45" customHeight="1" x14ac:dyDescent="0.2">
      <c r="A467" s="441" t="s">
        <v>377</v>
      </c>
      <c r="B467" s="442" t="s">
        <v>378</v>
      </c>
      <c r="C467" s="443" t="s">
        <v>379</v>
      </c>
      <c r="D467" s="444" t="s">
        <v>380</v>
      </c>
      <c r="E467" s="443" t="s">
        <v>381</v>
      </c>
      <c r="F467" s="444" t="s">
        <v>382</v>
      </c>
      <c r="G467" s="443" t="s">
        <v>1255</v>
      </c>
      <c r="H467" s="443" t="s">
        <v>1256</v>
      </c>
      <c r="I467" s="445">
        <v>20.641725871873938</v>
      </c>
      <c r="J467" s="445">
        <v>500</v>
      </c>
      <c r="K467" s="446">
        <v>10227.860046386719</v>
      </c>
    </row>
    <row r="468" spans="1:11" ht="14.45" customHeight="1" x14ac:dyDescent="0.2">
      <c r="A468" s="441" t="s">
        <v>377</v>
      </c>
      <c r="B468" s="442" t="s">
        <v>378</v>
      </c>
      <c r="C468" s="443" t="s">
        <v>379</v>
      </c>
      <c r="D468" s="444" t="s">
        <v>380</v>
      </c>
      <c r="E468" s="443" t="s">
        <v>1257</v>
      </c>
      <c r="F468" s="444" t="s">
        <v>1258</v>
      </c>
      <c r="G468" s="443" t="s">
        <v>1259</v>
      </c>
      <c r="H468" s="443" t="s">
        <v>1260</v>
      </c>
      <c r="I468" s="445">
        <v>121</v>
      </c>
      <c r="J468" s="445">
        <v>2000</v>
      </c>
      <c r="K468" s="446">
        <v>242000</v>
      </c>
    </row>
    <row r="469" spans="1:11" ht="14.45" customHeight="1" x14ac:dyDescent="0.2">
      <c r="A469" s="441" t="s">
        <v>377</v>
      </c>
      <c r="B469" s="442" t="s">
        <v>378</v>
      </c>
      <c r="C469" s="443" t="s">
        <v>379</v>
      </c>
      <c r="D469" s="444" t="s">
        <v>380</v>
      </c>
      <c r="E469" s="443" t="s">
        <v>1261</v>
      </c>
      <c r="F469" s="444" t="s">
        <v>1262</v>
      </c>
      <c r="G469" s="443" t="s">
        <v>1263</v>
      </c>
      <c r="H469" s="443" t="s">
        <v>1264</v>
      </c>
      <c r="I469" s="445">
        <v>624.3599853515625</v>
      </c>
      <c r="J469" s="445">
        <v>2</v>
      </c>
      <c r="K469" s="446">
        <v>1248.719970703125</v>
      </c>
    </row>
    <row r="470" spans="1:11" ht="14.45" customHeight="1" x14ac:dyDescent="0.2">
      <c r="A470" s="441" t="s">
        <v>377</v>
      </c>
      <c r="B470" s="442" t="s">
        <v>378</v>
      </c>
      <c r="C470" s="443" t="s">
        <v>379</v>
      </c>
      <c r="D470" s="444" t="s">
        <v>380</v>
      </c>
      <c r="E470" s="443" t="s">
        <v>1261</v>
      </c>
      <c r="F470" s="444" t="s">
        <v>1262</v>
      </c>
      <c r="G470" s="443" t="s">
        <v>1265</v>
      </c>
      <c r="H470" s="443" t="s">
        <v>1266</v>
      </c>
      <c r="I470" s="445">
        <v>2.1500000770275411</v>
      </c>
      <c r="J470" s="445">
        <v>21504</v>
      </c>
      <c r="K470" s="446">
        <v>46299.44140625</v>
      </c>
    </row>
    <row r="471" spans="1:11" ht="14.45" customHeight="1" x14ac:dyDescent="0.2">
      <c r="A471" s="441" t="s">
        <v>377</v>
      </c>
      <c r="B471" s="442" t="s">
        <v>378</v>
      </c>
      <c r="C471" s="443" t="s">
        <v>379</v>
      </c>
      <c r="D471" s="444" t="s">
        <v>380</v>
      </c>
      <c r="E471" s="443" t="s">
        <v>1261</v>
      </c>
      <c r="F471" s="444" t="s">
        <v>1262</v>
      </c>
      <c r="G471" s="443" t="s">
        <v>1267</v>
      </c>
      <c r="H471" s="443" t="s">
        <v>1268</v>
      </c>
      <c r="I471" s="445">
        <v>2.1642857619694302</v>
      </c>
      <c r="J471" s="445">
        <v>7168</v>
      </c>
      <c r="K471" s="446">
        <v>15497.68017578125</v>
      </c>
    </row>
    <row r="472" spans="1:11" ht="14.45" customHeight="1" x14ac:dyDescent="0.2">
      <c r="A472" s="441" t="s">
        <v>377</v>
      </c>
      <c r="B472" s="442" t="s">
        <v>378</v>
      </c>
      <c r="C472" s="443" t="s">
        <v>379</v>
      </c>
      <c r="D472" s="444" t="s">
        <v>380</v>
      </c>
      <c r="E472" s="443" t="s">
        <v>1261</v>
      </c>
      <c r="F472" s="444" t="s">
        <v>1262</v>
      </c>
      <c r="G472" s="443" t="s">
        <v>1269</v>
      </c>
      <c r="H472" s="443" t="s">
        <v>1270</v>
      </c>
      <c r="I472" s="445">
        <v>9.6457144873482843</v>
      </c>
      <c r="J472" s="445">
        <v>350</v>
      </c>
      <c r="K472" s="446">
        <v>3375.8900146484375</v>
      </c>
    </row>
    <row r="473" spans="1:11" ht="14.45" customHeight="1" x14ac:dyDescent="0.2">
      <c r="A473" s="441" t="s">
        <v>377</v>
      </c>
      <c r="B473" s="442" t="s">
        <v>378</v>
      </c>
      <c r="C473" s="443" t="s">
        <v>379</v>
      </c>
      <c r="D473" s="444" t="s">
        <v>380</v>
      </c>
      <c r="E473" s="443" t="s">
        <v>1261</v>
      </c>
      <c r="F473" s="444" t="s">
        <v>1262</v>
      </c>
      <c r="G473" s="443" t="s">
        <v>1271</v>
      </c>
      <c r="H473" s="443" t="s">
        <v>1272</v>
      </c>
      <c r="I473" s="445">
        <v>9.7600001229180222</v>
      </c>
      <c r="J473" s="445">
        <v>950</v>
      </c>
      <c r="K473" s="446">
        <v>9256.1099853515625</v>
      </c>
    </row>
    <row r="474" spans="1:11" ht="14.45" customHeight="1" x14ac:dyDescent="0.2">
      <c r="A474" s="441" t="s">
        <v>377</v>
      </c>
      <c r="B474" s="442" t="s">
        <v>378</v>
      </c>
      <c r="C474" s="443" t="s">
        <v>379</v>
      </c>
      <c r="D474" s="444" t="s">
        <v>380</v>
      </c>
      <c r="E474" s="443" t="s">
        <v>1261</v>
      </c>
      <c r="F474" s="444" t="s">
        <v>1262</v>
      </c>
      <c r="G474" s="443" t="s">
        <v>1269</v>
      </c>
      <c r="H474" s="443" t="s">
        <v>1273</v>
      </c>
      <c r="I474" s="445">
        <v>9.6800003051757813</v>
      </c>
      <c r="J474" s="445">
        <v>100</v>
      </c>
      <c r="K474" s="446">
        <v>968</v>
      </c>
    </row>
    <row r="475" spans="1:11" ht="14.45" customHeight="1" x14ac:dyDescent="0.2">
      <c r="A475" s="441" t="s">
        <v>377</v>
      </c>
      <c r="B475" s="442" t="s">
        <v>378</v>
      </c>
      <c r="C475" s="443" t="s">
        <v>379</v>
      </c>
      <c r="D475" s="444" t="s">
        <v>380</v>
      </c>
      <c r="E475" s="443" t="s">
        <v>1261</v>
      </c>
      <c r="F475" s="444" t="s">
        <v>1262</v>
      </c>
      <c r="G475" s="443" t="s">
        <v>1271</v>
      </c>
      <c r="H475" s="443" t="s">
        <v>1274</v>
      </c>
      <c r="I475" s="445">
        <v>9.9200000762939453</v>
      </c>
      <c r="J475" s="445">
        <v>400</v>
      </c>
      <c r="K475" s="446">
        <v>3968</v>
      </c>
    </row>
    <row r="476" spans="1:11" ht="14.45" customHeight="1" x14ac:dyDescent="0.2">
      <c r="A476" s="441" t="s">
        <v>377</v>
      </c>
      <c r="B476" s="442" t="s">
        <v>378</v>
      </c>
      <c r="C476" s="443" t="s">
        <v>379</v>
      </c>
      <c r="D476" s="444" t="s">
        <v>380</v>
      </c>
      <c r="E476" s="443" t="s">
        <v>1261</v>
      </c>
      <c r="F476" s="444" t="s">
        <v>1262</v>
      </c>
      <c r="G476" s="443" t="s">
        <v>1275</v>
      </c>
      <c r="H476" s="443" t="s">
        <v>1276</v>
      </c>
      <c r="I476" s="445">
        <v>185.1300048828125</v>
      </c>
      <c r="J476" s="445">
        <v>1</v>
      </c>
      <c r="K476" s="446">
        <v>185.1300048828125</v>
      </c>
    </row>
    <row r="477" spans="1:11" ht="14.45" customHeight="1" x14ac:dyDescent="0.2">
      <c r="A477" s="441" t="s">
        <v>377</v>
      </c>
      <c r="B477" s="442" t="s">
        <v>378</v>
      </c>
      <c r="C477" s="443" t="s">
        <v>379</v>
      </c>
      <c r="D477" s="444" t="s">
        <v>380</v>
      </c>
      <c r="E477" s="443" t="s">
        <v>1261</v>
      </c>
      <c r="F477" s="444" t="s">
        <v>1262</v>
      </c>
      <c r="G477" s="443" t="s">
        <v>1275</v>
      </c>
      <c r="H477" s="443" t="s">
        <v>1277</v>
      </c>
      <c r="I477" s="445">
        <v>185.1300048828125</v>
      </c>
      <c r="J477" s="445">
        <v>2</v>
      </c>
      <c r="K477" s="446">
        <v>370.260009765625</v>
      </c>
    </row>
    <row r="478" spans="1:11" ht="14.45" customHeight="1" x14ac:dyDescent="0.2">
      <c r="A478" s="441" t="s">
        <v>377</v>
      </c>
      <c r="B478" s="442" t="s">
        <v>378</v>
      </c>
      <c r="C478" s="443" t="s">
        <v>379</v>
      </c>
      <c r="D478" s="444" t="s">
        <v>380</v>
      </c>
      <c r="E478" s="443" t="s">
        <v>1261</v>
      </c>
      <c r="F478" s="444" t="s">
        <v>1262</v>
      </c>
      <c r="G478" s="443" t="s">
        <v>1278</v>
      </c>
      <c r="H478" s="443" t="s">
        <v>1279</v>
      </c>
      <c r="I478" s="445">
        <v>4.1500000953674316</v>
      </c>
      <c r="J478" s="445">
        <v>2880</v>
      </c>
      <c r="K478" s="446">
        <v>11961.210205078125</v>
      </c>
    </row>
    <row r="479" spans="1:11" ht="14.45" customHeight="1" x14ac:dyDescent="0.2">
      <c r="A479" s="441" t="s">
        <v>377</v>
      </c>
      <c r="B479" s="442" t="s">
        <v>378</v>
      </c>
      <c r="C479" s="443" t="s">
        <v>379</v>
      </c>
      <c r="D479" s="444" t="s">
        <v>380</v>
      </c>
      <c r="E479" s="443" t="s">
        <v>1261</v>
      </c>
      <c r="F479" s="444" t="s">
        <v>1262</v>
      </c>
      <c r="G479" s="443" t="s">
        <v>1280</v>
      </c>
      <c r="H479" s="443" t="s">
        <v>1281</v>
      </c>
      <c r="I479" s="445">
        <v>0.44999998807907104</v>
      </c>
      <c r="J479" s="445">
        <v>1000</v>
      </c>
      <c r="K479" s="446">
        <v>445.489990234375</v>
      </c>
    </row>
    <row r="480" spans="1:11" ht="14.45" customHeight="1" x14ac:dyDescent="0.2">
      <c r="A480" s="441" t="s">
        <v>377</v>
      </c>
      <c r="B480" s="442" t="s">
        <v>378</v>
      </c>
      <c r="C480" s="443" t="s">
        <v>379</v>
      </c>
      <c r="D480" s="444" t="s">
        <v>380</v>
      </c>
      <c r="E480" s="443" t="s">
        <v>1261</v>
      </c>
      <c r="F480" s="444" t="s">
        <v>1262</v>
      </c>
      <c r="G480" s="443" t="s">
        <v>1282</v>
      </c>
      <c r="H480" s="443" t="s">
        <v>1283</v>
      </c>
      <c r="I480" s="445">
        <v>24.739999771118164</v>
      </c>
      <c r="J480" s="445">
        <v>100</v>
      </c>
      <c r="K480" s="446">
        <v>2474.449951171875</v>
      </c>
    </row>
    <row r="481" spans="1:11" ht="14.45" customHeight="1" x14ac:dyDescent="0.2">
      <c r="A481" s="441" t="s">
        <v>377</v>
      </c>
      <c r="B481" s="442" t="s">
        <v>378</v>
      </c>
      <c r="C481" s="443" t="s">
        <v>379</v>
      </c>
      <c r="D481" s="444" t="s">
        <v>380</v>
      </c>
      <c r="E481" s="443" t="s">
        <v>1261</v>
      </c>
      <c r="F481" s="444" t="s">
        <v>1262</v>
      </c>
      <c r="G481" s="443" t="s">
        <v>1284</v>
      </c>
      <c r="H481" s="443" t="s">
        <v>1285</v>
      </c>
      <c r="I481" s="445">
        <v>0.31000000238418579</v>
      </c>
      <c r="J481" s="445">
        <v>11000</v>
      </c>
      <c r="K481" s="446">
        <v>3436.4000244140625</v>
      </c>
    </row>
    <row r="482" spans="1:11" ht="14.45" customHeight="1" x14ac:dyDescent="0.2">
      <c r="A482" s="441" t="s">
        <v>377</v>
      </c>
      <c r="B482" s="442" t="s">
        <v>378</v>
      </c>
      <c r="C482" s="443" t="s">
        <v>379</v>
      </c>
      <c r="D482" s="444" t="s">
        <v>380</v>
      </c>
      <c r="E482" s="443" t="s">
        <v>1261</v>
      </c>
      <c r="F482" s="444" t="s">
        <v>1262</v>
      </c>
      <c r="G482" s="443" t="s">
        <v>1286</v>
      </c>
      <c r="H482" s="443" t="s">
        <v>1287</v>
      </c>
      <c r="I482" s="445">
        <v>0.49142857108797344</v>
      </c>
      <c r="J482" s="445">
        <v>32000</v>
      </c>
      <c r="K482" s="446">
        <v>15246</v>
      </c>
    </row>
    <row r="483" spans="1:11" ht="14.45" customHeight="1" x14ac:dyDescent="0.2">
      <c r="A483" s="441" t="s">
        <v>377</v>
      </c>
      <c r="B483" s="442" t="s">
        <v>378</v>
      </c>
      <c r="C483" s="443" t="s">
        <v>379</v>
      </c>
      <c r="D483" s="444" t="s">
        <v>380</v>
      </c>
      <c r="E483" s="443" t="s">
        <v>1261</v>
      </c>
      <c r="F483" s="444" t="s">
        <v>1262</v>
      </c>
      <c r="G483" s="443" t="s">
        <v>1278</v>
      </c>
      <c r="H483" s="443" t="s">
        <v>1288</v>
      </c>
      <c r="I483" s="445">
        <v>4.2166666984558105</v>
      </c>
      <c r="J483" s="445">
        <v>5760</v>
      </c>
      <c r="K483" s="446">
        <v>24374.360107421875</v>
      </c>
    </row>
    <row r="484" spans="1:11" ht="14.45" customHeight="1" x14ac:dyDescent="0.2">
      <c r="A484" s="441" t="s">
        <v>377</v>
      </c>
      <c r="B484" s="442" t="s">
        <v>378</v>
      </c>
      <c r="C484" s="443" t="s">
        <v>379</v>
      </c>
      <c r="D484" s="444" t="s">
        <v>380</v>
      </c>
      <c r="E484" s="443" t="s">
        <v>1261</v>
      </c>
      <c r="F484" s="444" t="s">
        <v>1262</v>
      </c>
      <c r="G484" s="443" t="s">
        <v>1289</v>
      </c>
      <c r="H484" s="443" t="s">
        <v>1290</v>
      </c>
      <c r="I484" s="445">
        <v>2.3590908050537109</v>
      </c>
      <c r="J484" s="445">
        <v>26496</v>
      </c>
      <c r="K484" s="446">
        <v>62450.51953125</v>
      </c>
    </row>
    <row r="485" spans="1:11" ht="14.45" customHeight="1" x14ac:dyDescent="0.2">
      <c r="A485" s="441" t="s">
        <v>377</v>
      </c>
      <c r="B485" s="442" t="s">
        <v>378</v>
      </c>
      <c r="C485" s="443" t="s">
        <v>379</v>
      </c>
      <c r="D485" s="444" t="s">
        <v>380</v>
      </c>
      <c r="E485" s="443" t="s">
        <v>1261</v>
      </c>
      <c r="F485" s="444" t="s">
        <v>1262</v>
      </c>
      <c r="G485" s="443" t="s">
        <v>1291</v>
      </c>
      <c r="H485" s="443" t="s">
        <v>1292</v>
      </c>
      <c r="I485" s="445">
        <v>1.5511110623677571</v>
      </c>
      <c r="J485" s="445">
        <v>33600</v>
      </c>
      <c r="K485" s="446">
        <v>52217.551025390625</v>
      </c>
    </row>
    <row r="486" spans="1:11" ht="14.45" customHeight="1" x14ac:dyDescent="0.2">
      <c r="A486" s="441" t="s">
        <v>377</v>
      </c>
      <c r="B486" s="442" t="s">
        <v>378</v>
      </c>
      <c r="C486" s="443" t="s">
        <v>379</v>
      </c>
      <c r="D486" s="444" t="s">
        <v>380</v>
      </c>
      <c r="E486" s="443" t="s">
        <v>1261</v>
      </c>
      <c r="F486" s="444" t="s">
        <v>1262</v>
      </c>
      <c r="G486" s="443" t="s">
        <v>1293</v>
      </c>
      <c r="H486" s="443" t="s">
        <v>1294</v>
      </c>
      <c r="I486" s="445">
        <v>2.3771428380693709</v>
      </c>
      <c r="J486" s="445">
        <v>33792</v>
      </c>
      <c r="K486" s="446">
        <v>78988.80078125</v>
      </c>
    </row>
    <row r="487" spans="1:11" ht="14.45" customHeight="1" x14ac:dyDescent="0.2">
      <c r="A487" s="441" t="s">
        <v>377</v>
      </c>
      <c r="B487" s="442" t="s">
        <v>378</v>
      </c>
      <c r="C487" s="443" t="s">
        <v>379</v>
      </c>
      <c r="D487" s="444" t="s">
        <v>380</v>
      </c>
      <c r="E487" s="443" t="s">
        <v>1261</v>
      </c>
      <c r="F487" s="444" t="s">
        <v>1262</v>
      </c>
      <c r="G487" s="443" t="s">
        <v>1295</v>
      </c>
      <c r="H487" s="443" t="s">
        <v>1296</v>
      </c>
      <c r="I487" s="445">
        <v>0.15636363625526428</v>
      </c>
      <c r="J487" s="445">
        <v>67000</v>
      </c>
      <c r="K487" s="446">
        <v>10498.669982910156</v>
      </c>
    </row>
    <row r="488" spans="1:11" ht="14.45" customHeight="1" x14ac:dyDescent="0.2">
      <c r="A488" s="441" t="s">
        <v>377</v>
      </c>
      <c r="B488" s="442" t="s">
        <v>378</v>
      </c>
      <c r="C488" s="443" t="s">
        <v>379</v>
      </c>
      <c r="D488" s="444" t="s">
        <v>380</v>
      </c>
      <c r="E488" s="443" t="s">
        <v>1261</v>
      </c>
      <c r="F488" s="444" t="s">
        <v>1262</v>
      </c>
      <c r="G488" s="443" t="s">
        <v>1293</v>
      </c>
      <c r="H488" s="443" t="s">
        <v>1297</v>
      </c>
      <c r="I488" s="445">
        <v>2.5466666618982949</v>
      </c>
      <c r="J488" s="445">
        <v>15360</v>
      </c>
      <c r="K488" s="446">
        <v>38962</v>
      </c>
    </row>
    <row r="489" spans="1:11" ht="14.45" customHeight="1" x14ac:dyDescent="0.2">
      <c r="A489" s="441" t="s">
        <v>377</v>
      </c>
      <c r="B489" s="442" t="s">
        <v>378</v>
      </c>
      <c r="C489" s="443" t="s">
        <v>379</v>
      </c>
      <c r="D489" s="444" t="s">
        <v>380</v>
      </c>
      <c r="E489" s="443" t="s">
        <v>1261</v>
      </c>
      <c r="F489" s="444" t="s">
        <v>1262</v>
      </c>
      <c r="G489" s="443" t="s">
        <v>1298</v>
      </c>
      <c r="H489" s="443" t="s">
        <v>1299</v>
      </c>
      <c r="I489" s="445">
        <v>0.31000000238418579</v>
      </c>
      <c r="J489" s="445">
        <v>1000</v>
      </c>
      <c r="K489" s="446">
        <v>306.1300048828125</v>
      </c>
    </row>
    <row r="490" spans="1:11" ht="14.45" customHeight="1" x14ac:dyDescent="0.2">
      <c r="A490" s="441" t="s">
        <v>377</v>
      </c>
      <c r="B490" s="442" t="s">
        <v>378</v>
      </c>
      <c r="C490" s="443" t="s">
        <v>379</v>
      </c>
      <c r="D490" s="444" t="s">
        <v>380</v>
      </c>
      <c r="E490" s="443" t="s">
        <v>1261</v>
      </c>
      <c r="F490" s="444" t="s">
        <v>1262</v>
      </c>
      <c r="G490" s="443" t="s">
        <v>1298</v>
      </c>
      <c r="H490" s="443" t="s">
        <v>1300</v>
      </c>
      <c r="I490" s="445">
        <v>0.32799999713897704</v>
      </c>
      <c r="J490" s="445">
        <v>8000</v>
      </c>
      <c r="K490" s="446">
        <v>2658.3699951171875</v>
      </c>
    </row>
    <row r="491" spans="1:11" ht="14.45" customHeight="1" x14ac:dyDescent="0.2">
      <c r="A491" s="441" t="s">
        <v>377</v>
      </c>
      <c r="B491" s="442" t="s">
        <v>378</v>
      </c>
      <c r="C491" s="443" t="s">
        <v>379</v>
      </c>
      <c r="D491" s="444" t="s">
        <v>380</v>
      </c>
      <c r="E491" s="443" t="s">
        <v>1261</v>
      </c>
      <c r="F491" s="444" t="s">
        <v>1262</v>
      </c>
      <c r="G491" s="443" t="s">
        <v>1301</v>
      </c>
      <c r="H491" s="443" t="s">
        <v>1302</v>
      </c>
      <c r="I491" s="445">
        <v>0.25</v>
      </c>
      <c r="J491" s="445">
        <v>46000</v>
      </c>
      <c r="K491" s="446">
        <v>11425.699768066406</v>
      </c>
    </row>
    <row r="492" spans="1:11" ht="14.45" customHeight="1" x14ac:dyDescent="0.2">
      <c r="A492" s="441" t="s">
        <v>377</v>
      </c>
      <c r="B492" s="442" t="s">
        <v>378</v>
      </c>
      <c r="C492" s="443" t="s">
        <v>379</v>
      </c>
      <c r="D492" s="444" t="s">
        <v>380</v>
      </c>
      <c r="E492" s="443" t="s">
        <v>1261</v>
      </c>
      <c r="F492" s="444" t="s">
        <v>1262</v>
      </c>
      <c r="G492" s="443" t="s">
        <v>1303</v>
      </c>
      <c r="H492" s="443" t="s">
        <v>1304</v>
      </c>
      <c r="I492" s="445">
        <v>1.0133333603541057</v>
      </c>
      <c r="J492" s="445">
        <v>10000</v>
      </c>
      <c r="K492" s="446">
        <v>10038.160034179688</v>
      </c>
    </row>
    <row r="493" spans="1:11" ht="14.45" customHeight="1" x14ac:dyDescent="0.2">
      <c r="A493" s="441" t="s">
        <v>377</v>
      </c>
      <c r="B493" s="442" t="s">
        <v>378</v>
      </c>
      <c r="C493" s="443" t="s">
        <v>379</v>
      </c>
      <c r="D493" s="444" t="s">
        <v>380</v>
      </c>
      <c r="E493" s="443" t="s">
        <v>1261</v>
      </c>
      <c r="F493" s="444" t="s">
        <v>1262</v>
      </c>
      <c r="G493" s="443" t="s">
        <v>1303</v>
      </c>
      <c r="H493" s="443" t="s">
        <v>1305</v>
      </c>
      <c r="I493" s="445">
        <v>1.1699999570846558</v>
      </c>
      <c r="J493" s="445">
        <v>1000</v>
      </c>
      <c r="K493" s="446">
        <v>1166.52001953125</v>
      </c>
    </row>
    <row r="494" spans="1:11" ht="14.45" customHeight="1" x14ac:dyDescent="0.2">
      <c r="A494" s="441" t="s">
        <v>377</v>
      </c>
      <c r="B494" s="442" t="s">
        <v>378</v>
      </c>
      <c r="C494" s="443" t="s">
        <v>379</v>
      </c>
      <c r="D494" s="444" t="s">
        <v>380</v>
      </c>
      <c r="E494" s="443" t="s">
        <v>1261</v>
      </c>
      <c r="F494" s="444" t="s">
        <v>1262</v>
      </c>
      <c r="G494" s="443" t="s">
        <v>1306</v>
      </c>
      <c r="H494" s="443" t="s">
        <v>1307</v>
      </c>
      <c r="I494" s="445">
        <v>1.9800000190734863</v>
      </c>
      <c r="J494" s="445">
        <v>7680</v>
      </c>
      <c r="K494" s="446">
        <v>15207.679748535156</v>
      </c>
    </row>
    <row r="495" spans="1:11" ht="14.45" customHeight="1" x14ac:dyDescent="0.2">
      <c r="A495" s="441" t="s">
        <v>377</v>
      </c>
      <c r="B495" s="442" t="s">
        <v>378</v>
      </c>
      <c r="C495" s="443" t="s">
        <v>379</v>
      </c>
      <c r="D495" s="444" t="s">
        <v>380</v>
      </c>
      <c r="E495" s="443" t="s">
        <v>1261</v>
      </c>
      <c r="F495" s="444" t="s">
        <v>1262</v>
      </c>
      <c r="G495" s="443" t="s">
        <v>1306</v>
      </c>
      <c r="H495" s="443" t="s">
        <v>1308</v>
      </c>
      <c r="I495" s="445">
        <v>2.0523077157827525</v>
      </c>
      <c r="J495" s="445">
        <v>14880</v>
      </c>
      <c r="K495" s="446">
        <v>30600.6201171875</v>
      </c>
    </row>
    <row r="496" spans="1:11" ht="14.45" customHeight="1" x14ac:dyDescent="0.2">
      <c r="A496" s="441" t="s">
        <v>377</v>
      </c>
      <c r="B496" s="442" t="s">
        <v>378</v>
      </c>
      <c r="C496" s="443" t="s">
        <v>379</v>
      </c>
      <c r="D496" s="444" t="s">
        <v>380</v>
      </c>
      <c r="E496" s="443" t="s">
        <v>1261</v>
      </c>
      <c r="F496" s="444" t="s">
        <v>1262</v>
      </c>
      <c r="G496" s="443" t="s">
        <v>1309</v>
      </c>
      <c r="H496" s="443" t="s">
        <v>1310</v>
      </c>
      <c r="I496" s="445">
        <v>0.56000000238418579</v>
      </c>
      <c r="J496" s="445">
        <v>500</v>
      </c>
      <c r="K496" s="446">
        <v>278.29998779296875</v>
      </c>
    </row>
    <row r="497" spans="1:11" ht="14.45" customHeight="1" x14ac:dyDescent="0.2">
      <c r="A497" s="441" t="s">
        <v>377</v>
      </c>
      <c r="B497" s="442" t="s">
        <v>378</v>
      </c>
      <c r="C497" s="443" t="s">
        <v>379</v>
      </c>
      <c r="D497" s="444" t="s">
        <v>380</v>
      </c>
      <c r="E497" s="443" t="s">
        <v>1261</v>
      </c>
      <c r="F497" s="444" t="s">
        <v>1262</v>
      </c>
      <c r="G497" s="443" t="s">
        <v>1311</v>
      </c>
      <c r="H497" s="443" t="s">
        <v>1312</v>
      </c>
      <c r="I497" s="445">
        <v>0.57999998331069946</v>
      </c>
      <c r="J497" s="445">
        <v>500</v>
      </c>
      <c r="K497" s="446">
        <v>290.39999389648438</v>
      </c>
    </row>
    <row r="498" spans="1:11" ht="14.45" customHeight="1" x14ac:dyDescent="0.2">
      <c r="A498" s="441" t="s">
        <v>377</v>
      </c>
      <c r="B498" s="442" t="s">
        <v>378</v>
      </c>
      <c r="C498" s="443" t="s">
        <v>379</v>
      </c>
      <c r="D498" s="444" t="s">
        <v>380</v>
      </c>
      <c r="E498" s="443" t="s">
        <v>1261</v>
      </c>
      <c r="F498" s="444" t="s">
        <v>1262</v>
      </c>
      <c r="G498" s="443" t="s">
        <v>1311</v>
      </c>
      <c r="H498" s="443" t="s">
        <v>1313</v>
      </c>
      <c r="I498" s="445">
        <v>0.57999998331069946</v>
      </c>
      <c r="J498" s="445">
        <v>1000</v>
      </c>
      <c r="K498" s="446">
        <v>580.39999389648438</v>
      </c>
    </row>
    <row r="499" spans="1:11" ht="14.45" customHeight="1" x14ac:dyDescent="0.2">
      <c r="A499" s="441" t="s">
        <v>377</v>
      </c>
      <c r="B499" s="442" t="s">
        <v>378</v>
      </c>
      <c r="C499" s="443" t="s">
        <v>379</v>
      </c>
      <c r="D499" s="444" t="s">
        <v>380</v>
      </c>
      <c r="E499" s="443" t="s">
        <v>1261</v>
      </c>
      <c r="F499" s="444" t="s">
        <v>1262</v>
      </c>
      <c r="G499" s="443" t="s">
        <v>1314</v>
      </c>
      <c r="H499" s="443" t="s">
        <v>1315</v>
      </c>
      <c r="I499" s="445">
        <v>1.6733333269755046</v>
      </c>
      <c r="J499" s="445">
        <v>1000</v>
      </c>
      <c r="K499" s="446">
        <v>1618.0099792480469</v>
      </c>
    </row>
    <row r="500" spans="1:11" ht="14.45" customHeight="1" x14ac:dyDescent="0.2">
      <c r="A500" s="441" t="s">
        <v>377</v>
      </c>
      <c r="B500" s="442" t="s">
        <v>378</v>
      </c>
      <c r="C500" s="443" t="s">
        <v>379</v>
      </c>
      <c r="D500" s="444" t="s">
        <v>380</v>
      </c>
      <c r="E500" s="443" t="s">
        <v>1261</v>
      </c>
      <c r="F500" s="444" t="s">
        <v>1262</v>
      </c>
      <c r="G500" s="443" t="s">
        <v>1314</v>
      </c>
      <c r="H500" s="443" t="s">
        <v>1316</v>
      </c>
      <c r="I500" s="445">
        <v>1.5550000071525574</v>
      </c>
      <c r="J500" s="445">
        <v>1000</v>
      </c>
      <c r="K500" s="446">
        <v>1552.7999877929688</v>
      </c>
    </row>
    <row r="501" spans="1:11" ht="14.45" customHeight="1" x14ac:dyDescent="0.2">
      <c r="A501" s="441" t="s">
        <v>377</v>
      </c>
      <c r="B501" s="442" t="s">
        <v>378</v>
      </c>
      <c r="C501" s="443" t="s">
        <v>379</v>
      </c>
      <c r="D501" s="444" t="s">
        <v>380</v>
      </c>
      <c r="E501" s="443" t="s">
        <v>1261</v>
      </c>
      <c r="F501" s="444" t="s">
        <v>1262</v>
      </c>
      <c r="G501" s="443" t="s">
        <v>1311</v>
      </c>
      <c r="H501" s="443" t="s">
        <v>1317</v>
      </c>
      <c r="I501" s="445">
        <v>0.57999998331069946</v>
      </c>
      <c r="J501" s="445">
        <v>1000</v>
      </c>
      <c r="K501" s="446">
        <v>580.79998779296875</v>
      </c>
    </row>
    <row r="502" spans="1:11" ht="14.45" customHeight="1" x14ac:dyDescent="0.2">
      <c r="A502" s="441" t="s">
        <v>377</v>
      </c>
      <c r="B502" s="442" t="s">
        <v>378</v>
      </c>
      <c r="C502" s="443" t="s">
        <v>379</v>
      </c>
      <c r="D502" s="444" t="s">
        <v>380</v>
      </c>
      <c r="E502" s="443" t="s">
        <v>1261</v>
      </c>
      <c r="F502" s="444" t="s">
        <v>1262</v>
      </c>
      <c r="G502" s="443" t="s">
        <v>1318</v>
      </c>
      <c r="H502" s="443" t="s">
        <v>1319</v>
      </c>
      <c r="I502" s="445">
        <v>26.959999084472656</v>
      </c>
      <c r="J502" s="445">
        <v>2000</v>
      </c>
      <c r="K502" s="446">
        <v>53917.6015625</v>
      </c>
    </row>
    <row r="503" spans="1:11" ht="14.45" customHeight="1" x14ac:dyDescent="0.2">
      <c r="A503" s="441" t="s">
        <v>377</v>
      </c>
      <c r="B503" s="442" t="s">
        <v>378</v>
      </c>
      <c r="C503" s="443" t="s">
        <v>379</v>
      </c>
      <c r="D503" s="444" t="s">
        <v>380</v>
      </c>
      <c r="E503" s="443" t="s">
        <v>1261</v>
      </c>
      <c r="F503" s="444" t="s">
        <v>1262</v>
      </c>
      <c r="G503" s="443" t="s">
        <v>1320</v>
      </c>
      <c r="H503" s="443" t="s">
        <v>1321</v>
      </c>
      <c r="I503" s="445">
        <v>21.680000305175781</v>
      </c>
      <c r="J503" s="445">
        <v>1200</v>
      </c>
      <c r="K503" s="446">
        <v>26015</v>
      </c>
    </row>
    <row r="504" spans="1:11" ht="14.45" customHeight="1" x14ac:dyDescent="0.2">
      <c r="A504" s="441" t="s">
        <v>377</v>
      </c>
      <c r="B504" s="442" t="s">
        <v>378</v>
      </c>
      <c r="C504" s="443" t="s">
        <v>379</v>
      </c>
      <c r="D504" s="444" t="s">
        <v>380</v>
      </c>
      <c r="E504" s="443" t="s">
        <v>1261</v>
      </c>
      <c r="F504" s="444" t="s">
        <v>1262</v>
      </c>
      <c r="G504" s="443" t="s">
        <v>1320</v>
      </c>
      <c r="H504" s="443" t="s">
        <v>1322</v>
      </c>
      <c r="I504" s="445">
        <v>21.680000305175781</v>
      </c>
      <c r="J504" s="445">
        <v>3240</v>
      </c>
      <c r="K504" s="446">
        <v>70240.5</v>
      </c>
    </row>
    <row r="505" spans="1:11" ht="14.45" customHeight="1" x14ac:dyDescent="0.2">
      <c r="A505" s="441" t="s">
        <v>377</v>
      </c>
      <c r="B505" s="442" t="s">
        <v>378</v>
      </c>
      <c r="C505" s="443" t="s">
        <v>379</v>
      </c>
      <c r="D505" s="444" t="s">
        <v>380</v>
      </c>
      <c r="E505" s="443" t="s">
        <v>1261</v>
      </c>
      <c r="F505" s="444" t="s">
        <v>1262</v>
      </c>
      <c r="G505" s="443" t="s">
        <v>1323</v>
      </c>
      <c r="H505" s="443" t="s">
        <v>1324</v>
      </c>
      <c r="I505" s="445">
        <v>11.239999771118164</v>
      </c>
      <c r="J505" s="445">
        <v>2280</v>
      </c>
      <c r="K505" s="446">
        <v>25633.85009765625</v>
      </c>
    </row>
    <row r="506" spans="1:11" ht="14.45" customHeight="1" x14ac:dyDescent="0.2">
      <c r="A506" s="441" t="s">
        <v>377</v>
      </c>
      <c r="B506" s="442" t="s">
        <v>378</v>
      </c>
      <c r="C506" s="443" t="s">
        <v>379</v>
      </c>
      <c r="D506" s="444" t="s">
        <v>380</v>
      </c>
      <c r="E506" s="443" t="s">
        <v>1261</v>
      </c>
      <c r="F506" s="444" t="s">
        <v>1262</v>
      </c>
      <c r="G506" s="443" t="s">
        <v>1323</v>
      </c>
      <c r="H506" s="443" t="s">
        <v>1325</v>
      </c>
      <c r="I506" s="445">
        <v>12.30999984741211</v>
      </c>
      <c r="J506" s="445">
        <v>6480</v>
      </c>
      <c r="K506" s="446">
        <v>79267.10009765625</v>
      </c>
    </row>
    <row r="507" spans="1:11" ht="14.45" customHeight="1" x14ac:dyDescent="0.2">
      <c r="A507" s="441" t="s">
        <v>377</v>
      </c>
      <c r="B507" s="442" t="s">
        <v>378</v>
      </c>
      <c r="C507" s="443" t="s">
        <v>379</v>
      </c>
      <c r="D507" s="444" t="s">
        <v>380</v>
      </c>
      <c r="E507" s="443" t="s">
        <v>1261</v>
      </c>
      <c r="F507" s="444" t="s">
        <v>1262</v>
      </c>
      <c r="G507" s="443" t="s">
        <v>1323</v>
      </c>
      <c r="H507" s="443" t="s">
        <v>1326</v>
      </c>
      <c r="I507" s="445">
        <v>11.239999771118164</v>
      </c>
      <c r="J507" s="445">
        <v>1200</v>
      </c>
      <c r="K507" s="446">
        <v>13491.500244140625</v>
      </c>
    </row>
    <row r="508" spans="1:11" ht="14.45" customHeight="1" x14ac:dyDescent="0.2">
      <c r="A508" s="441" t="s">
        <v>377</v>
      </c>
      <c r="B508" s="442" t="s">
        <v>378</v>
      </c>
      <c r="C508" s="443" t="s">
        <v>379</v>
      </c>
      <c r="D508" s="444" t="s">
        <v>380</v>
      </c>
      <c r="E508" s="443" t="s">
        <v>1261</v>
      </c>
      <c r="F508" s="444" t="s">
        <v>1262</v>
      </c>
      <c r="G508" s="443" t="s">
        <v>1323</v>
      </c>
      <c r="H508" s="443" t="s">
        <v>1327</v>
      </c>
      <c r="I508" s="445">
        <v>11.829999923706055</v>
      </c>
      <c r="J508" s="445">
        <v>720</v>
      </c>
      <c r="K508" s="446">
        <v>8518.4000244140625</v>
      </c>
    </row>
    <row r="509" spans="1:11" ht="14.45" customHeight="1" x14ac:dyDescent="0.2">
      <c r="A509" s="441" t="s">
        <v>377</v>
      </c>
      <c r="B509" s="442" t="s">
        <v>378</v>
      </c>
      <c r="C509" s="443" t="s">
        <v>379</v>
      </c>
      <c r="D509" s="444" t="s">
        <v>380</v>
      </c>
      <c r="E509" s="443" t="s">
        <v>1261</v>
      </c>
      <c r="F509" s="444" t="s">
        <v>1262</v>
      </c>
      <c r="G509" s="443" t="s">
        <v>1278</v>
      </c>
      <c r="H509" s="443" t="s">
        <v>1328</v>
      </c>
      <c r="I509" s="445">
        <v>4.1533333460489912</v>
      </c>
      <c r="J509" s="445">
        <v>6720</v>
      </c>
      <c r="K509" s="446">
        <v>27921.780517578125</v>
      </c>
    </row>
    <row r="510" spans="1:11" ht="14.45" customHeight="1" x14ac:dyDescent="0.2">
      <c r="A510" s="441" t="s">
        <v>377</v>
      </c>
      <c r="B510" s="442" t="s">
        <v>378</v>
      </c>
      <c r="C510" s="443" t="s">
        <v>379</v>
      </c>
      <c r="D510" s="444" t="s">
        <v>380</v>
      </c>
      <c r="E510" s="443" t="s">
        <v>1261</v>
      </c>
      <c r="F510" s="444" t="s">
        <v>1262</v>
      </c>
      <c r="G510" s="443" t="s">
        <v>1280</v>
      </c>
      <c r="H510" s="443" t="s">
        <v>1329</v>
      </c>
      <c r="I510" s="445">
        <v>0.5</v>
      </c>
      <c r="J510" s="445">
        <v>1000</v>
      </c>
      <c r="K510" s="446">
        <v>495.1300048828125</v>
      </c>
    </row>
    <row r="511" spans="1:11" ht="14.45" customHeight="1" x14ac:dyDescent="0.2">
      <c r="A511" s="441" t="s">
        <v>377</v>
      </c>
      <c r="B511" s="442" t="s">
        <v>378</v>
      </c>
      <c r="C511" s="443" t="s">
        <v>379</v>
      </c>
      <c r="D511" s="444" t="s">
        <v>380</v>
      </c>
      <c r="E511" s="443" t="s">
        <v>1261</v>
      </c>
      <c r="F511" s="444" t="s">
        <v>1262</v>
      </c>
      <c r="G511" s="443" t="s">
        <v>1286</v>
      </c>
      <c r="H511" s="443" t="s">
        <v>1330</v>
      </c>
      <c r="I511" s="445">
        <v>0.45666666328907013</v>
      </c>
      <c r="J511" s="445">
        <v>22000</v>
      </c>
      <c r="K511" s="446">
        <v>9922.4901733398438</v>
      </c>
    </row>
    <row r="512" spans="1:11" ht="14.45" customHeight="1" x14ac:dyDescent="0.2">
      <c r="A512" s="441" t="s">
        <v>377</v>
      </c>
      <c r="B512" s="442" t="s">
        <v>378</v>
      </c>
      <c r="C512" s="443" t="s">
        <v>379</v>
      </c>
      <c r="D512" s="444" t="s">
        <v>380</v>
      </c>
      <c r="E512" s="443" t="s">
        <v>1261</v>
      </c>
      <c r="F512" s="444" t="s">
        <v>1262</v>
      </c>
      <c r="G512" s="443" t="s">
        <v>1289</v>
      </c>
      <c r="H512" s="443" t="s">
        <v>1331</v>
      </c>
      <c r="I512" s="445">
        <v>2.3599998950958252</v>
      </c>
      <c r="J512" s="445">
        <v>5760</v>
      </c>
      <c r="K512" s="446">
        <v>13576.199951171875</v>
      </c>
    </row>
    <row r="513" spans="1:11" ht="14.45" customHeight="1" x14ac:dyDescent="0.2">
      <c r="A513" s="441" t="s">
        <v>377</v>
      </c>
      <c r="B513" s="442" t="s">
        <v>378</v>
      </c>
      <c r="C513" s="443" t="s">
        <v>379</v>
      </c>
      <c r="D513" s="444" t="s">
        <v>380</v>
      </c>
      <c r="E513" s="443" t="s">
        <v>1261</v>
      </c>
      <c r="F513" s="444" t="s">
        <v>1262</v>
      </c>
      <c r="G513" s="443" t="s">
        <v>1291</v>
      </c>
      <c r="H513" s="443" t="s">
        <v>1332</v>
      </c>
      <c r="I513" s="445">
        <v>1.5499999523162842</v>
      </c>
      <c r="J513" s="445">
        <v>1920</v>
      </c>
      <c r="K513" s="446">
        <v>2983.860107421875</v>
      </c>
    </row>
    <row r="514" spans="1:11" ht="14.45" customHeight="1" x14ac:dyDescent="0.2">
      <c r="A514" s="441" t="s">
        <v>377</v>
      </c>
      <c r="B514" s="442" t="s">
        <v>378</v>
      </c>
      <c r="C514" s="443" t="s">
        <v>379</v>
      </c>
      <c r="D514" s="444" t="s">
        <v>380</v>
      </c>
      <c r="E514" s="443" t="s">
        <v>1261</v>
      </c>
      <c r="F514" s="444" t="s">
        <v>1262</v>
      </c>
      <c r="G514" s="443" t="s">
        <v>1295</v>
      </c>
      <c r="H514" s="443" t="s">
        <v>1333</v>
      </c>
      <c r="I514" s="445">
        <v>0.15666666626930237</v>
      </c>
      <c r="J514" s="445">
        <v>45000</v>
      </c>
      <c r="K514" s="446">
        <v>7043.4400634765625</v>
      </c>
    </row>
    <row r="515" spans="1:11" ht="14.45" customHeight="1" x14ac:dyDescent="0.2">
      <c r="A515" s="441" t="s">
        <v>377</v>
      </c>
      <c r="B515" s="442" t="s">
        <v>378</v>
      </c>
      <c r="C515" s="443" t="s">
        <v>379</v>
      </c>
      <c r="D515" s="444" t="s">
        <v>380</v>
      </c>
      <c r="E515" s="443" t="s">
        <v>1261</v>
      </c>
      <c r="F515" s="444" t="s">
        <v>1262</v>
      </c>
      <c r="G515" s="443" t="s">
        <v>1293</v>
      </c>
      <c r="H515" s="443" t="s">
        <v>1334</v>
      </c>
      <c r="I515" s="445">
        <v>2.4942856856754849</v>
      </c>
      <c r="J515" s="445">
        <v>26880</v>
      </c>
      <c r="K515" s="446">
        <v>66066</v>
      </c>
    </row>
    <row r="516" spans="1:11" ht="14.45" customHeight="1" x14ac:dyDescent="0.2">
      <c r="A516" s="441" t="s">
        <v>377</v>
      </c>
      <c r="B516" s="442" t="s">
        <v>378</v>
      </c>
      <c r="C516" s="443" t="s">
        <v>379</v>
      </c>
      <c r="D516" s="444" t="s">
        <v>380</v>
      </c>
      <c r="E516" s="443" t="s">
        <v>1261</v>
      </c>
      <c r="F516" s="444" t="s">
        <v>1262</v>
      </c>
      <c r="G516" s="443" t="s">
        <v>1335</v>
      </c>
      <c r="H516" s="443" t="s">
        <v>1336</v>
      </c>
      <c r="I516" s="445">
        <v>54.450000762939453</v>
      </c>
      <c r="J516" s="445">
        <v>4</v>
      </c>
      <c r="K516" s="446">
        <v>217.80000305175781</v>
      </c>
    </row>
    <row r="517" spans="1:11" ht="14.45" customHeight="1" x14ac:dyDescent="0.2">
      <c r="A517" s="441" t="s">
        <v>377</v>
      </c>
      <c r="B517" s="442" t="s">
        <v>378</v>
      </c>
      <c r="C517" s="443" t="s">
        <v>379</v>
      </c>
      <c r="D517" s="444" t="s">
        <v>380</v>
      </c>
      <c r="E517" s="443" t="s">
        <v>1261</v>
      </c>
      <c r="F517" s="444" t="s">
        <v>1262</v>
      </c>
      <c r="G517" s="443" t="s">
        <v>1337</v>
      </c>
      <c r="H517" s="443" t="s">
        <v>1338</v>
      </c>
      <c r="I517" s="445">
        <v>97.209999084472656</v>
      </c>
      <c r="J517" s="445">
        <v>10</v>
      </c>
      <c r="K517" s="446">
        <v>972.1099853515625</v>
      </c>
    </row>
    <row r="518" spans="1:11" ht="14.45" customHeight="1" x14ac:dyDescent="0.2">
      <c r="A518" s="441" t="s">
        <v>377</v>
      </c>
      <c r="B518" s="442" t="s">
        <v>378</v>
      </c>
      <c r="C518" s="443" t="s">
        <v>379</v>
      </c>
      <c r="D518" s="444" t="s">
        <v>380</v>
      </c>
      <c r="E518" s="443" t="s">
        <v>1261</v>
      </c>
      <c r="F518" s="444" t="s">
        <v>1262</v>
      </c>
      <c r="G518" s="443" t="s">
        <v>1339</v>
      </c>
      <c r="H518" s="443" t="s">
        <v>1340</v>
      </c>
      <c r="I518" s="445">
        <v>107.08999633789063</v>
      </c>
      <c r="J518" s="445">
        <v>10</v>
      </c>
      <c r="K518" s="446">
        <v>1070.8499755859375</v>
      </c>
    </row>
    <row r="519" spans="1:11" ht="14.45" customHeight="1" x14ac:dyDescent="0.2">
      <c r="A519" s="441" t="s">
        <v>377</v>
      </c>
      <c r="B519" s="442" t="s">
        <v>378</v>
      </c>
      <c r="C519" s="443" t="s">
        <v>379</v>
      </c>
      <c r="D519" s="444" t="s">
        <v>380</v>
      </c>
      <c r="E519" s="443" t="s">
        <v>1261</v>
      </c>
      <c r="F519" s="444" t="s">
        <v>1262</v>
      </c>
      <c r="G519" s="443" t="s">
        <v>1341</v>
      </c>
      <c r="H519" s="443" t="s">
        <v>1342</v>
      </c>
      <c r="I519" s="445">
        <v>34.270000457763672</v>
      </c>
      <c r="J519" s="445">
        <v>100</v>
      </c>
      <c r="K519" s="446">
        <v>3426.550048828125</v>
      </c>
    </row>
    <row r="520" spans="1:11" ht="14.45" customHeight="1" x14ac:dyDescent="0.2">
      <c r="A520" s="441" t="s">
        <v>377</v>
      </c>
      <c r="B520" s="442" t="s">
        <v>378</v>
      </c>
      <c r="C520" s="443" t="s">
        <v>379</v>
      </c>
      <c r="D520" s="444" t="s">
        <v>380</v>
      </c>
      <c r="E520" s="443" t="s">
        <v>1261</v>
      </c>
      <c r="F520" s="444" t="s">
        <v>1262</v>
      </c>
      <c r="G520" s="443" t="s">
        <v>1343</v>
      </c>
      <c r="H520" s="443" t="s">
        <v>1344</v>
      </c>
      <c r="I520" s="445">
        <v>3.0899999141693115</v>
      </c>
      <c r="J520" s="445">
        <v>17000</v>
      </c>
      <c r="K520" s="446">
        <v>52453.5</v>
      </c>
    </row>
    <row r="521" spans="1:11" ht="14.45" customHeight="1" x14ac:dyDescent="0.2">
      <c r="A521" s="441" t="s">
        <v>377</v>
      </c>
      <c r="B521" s="442" t="s">
        <v>378</v>
      </c>
      <c r="C521" s="443" t="s">
        <v>379</v>
      </c>
      <c r="D521" s="444" t="s">
        <v>380</v>
      </c>
      <c r="E521" s="443" t="s">
        <v>1261</v>
      </c>
      <c r="F521" s="444" t="s">
        <v>1262</v>
      </c>
      <c r="G521" s="443" t="s">
        <v>1343</v>
      </c>
      <c r="H521" s="443" t="s">
        <v>1345</v>
      </c>
      <c r="I521" s="445">
        <v>3.0899999141693115</v>
      </c>
      <c r="J521" s="445">
        <v>9000</v>
      </c>
      <c r="K521" s="446">
        <v>27769.5</v>
      </c>
    </row>
    <row r="522" spans="1:11" ht="14.45" customHeight="1" x14ac:dyDescent="0.2">
      <c r="A522" s="441" t="s">
        <v>377</v>
      </c>
      <c r="B522" s="442" t="s">
        <v>378</v>
      </c>
      <c r="C522" s="443" t="s">
        <v>379</v>
      </c>
      <c r="D522" s="444" t="s">
        <v>380</v>
      </c>
      <c r="E522" s="443" t="s">
        <v>1261</v>
      </c>
      <c r="F522" s="444" t="s">
        <v>1262</v>
      </c>
      <c r="G522" s="443" t="s">
        <v>1346</v>
      </c>
      <c r="H522" s="443" t="s">
        <v>1347</v>
      </c>
      <c r="I522" s="445">
        <v>1.3999999761581421</v>
      </c>
      <c r="J522" s="445">
        <v>1000</v>
      </c>
      <c r="K522" s="446">
        <v>1403.5999755859375</v>
      </c>
    </row>
    <row r="523" spans="1:11" ht="14.45" customHeight="1" x14ac:dyDescent="0.2">
      <c r="A523" s="441" t="s">
        <v>377</v>
      </c>
      <c r="B523" s="442" t="s">
        <v>378</v>
      </c>
      <c r="C523" s="443" t="s">
        <v>379</v>
      </c>
      <c r="D523" s="444" t="s">
        <v>380</v>
      </c>
      <c r="E523" s="443" t="s">
        <v>1261</v>
      </c>
      <c r="F523" s="444" t="s">
        <v>1262</v>
      </c>
      <c r="G523" s="443" t="s">
        <v>1346</v>
      </c>
      <c r="H523" s="443" t="s">
        <v>1348</v>
      </c>
      <c r="I523" s="445">
        <v>1.4300000190734863</v>
      </c>
      <c r="J523" s="445">
        <v>9000</v>
      </c>
      <c r="K523" s="446">
        <v>12971.199951171875</v>
      </c>
    </row>
    <row r="524" spans="1:11" ht="14.45" customHeight="1" x14ac:dyDescent="0.2">
      <c r="A524" s="441" t="s">
        <v>377</v>
      </c>
      <c r="B524" s="442" t="s">
        <v>378</v>
      </c>
      <c r="C524" s="443" t="s">
        <v>379</v>
      </c>
      <c r="D524" s="444" t="s">
        <v>380</v>
      </c>
      <c r="E524" s="443" t="s">
        <v>373</v>
      </c>
      <c r="F524" s="444" t="s">
        <v>374</v>
      </c>
      <c r="G524" s="443" t="s">
        <v>1349</v>
      </c>
      <c r="H524" s="443" t="s">
        <v>1350</v>
      </c>
      <c r="I524" s="445">
        <v>0.18000000715255737</v>
      </c>
      <c r="J524" s="445">
        <v>200</v>
      </c>
      <c r="K524" s="446">
        <v>36</v>
      </c>
    </row>
    <row r="525" spans="1:11" ht="14.45" customHeight="1" x14ac:dyDescent="0.2">
      <c r="A525" s="441" t="s">
        <v>377</v>
      </c>
      <c r="B525" s="442" t="s">
        <v>378</v>
      </c>
      <c r="C525" s="443" t="s">
        <v>379</v>
      </c>
      <c r="D525" s="444" t="s">
        <v>380</v>
      </c>
      <c r="E525" s="443" t="s">
        <v>373</v>
      </c>
      <c r="F525" s="444" t="s">
        <v>374</v>
      </c>
      <c r="G525" s="443" t="s">
        <v>1351</v>
      </c>
      <c r="H525" s="443" t="s">
        <v>1352</v>
      </c>
      <c r="I525" s="445">
        <v>0.86000001430511475</v>
      </c>
      <c r="J525" s="445">
        <v>5</v>
      </c>
      <c r="K525" s="446">
        <v>4.3000001907348633</v>
      </c>
    </row>
    <row r="526" spans="1:11" ht="14.45" customHeight="1" x14ac:dyDescent="0.2">
      <c r="A526" s="441" t="s">
        <v>377</v>
      </c>
      <c r="B526" s="442" t="s">
        <v>378</v>
      </c>
      <c r="C526" s="443" t="s">
        <v>379</v>
      </c>
      <c r="D526" s="444" t="s">
        <v>380</v>
      </c>
      <c r="E526" s="443" t="s">
        <v>373</v>
      </c>
      <c r="F526" s="444" t="s">
        <v>374</v>
      </c>
      <c r="G526" s="443" t="s">
        <v>1353</v>
      </c>
      <c r="H526" s="443" t="s">
        <v>1354</v>
      </c>
      <c r="I526" s="445">
        <v>0.37999999523162842</v>
      </c>
      <c r="J526" s="445">
        <v>35</v>
      </c>
      <c r="K526" s="446">
        <v>13.299999952316284</v>
      </c>
    </row>
    <row r="527" spans="1:11" ht="14.45" customHeight="1" x14ac:dyDescent="0.2">
      <c r="A527" s="441" t="s">
        <v>377</v>
      </c>
      <c r="B527" s="442" t="s">
        <v>378</v>
      </c>
      <c r="C527" s="443" t="s">
        <v>379</v>
      </c>
      <c r="D527" s="444" t="s">
        <v>380</v>
      </c>
      <c r="E527" s="443" t="s">
        <v>373</v>
      </c>
      <c r="F527" s="444" t="s">
        <v>374</v>
      </c>
      <c r="G527" s="443" t="s">
        <v>375</v>
      </c>
      <c r="H527" s="443" t="s">
        <v>1355</v>
      </c>
      <c r="I527" s="445">
        <v>13.010000228881836</v>
      </c>
      <c r="J527" s="445">
        <v>2</v>
      </c>
      <c r="K527" s="446">
        <v>26.020000457763672</v>
      </c>
    </row>
    <row r="528" spans="1:11" ht="14.45" customHeight="1" x14ac:dyDescent="0.2">
      <c r="A528" s="441" t="s">
        <v>377</v>
      </c>
      <c r="B528" s="442" t="s">
        <v>378</v>
      </c>
      <c r="C528" s="443" t="s">
        <v>379</v>
      </c>
      <c r="D528" s="444" t="s">
        <v>380</v>
      </c>
      <c r="E528" s="443" t="s">
        <v>373</v>
      </c>
      <c r="F528" s="444" t="s">
        <v>374</v>
      </c>
      <c r="G528" s="443" t="s">
        <v>1353</v>
      </c>
      <c r="H528" s="443" t="s">
        <v>1356</v>
      </c>
      <c r="I528" s="445">
        <v>0.37999999523162842</v>
      </c>
      <c r="J528" s="445">
        <v>25</v>
      </c>
      <c r="K528" s="446">
        <v>9.5</v>
      </c>
    </row>
    <row r="529" spans="1:11" ht="14.45" customHeight="1" x14ac:dyDescent="0.2">
      <c r="A529" s="441" t="s">
        <v>377</v>
      </c>
      <c r="B529" s="442" t="s">
        <v>378</v>
      </c>
      <c r="C529" s="443" t="s">
        <v>379</v>
      </c>
      <c r="D529" s="444" t="s">
        <v>380</v>
      </c>
      <c r="E529" s="443" t="s">
        <v>373</v>
      </c>
      <c r="F529" s="444" t="s">
        <v>374</v>
      </c>
      <c r="G529" s="443" t="s">
        <v>1357</v>
      </c>
      <c r="H529" s="443" t="s">
        <v>1358</v>
      </c>
      <c r="I529" s="445">
        <v>7.5900001525878906</v>
      </c>
      <c r="J529" s="445">
        <v>1</v>
      </c>
      <c r="K529" s="446">
        <v>7.5900001525878906</v>
      </c>
    </row>
    <row r="530" spans="1:11" ht="14.45" customHeight="1" x14ac:dyDescent="0.2">
      <c r="A530" s="441" t="s">
        <v>377</v>
      </c>
      <c r="B530" s="442" t="s">
        <v>378</v>
      </c>
      <c r="C530" s="443" t="s">
        <v>379</v>
      </c>
      <c r="D530" s="444" t="s">
        <v>380</v>
      </c>
      <c r="E530" s="443" t="s">
        <v>373</v>
      </c>
      <c r="F530" s="444" t="s">
        <v>374</v>
      </c>
      <c r="G530" s="443" t="s">
        <v>1359</v>
      </c>
      <c r="H530" s="443" t="s">
        <v>1360</v>
      </c>
      <c r="I530" s="445">
        <v>7.0799999237060547</v>
      </c>
      <c r="J530" s="445">
        <v>1</v>
      </c>
      <c r="K530" s="446">
        <v>7.0799999237060547</v>
      </c>
    </row>
    <row r="531" spans="1:11" ht="14.45" customHeight="1" x14ac:dyDescent="0.2">
      <c r="A531" s="441" t="s">
        <v>377</v>
      </c>
      <c r="B531" s="442" t="s">
        <v>378</v>
      </c>
      <c r="C531" s="443" t="s">
        <v>379</v>
      </c>
      <c r="D531" s="444" t="s">
        <v>380</v>
      </c>
      <c r="E531" s="443" t="s">
        <v>373</v>
      </c>
      <c r="F531" s="444" t="s">
        <v>374</v>
      </c>
      <c r="G531" s="443" t="s">
        <v>1361</v>
      </c>
      <c r="H531" s="443" t="s">
        <v>1362</v>
      </c>
      <c r="I531" s="445">
        <v>8.3400001525878906</v>
      </c>
      <c r="J531" s="445">
        <v>1</v>
      </c>
      <c r="K531" s="446">
        <v>8.3400001525878906</v>
      </c>
    </row>
    <row r="532" spans="1:11" ht="14.45" customHeight="1" x14ac:dyDescent="0.2">
      <c r="A532" s="441" t="s">
        <v>377</v>
      </c>
      <c r="B532" s="442" t="s">
        <v>378</v>
      </c>
      <c r="C532" s="443" t="s">
        <v>379</v>
      </c>
      <c r="D532" s="444" t="s">
        <v>380</v>
      </c>
      <c r="E532" s="443" t="s">
        <v>373</v>
      </c>
      <c r="F532" s="444" t="s">
        <v>374</v>
      </c>
      <c r="G532" s="443" t="s">
        <v>1363</v>
      </c>
      <c r="H532" s="443" t="s">
        <v>1364</v>
      </c>
      <c r="I532" s="445">
        <v>19.969999313354492</v>
      </c>
      <c r="J532" s="445">
        <v>2</v>
      </c>
      <c r="K532" s="446">
        <v>39.930000305175781</v>
      </c>
    </row>
    <row r="533" spans="1:11" ht="14.45" customHeight="1" x14ac:dyDescent="0.2">
      <c r="A533" s="441" t="s">
        <v>377</v>
      </c>
      <c r="B533" s="442" t="s">
        <v>378</v>
      </c>
      <c r="C533" s="443" t="s">
        <v>379</v>
      </c>
      <c r="D533" s="444" t="s">
        <v>380</v>
      </c>
      <c r="E533" s="443" t="s">
        <v>373</v>
      </c>
      <c r="F533" s="444" t="s">
        <v>374</v>
      </c>
      <c r="G533" s="443" t="s">
        <v>1365</v>
      </c>
      <c r="H533" s="443" t="s">
        <v>1366</v>
      </c>
      <c r="I533" s="445">
        <v>30.737500190734863</v>
      </c>
      <c r="J533" s="445">
        <v>37</v>
      </c>
      <c r="K533" s="446">
        <v>1137.9499969482422</v>
      </c>
    </row>
    <row r="534" spans="1:11" ht="14.45" customHeight="1" x14ac:dyDescent="0.2">
      <c r="A534" s="441" t="s">
        <v>377</v>
      </c>
      <c r="B534" s="442" t="s">
        <v>378</v>
      </c>
      <c r="C534" s="443" t="s">
        <v>379</v>
      </c>
      <c r="D534" s="444" t="s">
        <v>380</v>
      </c>
      <c r="E534" s="443" t="s">
        <v>373</v>
      </c>
      <c r="F534" s="444" t="s">
        <v>374</v>
      </c>
      <c r="G534" s="443" t="s">
        <v>1367</v>
      </c>
      <c r="H534" s="443" t="s">
        <v>1368</v>
      </c>
      <c r="I534" s="445">
        <v>30.060999488830568</v>
      </c>
      <c r="J534" s="445">
        <v>348</v>
      </c>
      <c r="K534" s="446">
        <v>10470.639770507813</v>
      </c>
    </row>
    <row r="535" spans="1:11" ht="14.45" customHeight="1" x14ac:dyDescent="0.2">
      <c r="A535" s="441" t="s">
        <v>377</v>
      </c>
      <c r="B535" s="442" t="s">
        <v>378</v>
      </c>
      <c r="C535" s="443" t="s">
        <v>379</v>
      </c>
      <c r="D535" s="444" t="s">
        <v>380</v>
      </c>
      <c r="E535" s="443" t="s">
        <v>373</v>
      </c>
      <c r="F535" s="444" t="s">
        <v>374</v>
      </c>
      <c r="G535" s="443" t="s">
        <v>1365</v>
      </c>
      <c r="H535" s="443" t="s">
        <v>1369</v>
      </c>
      <c r="I535" s="445">
        <v>29.920000076293945</v>
      </c>
      <c r="J535" s="445">
        <v>15</v>
      </c>
      <c r="K535" s="446">
        <v>451.75</v>
      </c>
    </row>
    <row r="536" spans="1:11" ht="14.45" customHeight="1" x14ac:dyDescent="0.2">
      <c r="A536" s="441" t="s">
        <v>377</v>
      </c>
      <c r="B536" s="442" t="s">
        <v>378</v>
      </c>
      <c r="C536" s="443" t="s">
        <v>379</v>
      </c>
      <c r="D536" s="444" t="s">
        <v>380</v>
      </c>
      <c r="E536" s="443" t="s">
        <v>373</v>
      </c>
      <c r="F536" s="444" t="s">
        <v>374</v>
      </c>
      <c r="G536" s="443" t="s">
        <v>1367</v>
      </c>
      <c r="H536" s="443" t="s">
        <v>1370</v>
      </c>
      <c r="I536" s="445">
        <v>29.532856804983957</v>
      </c>
      <c r="J536" s="445">
        <v>248</v>
      </c>
      <c r="K536" s="446">
        <v>7311.5400085449219</v>
      </c>
    </row>
    <row r="537" spans="1:11" ht="14.45" customHeight="1" x14ac:dyDescent="0.2">
      <c r="A537" s="441" t="s">
        <v>377</v>
      </c>
      <c r="B537" s="442" t="s">
        <v>378</v>
      </c>
      <c r="C537" s="443" t="s">
        <v>379</v>
      </c>
      <c r="D537" s="444" t="s">
        <v>380</v>
      </c>
      <c r="E537" s="443" t="s">
        <v>373</v>
      </c>
      <c r="F537" s="444" t="s">
        <v>374</v>
      </c>
      <c r="G537" s="443" t="s">
        <v>1371</v>
      </c>
      <c r="H537" s="443" t="s">
        <v>1372</v>
      </c>
      <c r="I537" s="445">
        <v>109.25</v>
      </c>
      <c r="J537" s="445">
        <v>1</v>
      </c>
      <c r="K537" s="446">
        <v>109.25</v>
      </c>
    </row>
    <row r="538" spans="1:11" ht="14.45" customHeight="1" x14ac:dyDescent="0.2">
      <c r="A538" s="441" t="s">
        <v>377</v>
      </c>
      <c r="B538" s="442" t="s">
        <v>378</v>
      </c>
      <c r="C538" s="443" t="s">
        <v>379</v>
      </c>
      <c r="D538" s="444" t="s">
        <v>380</v>
      </c>
      <c r="E538" s="443" t="s">
        <v>1373</v>
      </c>
      <c r="F538" s="444" t="s">
        <v>1374</v>
      </c>
      <c r="G538" s="443" t="s">
        <v>1375</v>
      </c>
      <c r="H538" s="443" t="s">
        <v>1376</v>
      </c>
      <c r="I538" s="445">
        <v>9.1827275536277071</v>
      </c>
      <c r="J538" s="445">
        <v>20160</v>
      </c>
      <c r="K538" s="446">
        <v>184874.14501953125</v>
      </c>
    </row>
    <row r="539" spans="1:11" ht="14.45" customHeight="1" x14ac:dyDescent="0.2">
      <c r="A539" s="441" t="s">
        <v>377</v>
      </c>
      <c r="B539" s="442" t="s">
        <v>378</v>
      </c>
      <c r="C539" s="443" t="s">
        <v>379</v>
      </c>
      <c r="D539" s="444" t="s">
        <v>380</v>
      </c>
      <c r="E539" s="443" t="s">
        <v>1373</v>
      </c>
      <c r="F539" s="444" t="s">
        <v>1374</v>
      </c>
      <c r="G539" s="443" t="s">
        <v>1375</v>
      </c>
      <c r="H539" s="443" t="s">
        <v>1377</v>
      </c>
      <c r="I539" s="445">
        <v>9.1400003433227539</v>
      </c>
      <c r="J539" s="445">
        <v>15600</v>
      </c>
      <c r="K539" s="446">
        <v>142627.046875</v>
      </c>
    </row>
    <row r="540" spans="1:11" ht="14.45" customHeight="1" x14ac:dyDescent="0.2">
      <c r="A540" s="441" t="s">
        <v>377</v>
      </c>
      <c r="B540" s="442" t="s">
        <v>378</v>
      </c>
      <c r="C540" s="443" t="s">
        <v>379</v>
      </c>
      <c r="D540" s="444" t="s">
        <v>380</v>
      </c>
      <c r="E540" s="443" t="s">
        <v>1373</v>
      </c>
      <c r="F540" s="444" t="s">
        <v>1374</v>
      </c>
      <c r="G540" s="443" t="s">
        <v>1378</v>
      </c>
      <c r="H540" s="443" t="s">
        <v>1379</v>
      </c>
      <c r="I540" s="445">
        <v>9.9999997764825821E-3</v>
      </c>
      <c r="J540" s="445">
        <v>10</v>
      </c>
      <c r="K540" s="446">
        <v>0.10000000149011612</v>
      </c>
    </row>
    <row r="541" spans="1:11" ht="14.45" customHeight="1" x14ac:dyDescent="0.2">
      <c r="A541" s="441" t="s">
        <v>377</v>
      </c>
      <c r="B541" s="442" t="s">
        <v>378</v>
      </c>
      <c r="C541" s="443" t="s">
        <v>379</v>
      </c>
      <c r="D541" s="444" t="s">
        <v>380</v>
      </c>
      <c r="E541" s="443" t="s">
        <v>1373</v>
      </c>
      <c r="F541" s="444" t="s">
        <v>1374</v>
      </c>
      <c r="G541" s="443" t="s">
        <v>1380</v>
      </c>
      <c r="H541" s="443" t="s">
        <v>1381</v>
      </c>
      <c r="I541" s="445">
        <v>1.0199999809265137</v>
      </c>
      <c r="J541" s="445">
        <v>27000</v>
      </c>
      <c r="K541" s="446">
        <v>27442.80029296875</v>
      </c>
    </row>
    <row r="542" spans="1:11" ht="14.45" customHeight="1" x14ac:dyDescent="0.2">
      <c r="A542" s="441" t="s">
        <v>377</v>
      </c>
      <c r="B542" s="442" t="s">
        <v>378</v>
      </c>
      <c r="C542" s="443" t="s">
        <v>379</v>
      </c>
      <c r="D542" s="444" t="s">
        <v>380</v>
      </c>
      <c r="E542" s="443" t="s">
        <v>1373</v>
      </c>
      <c r="F542" s="444" t="s">
        <v>1374</v>
      </c>
      <c r="G542" s="443" t="s">
        <v>1382</v>
      </c>
      <c r="H542" s="443" t="s">
        <v>1383</v>
      </c>
      <c r="I542" s="445">
        <v>10062.3603515625</v>
      </c>
      <c r="J542" s="445">
        <v>1</v>
      </c>
      <c r="K542" s="446">
        <v>10062.3603515625</v>
      </c>
    </row>
    <row r="543" spans="1:11" ht="14.45" customHeight="1" x14ac:dyDescent="0.2">
      <c r="A543" s="441" t="s">
        <v>377</v>
      </c>
      <c r="B543" s="442" t="s">
        <v>378</v>
      </c>
      <c r="C543" s="443" t="s">
        <v>379</v>
      </c>
      <c r="D543" s="444" t="s">
        <v>380</v>
      </c>
      <c r="E543" s="443" t="s">
        <v>1373</v>
      </c>
      <c r="F543" s="444" t="s">
        <v>1374</v>
      </c>
      <c r="G543" s="443" t="s">
        <v>1380</v>
      </c>
      <c r="H543" s="443" t="s">
        <v>1384</v>
      </c>
      <c r="I543" s="445">
        <v>1.0199999809265137</v>
      </c>
      <c r="J543" s="445">
        <v>13000</v>
      </c>
      <c r="K543" s="446">
        <v>13213.2001953125</v>
      </c>
    </row>
    <row r="544" spans="1:11" ht="14.45" customHeight="1" x14ac:dyDescent="0.2">
      <c r="A544" s="441" t="s">
        <v>377</v>
      </c>
      <c r="B544" s="442" t="s">
        <v>378</v>
      </c>
      <c r="C544" s="443" t="s">
        <v>379</v>
      </c>
      <c r="D544" s="444" t="s">
        <v>380</v>
      </c>
      <c r="E544" s="443" t="s">
        <v>1373</v>
      </c>
      <c r="F544" s="444" t="s">
        <v>1374</v>
      </c>
      <c r="G544" s="443" t="s">
        <v>1385</v>
      </c>
      <c r="H544" s="443" t="s">
        <v>1386</v>
      </c>
      <c r="I544" s="445">
        <v>41.139999389648438</v>
      </c>
      <c r="J544" s="445">
        <v>10</v>
      </c>
      <c r="K544" s="446">
        <v>411.39999389648438</v>
      </c>
    </row>
    <row r="545" spans="1:11" ht="14.45" customHeight="1" x14ac:dyDescent="0.2">
      <c r="A545" s="441" t="s">
        <v>377</v>
      </c>
      <c r="B545" s="442" t="s">
        <v>378</v>
      </c>
      <c r="C545" s="443" t="s">
        <v>379</v>
      </c>
      <c r="D545" s="444" t="s">
        <v>380</v>
      </c>
      <c r="E545" s="443" t="s">
        <v>1373</v>
      </c>
      <c r="F545" s="444" t="s">
        <v>1374</v>
      </c>
      <c r="G545" s="443" t="s">
        <v>1387</v>
      </c>
      <c r="H545" s="443" t="s">
        <v>1388</v>
      </c>
      <c r="I545" s="445">
        <v>0.25</v>
      </c>
      <c r="J545" s="445">
        <v>200</v>
      </c>
      <c r="K545" s="446">
        <v>50</v>
      </c>
    </row>
    <row r="546" spans="1:11" ht="14.45" customHeight="1" x14ac:dyDescent="0.2">
      <c r="A546" s="441" t="s">
        <v>377</v>
      </c>
      <c r="B546" s="442" t="s">
        <v>378</v>
      </c>
      <c r="C546" s="443" t="s">
        <v>379</v>
      </c>
      <c r="D546" s="444" t="s">
        <v>380</v>
      </c>
      <c r="E546" s="443" t="s">
        <v>1373</v>
      </c>
      <c r="F546" s="444" t="s">
        <v>1374</v>
      </c>
      <c r="G546" s="443" t="s">
        <v>1389</v>
      </c>
      <c r="H546" s="443" t="s">
        <v>1390</v>
      </c>
      <c r="I546" s="445">
        <v>1.7524999976158142</v>
      </c>
      <c r="J546" s="445">
        <v>900</v>
      </c>
      <c r="K546" s="446">
        <v>1579.1599884033203</v>
      </c>
    </row>
    <row r="547" spans="1:11" ht="14.45" customHeight="1" x14ac:dyDescent="0.2">
      <c r="A547" s="441" t="s">
        <v>377</v>
      </c>
      <c r="B547" s="442" t="s">
        <v>378</v>
      </c>
      <c r="C547" s="443" t="s">
        <v>379</v>
      </c>
      <c r="D547" s="444" t="s">
        <v>380</v>
      </c>
      <c r="E547" s="443" t="s">
        <v>1373</v>
      </c>
      <c r="F547" s="444" t="s">
        <v>1374</v>
      </c>
      <c r="G547" s="443" t="s">
        <v>1391</v>
      </c>
      <c r="H547" s="443" t="s">
        <v>1392</v>
      </c>
      <c r="I547" s="445">
        <v>11.738888634575737</v>
      </c>
      <c r="J547" s="445">
        <v>62</v>
      </c>
      <c r="K547" s="446">
        <v>727.81000900268555</v>
      </c>
    </row>
    <row r="548" spans="1:11" ht="14.45" customHeight="1" x14ac:dyDescent="0.2">
      <c r="A548" s="441" t="s">
        <v>377</v>
      </c>
      <c r="B548" s="442" t="s">
        <v>378</v>
      </c>
      <c r="C548" s="443" t="s">
        <v>379</v>
      </c>
      <c r="D548" s="444" t="s">
        <v>380</v>
      </c>
      <c r="E548" s="443" t="s">
        <v>1373</v>
      </c>
      <c r="F548" s="444" t="s">
        <v>1374</v>
      </c>
      <c r="G548" s="443" t="s">
        <v>1393</v>
      </c>
      <c r="H548" s="443" t="s">
        <v>1394</v>
      </c>
      <c r="I548" s="445">
        <v>13.310000419616699</v>
      </c>
      <c r="J548" s="445">
        <v>70</v>
      </c>
      <c r="K548" s="446">
        <v>931.70001220703125</v>
      </c>
    </row>
    <row r="549" spans="1:11" ht="14.45" customHeight="1" x14ac:dyDescent="0.2">
      <c r="A549" s="441" t="s">
        <v>377</v>
      </c>
      <c r="B549" s="442" t="s">
        <v>378</v>
      </c>
      <c r="C549" s="443" t="s">
        <v>379</v>
      </c>
      <c r="D549" s="444" t="s">
        <v>380</v>
      </c>
      <c r="E549" s="443" t="s">
        <v>1373</v>
      </c>
      <c r="F549" s="444" t="s">
        <v>1374</v>
      </c>
      <c r="G549" s="443" t="s">
        <v>1391</v>
      </c>
      <c r="H549" s="443" t="s">
        <v>1395</v>
      </c>
      <c r="I549" s="445">
        <v>11.737999725341798</v>
      </c>
      <c r="J549" s="445">
        <v>30</v>
      </c>
      <c r="K549" s="446">
        <v>352.16000366210938</v>
      </c>
    </row>
    <row r="550" spans="1:11" ht="14.45" customHeight="1" x14ac:dyDescent="0.2">
      <c r="A550" s="441" t="s">
        <v>377</v>
      </c>
      <c r="B550" s="442" t="s">
        <v>378</v>
      </c>
      <c r="C550" s="443" t="s">
        <v>379</v>
      </c>
      <c r="D550" s="444" t="s">
        <v>380</v>
      </c>
      <c r="E550" s="443" t="s">
        <v>1373</v>
      </c>
      <c r="F550" s="444" t="s">
        <v>1374</v>
      </c>
      <c r="G550" s="443" t="s">
        <v>1393</v>
      </c>
      <c r="H550" s="443" t="s">
        <v>1396</v>
      </c>
      <c r="I550" s="445">
        <v>13.310000419616699</v>
      </c>
      <c r="J550" s="445">
        <v>34</v>
      </c>
      <c r="K550" s="446">
        <v>452.54001617431641</v>
      </c>
    </row>
    <row r="551" spans="1:11" ht="14.45" customHeight="1" x14ac:dyDescent="0.2">
      <c r="A551" s="441" t="s">
        <v>377</v>
      </c>
      <c r="B551" s="442" t="s">
        <v>378</v>
      </c>
      <c r="C551" s="443" t="s">
        <v>379</v>
      </c>
      <c r="D551" s="444" t="s">
        <v>380</v>
      </c>
      <c r="E551" s="443" t="s">
        <v>1373</v>
      </c>
      <c r="F551" s="444" t="s">
        <v>1374</v>
      </c>
      <c r="G551" s="443" t="s">
        <v>1397</v>
      </c>
      <c r="H551" s="443" t="s">
        <v>1398</v>
      </c>
      <c r="I551" s="445">
        <v>321.76998901367188</v>
      </c>
      <c r="J551" s="445">
        <v>5</v>
      </c>
      <c r="K551" s="446">
        <v>1608.8499755859375</v>
      </c>
    </row>
    <row r="552" spans="1:11" ht="14.45" customHeight="1" x14ac:dyDescent="0.2">
      <c r="A552" s="441" t="s">
        <v>377</v>
      </c>
      <c r="B552" s="442" t="s">
        <v>378</v>
      </c>
      <c r="C552" s="443" t="s">
        <v>379</v>
      </c>
      <c r="D552" s="444" t="s">
        <v>380</v>
      </c>
      <c r="E552" s="443" t="s">
        <v>1373</v>
      </c>
      <c r="F552" s="444" t="s">
        <v>1374</v>
      </c>
      <c r="G552" s="443" t="s">
        <v>1397</v>
      </c>
      <c r="H552" s="443" t="s">
        <v>1399</v>
      </c>
      <c r="I552" s="445">
        <v>321.760009765625</v>
      </c>
      <c r="J552" s="445">
        <v>6</v>
      </c>
      <c r="K552" s="446">
        <v>1930.56005859375</v>
      </c>
    </row>
    <row r="553" spans="1:11" ht="14.45" customHeight="1" x14ac:dyDescent="0.2">
      <c r="A553" s="441" t="s">
        <v>377</v>
      </c>
      <c r="B553" s="442" t="s">
        <v>378</v>
      </c>
      <c r="C553" s="443" t="s">
        <v>379</v>
      </c>
      <c r="D553" s="444" t="s">
        <v>380</v>
      </c>
      <c r="E553" s="443" t="s">
        <v>1373</v>
      </c>
      <c r="F553" s="444" t="s">
        <v>1374</v>
      </c>
      <c r="G553" s="443" t="s">
        <v>1400</v>
      </c>
      <c r="H553" s="443" t="s">
        <v>1401</v>
      </c>
      <c r="I553" s="445">
        <v>123.90500259399414</v>
      </c>
      <c r="J553" s="445">
        <v>25</v>
      </c>
      <c r="K553" s="446">
        <v>3097.6500244140625</v>
      </c>
    </row>
    <row r="554" spans="1:11" ht="14.45" customHeight="1" x14ac:dyDescent="0.2">
      <c r="A554" s="441" t="s">
        <v>377</v>
      </c>
      <c r="B554" s="442" t="s">
        <v>378</v>
      </c>
      <c r="C554" s="443" t="s">
        <v>379</v>
      </c>
      <c r="D554" s="444" t="s">
        <v>380</v>
      </c>
      <c r="E554" s="443" t="s">
        <v>1373</v>
      </c>
      <c r="F554" s="444" t="s">
        <v>1374</v>
      </c>
      <c r="G554" s="443" t="s">
        <v>1400</v>
      </c>
      <c r="H554" s="443" t="s">
        <v>1402</v>
      </c>
      <c r="I554" s="445">
        <v>117.12999725341797</v>
      </c>
      <c r="J554" s="445">
        <v>12.5</v>
      </c>
      <c r="K554" s="446">
        <v>1464.0999755859375</v>
      </c>
    </row>
    <row r="555" spans="1:11" ht="14.45" customHeight="1" x14ac:dyDescent="0.2">
      <c r="A555" s="441" t="s">
        <v>377</v>
      </c>
      <c r="B555" s="442" t="s">
        <v>378</v>
      </c>
      <c r="C555" s="443" t="s">
        <v>379</v>
      </c>
      <c r="D555" s="444" t="s">
        <v>380</v>
      </c>
      <c r="E555" s="443" t="s">
        <v>1373</v>
      </c>
      <c r="F555" s="444" t="s">
        <v>1374</v>
      </c>
      <c r="G555" s="443" t="s">
        <v>1403</v>
      </c>
      <c r="H555" s="443" t="s">
        <v>1404</v>
      </c>
      <c r="I555" s="445">
        <v>758.19000244140625</v>
      </c>
      <c r="J555" s="445">
        <v>2</v>
      </c>
      <c r="K555" s="446">
        <v>1516.3800048828125</v>
      </c>
    </row>
    <row r="556" spans="1:11" ht="14.45" customHeight="1" x14ac:dyDescent="0.2">
      <c r="A556" s="441" t="s">
        <v>377</v>
      </c>
      <c r="B556" s="442" t="s">
        <v>378</v>
      </c>
      <c r="C556" s="443" t="s">
        <v>379</v>
      </c>
      <c r="D556" s="444" t="s">
        <v>380</v>
      </c>
      <c r="E556" s="443" t="s">
        <v>1373</v>
      </c>
      <c r="F556" s="444" t="s">
        <v>1374</v>
      </c>
      <c r="G556" s="443" t="s">
        <v>1405</v>
      </c>
      <c r="H556" s="443" t="s">
        <v>1406</v>
      </c>
      <c r="I556" s="445">
        <v>148.22999572753906</v>
      </c>
      <c r="J556" s="445">
        <v>5</v>
      </c>
      <c r="K556" s="446">
        <v>741.1500244140625</v>
      </c>
    </row>
    <row r="557" spans="1:11" ht="14.45" customHeight="1" x14ac:dyDescent="0.2">
      <c r="A557" s="441" t="s">
        <v>377</v>
      </c>
      <c r="B557" s="442" t="s">
        <v>378</v>
      </c>
      <c r="C557" s="443" t="s">
        <v>379</v>
      </c>
      <c r="D557" s="444" t="s">
        <v>380</v>
      </c>
      <c r="E557" s="443" t="s">
        <v>1373</v>
      </c>
      <c r="F557" s="444" t="s">
        <v>1374</v>
      </c>
      <c r="G557" s="443" t="s">
        <v>1407</v>
      </c>
      <c r="H557" s="443" t="s">
        <v>1408</v>
      </c>
      <c r="I557" s="445">
        <v>0.5899999737739563</v>
      </c>
      <c r="J557" s="445">
        <v>21000</v>
      </c>
      <c r="K557" s="446">
        <v>12455.4501953125</v>
      </c>
    </row>
    <row r="558" spans="1:11" ht="14.45" customHeight="1" x14ac:dyDescent="0.2">
      <c r="A558" s="441" t="s">
        <v>377</v>
      </c>
      <c r="B558" s="442" t="s">
        <v>378</v>
      </c>
      <c r="C558" s="443" t="s">
        <v>379</v>
      </c>
      <c r="D558" s="444" t="s">
        <v>380</v>
      </c>
      <c r="E558" s="443" t="s">
        <v>1373</v>
      </c>
      <c r="F558" s="444" t="s">
        <v>1374</v>
      </c>
      <c r="G558" s="443" t="s">
        <v>1407</v>
      </c>
      <c r="H558" s="443" t="s">
        <v>1409</v>
      </c>
      <c r="I558" s="445">
        <v>0.5899999737739563</v>
      </c>
      <c r="J558" s="445">
        <v>14000</v>
      </c>
      <c r="K558" s="446">
        <v>8302.150146484375</v>
      </c>
    </row>
    <row r="559" spans="1:11" ht="14.45" customHeight="1" x14ac:dyDescent="0.2">
      <c r="A559" s="441" t="s">
        <v>377</v>
      </c>
      <c r="B559" s="442" t="s">
        <v>378</v>
      </c>
      <c r="C559" s="443" t="s">
        <v>379</v>
      </c>
      <c r="D559" s="444" t="s">
        <v>380</v>
      </c>
      <c r="E559" s="443" t="s">
        <v>1373</v>
      </c>
      <c r="F559" s="444" t="s">
        <v>1374</v>
      </c>
      <c r="G559" s="443" t="s">
        <v>1410</v>
      </c>
      <c r="H559" s="443" t="s">
        <v>1411</v>
      </c>
      <c r="I559" s="445">
        <v>1.2100000381469727</v>
      </c>
      <c r="J559" s="445">
        <v>4000</v>
      </c>
      <c r="K559" s="446">
        <v>4840</v>
      </c>
    </row>
    <row r="560" spans="1:11" ht="14.45" customHeight="1" x14ac:dyDescent="0.2">
      <c r="A560" s="441" t="s">
        <v>377</v>
      </c>
      <c r="B560" s="442" t="s">
        <v>378</v>
      </c>
      <c r="C560" s="443" t="s">
        <v>379</v>
      </c>
      <c r="D560" s="444" t="s">
        <v>380</v>
      </c>
      <c r="E560" s="443" t="s">
        <v>1373</v>
      </c>
      <c r="F560" s="444" t="s">
        <v>1374</v>
      </c>
      <c r="G560" s="443" t="s">
        <v>1412</v>
      </c>
      <c r="H560" s="443" t="s">
        <v>1413</v>
      </c>
      <c r="I560" s="445">
        <v>1.75</v>
      </c>
      <c r="J560" s="445">
        <v>1700</v>
      </c>
      <c r="K560" s="446">
        <v>2982.64990234375</v>
      </c>
    </row>
    <row r="561" spans="1:11" ht="14.45" customHeight="1" x14ac:dyDescent="0.2">
      <c r="A561" s="441" t="s">
        <v>377</v>
      </c>
      <c r="B561" s="442" t="s">
        <v>378</v>
      </c>
      <c r="C561" s="443" t="s">
        <v>379</v>
      </c>
      <c r="D561" s="444" t="s">
        <v>380</v>
      </c>
      <c r="E561" s="443" t="s">
        <v>1373</v>
      </c>
      <c r="F561" s="444" t="s">
        <v>1374</v>
      </c>
      <c r="G561" s="443" t="s">
        <v>1410</v>
      </c>
      <c r="H561" s="443" t="s">
        <v>1414</v>
      </c>
      <c r="I561" s="445">
        <v>1.2100000381469727</v>
      </c>
      <c r="J561" s="445">
        <v>2000</v>
      </c>
      <c r="K561" s="446">
        <v>2420</v>
      </c>
    </row>
    <row r="562" spans="1:11" ht="14.45" customHeight="1" x14ac:dyDescent="0.2">
      <c r="A562" s="441" t="s">
        <v>377</v>
      </c>
      <c r="B562" s="442" t="s">
        <v>378</v>
      </c>
      <c r="C562" s="443" t="s">
        <v>379</v>
      </c>
      <c r="D562" s="444" t="s">
        <v>380</v>
      </c>
      <c r="E562" s="443" t="s">
        <v>1373</v>
      </c>
      <c r="F562" s="444" t="s">
        <v>1374</v>
      </c>
      <c r="G562" s="443" t="s">
        <v>1415</v>
      </c>
      <c r="H562" s="443" t="s">
        <v>1416</v>
      </c>
      <c r="I562" s="445">
        <v>4.0200001001358032</v>
      </c>
      <c r="J562" s="445">
        <v>1680</v>
      </c>
      <c r="K562" s="446">
        <v>6746.9600830078125</v>
      </c>
    </row>
    <row r="563" spans="1:11" ht="14.45" customHeight="1" x14ac:dyDescent="0.2">
      <c r="A563" s="441" t="s">
        <v>377</v>
      </c>
      <c r="B563" s="442" t="s">
        <v>378</v>
      </c>
      <c r="C563" s="443" t="s">
        <v>379</v>
      </c>
      <c r="D563" s="444" t="s">
        <v>380</v>
      </c>
      <c r="E563" s="443" t="s">
        <v>1373</v>
      </c>
      <c r="F563" s="444" t="s">
        <v>1374</v>
      </c>
      <c r="G563" s="443" t="s">
        <v>1415</v>
      </c>
      <c r="H563" s="443" t="s">
        <v>1417</v>
      </c>
      <c r="I563" s="445">
        <v>4.070000171661377</v>
      </c>
      <c r="J563" s="445">
        <v>4080</v>
      </c>
      <c r="K563" s="446">
        <v>16620.559875488281</v>
      </c>
    </row>
    <row r="564" spans="1:11" ht="14.45" customHeight="1" x14ac:dyDescent="0.2">
      <c r="A564" s="441" t="s">
        <v>377</v>
      </c>
      <c r="B564" s="442" t="s">
        <v>378</v>
      </c>
      <c r="C564" s="443" t="s">
        <v>379</v>
      </c>
      <c r="D564" s="444" t="s">
        <v>380</v>
      </c>
      <c r="E564" s="443" t="s">
        <v>1373</v>
      </c>
      <c r="F564" s="444" t="s">
        <v>1374</v>
      </c>
      <c r="G564" s="443" t="s">
        <v>1418</v>
      </c>
      <c r="H564" s="443" t="s">
        <v>1419</v>
      </c>
      <c r="I564" s="445">
        <v>0.82249999046325684</v>
      </c>
      <c r="J564" s="445">
        <v>500</v>
      </c>
      <c r="K564" s="446">
        <v>411</v>
      </c>
    </row>
    <row r="565" spans="1:11" ht="14.45" customHeight="1" x14ac:dyDescent="0.2">
      <c r="A565" s="441" t="s">
        <v>377</v>
      </c>
      <c r="B565" s="442" t="s">
        <v>378</v>
      </c>
      <c r="C565" s="443" t="s">
        <v>379</v>
      </c>
      <c r="D565" s="444" t="s">
        <v>380</v>
      </c>
      <c r="E565" s="443" t="s">
        <v>1373</v>
      </c>
      <c r="F565" s="444" t="s">
        <v>1374</v>
      </c>
      <c r="G565" s="443" t="s">
        <v>1420</v>
      </c>
      <c r="H565" s="443" t="s">
        <v>1421</v>
      </c>
      <c r="I565" s="445">
        <v>0.434285717351096</v>
      </c>
      <c r="J565" s="445">
        <v>1100</v>
      </c>
      <c r="K565" s="446">
        <v>478</v>
      </c>
    </row>
    <row r="566" spans="1:11" ht="14.45" customHeight="1" x14ac:dyDescent="0.2">
      <c r="A566" s="441" t="s">
        <v>377</v>
      </c>
      <c r="B566" s="442" t="s">
        <v>378</v>
      </c>
      <c r="C566" s="443" t="s">
        <v>379</v>
      </c>
      <c r="D566" s="444" t="s">
        <v>380</v>
      </c>
      <c r="E566" s="443" t="s">
        <v>1373</v>
      </c>
      <c r="F566" s="444" t="s">
        <v>1374</v>
      </c>
      <c r="G566" s="443" t="s">
        <v>1422</v>
      </c>
      <c r="H566" s="443" t="s">
        <v>1423</v>
      </c>
      <c r="I566" s="445">
        <v>0.47999998927116394</v>
      </c>
      <c r="J566" s="445">
        <v>200</v>
      </c>
      <c r="K566" s="446">
        <v>96</v>
      </c>
    </row>
    <row r="567" spans="1:11" ht="14.45" customHeight="1" x14ac:dyDescent="0.2">
      <c r="A567" s="441" t="s">
        <v>377</v>
      </c>
      <c r="B567" s="442" t="s">
        <v>378</v>
      </c>
      <c r="C567" s="443" t="s">
        <v>379</v>
      </c>
      <c r="D567" s="444" t="s">
        <v>380</v>
      </c>
      <c r="E567" s="443" t="s">
        <v>1373</v>
      </c>
      <c r="F567" s="444" t="s">
        <v>1374</v>
      </c>
      <c r="G567" s="443" t="s">
        <v>1422</v>
      </c>
      <c r="H567" s="443" t="s">
        <v>1424</v>
      </c>
      <c r="I567" s="445">
        <v>0.47999998927116394</v>
      </c>
      <c r="J567" s="445">
        <v>400</v>
      </c>
      <c r="K567" s="446">
        <v>192</v>
      </c>
    </row>
    <row r="568" spans="1:11" ht="14.45" customHeight="1" x14ac:dyDescent="0.2">
      <c r="A568" s="441" t="s">
        <v>377</v>
      </c>
      <c r="B568" s="442" t="s">
        <v>378</v>
      </c>
      <c r="C568" s="443" t="s">
        <v>379</v>
      </c>
      <c r="D568" s="444" t="s">
        <v>380</v>
      </c>
      <c r="E568" s="443" t="s">
        <v>1373</v>
      </c>
      <c r="F568" s="444" t="s">
        <v>1374</v>
      </c>
      <c r="G568" s="443" t="s">
        <v>1425</v>
      </c>
      <c r="H568" s="443" t="s">
        <v>1426</v>
      </c>
      <c r="I568" s="445">
        <v>0.57999998331069946</v>
      </c>
      <c r="J568" s="445">
        <v>300</v>
      </c>
      <c r="K568" s="446">
        <v>174</v>
      </c>
    </row>
    <row r="569" spans="1:11" ht="14.45" customHeight="1" x14ac:dyDescent="0.2">
      <c r="A569" s="441" t="s">
        <v>377</v>
      </c>
      <c r="B569" s="442" t="s">
        <v>378</v>
      </c>
      <c r="C569" s="443" t="s">
        <v>379</v>
      </c>
      <c r="D569" s="444" t="s">
        <v>380</v>
      </c>
      <c r="E569" s="443" t="s">
        <v>1373</v>
      </c>
      <c r="F569" s="444" t="s">
        <v>1374</v>
      </c>
      <c r="G569" s="443" t="s">
        <v>1427</v>
      </c>
      <c r="H569" s="443" t="s">
        <v>1428</v>
      </c>
      <c r="I569" s="445">
        <v>0.67000001668930054</v>
      </c>
      <c r="J569" s="445">
        <v>200</v>
      </c>
      <c r="K569" s="446">
        <v>134</v>
      </c>
    </row>
    <row r="570" spans="1:11" ht="14.45" customHeight="1" x14ac:dyDescent="0.2">
      <c r="A570" s="441" t="s">
        <v>377</v>
      </c>
      <c r="B570" s="442" t="s">
        <v>378</v>
      </c>
      <c r="C570" s="443" t="s">
        <v>379</v>
      </c>
      <c r="D570" s="444" t="s">
        <v>380</v>
      </c>
      <c r="E570" s="443" t="s">
        <v>1373</v>
      </c>
      <c r="F570" s="444" t="s">
        <v>1374</v>
      </c>
      <c r="G570" s="443" t="s">
        <v>1429</v>
      </c>
      <c r="H570" s="443" t="s">
        <v>1430</v>
      </c>
      <c r="I570" s="445">
        <v>59.409999847412109</v>
      </c>
      <c r="J570" s="445">
        <v>5</v>
      </c>
      <c r="K570" s="446">
        <v>297.05999755859375</v>
      </c>
    </row>
    <row r="571" spans="1:11" ht="14.45" customHeight="1" x14ac:dyDescent="0.2">
      <c r="A571" s="441" t="s">
        <v>377</v>
      </c>
      <c r="B571" s="442" t="s">
        <v>378</v>
      </c>
      <c r="C571" s="443" t="s">
        <v>379</v>
      </c>
      <c r="D571" s="444" t="s">
        <v>380</v>
      </c>
      <c r="E571" s="443" t="s">
        <v>1373</v>
      </c>
      <c r="F571" s="444" t="s">
        <v>1374</v>
      </c>
      <c r="G571" s="443" t="s">
        <v>1431</v>
      </c>
      <c r="H571" s="443" t="s">
        <v>1432</v>
      </c>
      <c r="I571" s="445">
        <v>1.0900000333786011</v>
      </c>
      <c r="J571" s="445">
        <v>200</v>
      </c>
      <c r="K571" s="446">
        <v>218</v>
      </c>
    </row>
    <row r="572" spans="1:11" ht="14.45" customHeight="1" x14ac:dyDescent="0.2">
      <c r="A572" s="441" t="s">
        <v>377</v>
      </c>
      <c r="B572" s="442" t="s">
        <v>378</v>
      </c>
      <c r="C572" s="443" t="s">
        <v>379</v>
      </c>
      <c r="D572" s="444" t="s">
        <v>380</v>
      </c>
      <c r="E572" s="443" t="s">
        <v>1373</v>
      </c>
      <c r="F572" s="444" t="s">
        <v>1374</v>
      </c>
      <c r="G572" s="443" t="s">
        <v>1422</v>
      </c>
      <c r="H572" s="443" t="s">
        <v>1433</v>
      </c>
      <c r="I572" s="445">
        <v>0.47499999403953552</v>
      </c>
      <c r="J572" s="445">
        <v>800</v>
      </c>
      <c r="K572" s="446">
        <v>380</v>
      </c>
    </row>
    <row r="573" spans="1:11" ht="14.45" customHeight="1" x14ac:dyDescent="0.2">
      <c r="A573" s="441" t="s">
        <v>377</v>
      </c>
      <c r="B573" s="442" t="s">
        <v>378</v>
      </c>
      <c r="C573" s="443" t="s">
        <v>379</v>
      </c>
      <c r="D573" s="444" t="s">
        <v>380</v>
      </c>
      <c r="E573" s="443" t="s">
        <v>1373</v>
      </c>
      <c r="F573" s="444" t="s">
        <v>1374</v>
      </c>
      <c r="G573" s="443" t="s">
        <v>1427</v>
      </c>
      <c r="H573" s="443" t="s">
        <v>1434</v>
      </c>
      <c r="I573" s="445">
        <v>0.67000001668930054</v>
      </c>
      <c r="J573" s="445">
        <v>100</v>
      </c>
      <c r="K573" s="446">
        <v>67</v>
      </c>
    </row>
    <row r="574" spans="1:11" ht="14.45" customHeight="1" x14ac:dyDescent="0.2">
      <c r="A574" s="441" t="s">
        <v>377</v>
      </c>
      <c r="B574" s="442" t="s">
        <v>378</v>
      </c>
      <c r="C574" s="443" t="s">
        <v>379</v>
      </c>
      <c r="D574" s="444" t="s">
        <v>380</v>
      </c>
      <c r="E574" s="443" t="s">
        <v>1373</v>
      </c>
      <c r="F574" s="444" t="s">
        <v>1374</v>
      </c>
      <c r="G574" s="443" t="s">
        <v>1435</v>
      </c>
      <c r="H574" s="443" t="s">
        <v>1436</v>
      </c>
      <c r="I574" s="445">
        <v>100.43000030517578</v>
      </c>
      <c r="J574" s="445">
        <v>10</v>
      </c>
      <c r="K574" s="446">
        <v>1004.2999877929688</v>
      </c>
    </row>
    <row r="575" spans="1:11" ht="14.45" customHeight="1" x14ac:dyDescent="0.2">
      <c r="A575" s="441" t="s">
        <v>377</v>
      </c>
      <c r="B575" s="442" t="s">
        <v>378</v>
      </c>
      <c r="C575" s="443" t="s">
        <v>379</v>
      </c>
      <c r="D575" s="444" t="s">
        <v>380</v>
      </c>
      <c r="E575" s="443" t="s">
        <v>1373</v>
      </c>
      <c r="F575" s="444" t="s">
        <v>1374</v>
      </c>
      <c r="G575" s="443" t="s">
        <v>1437</v>
      </c>
      <c r="H575" s="443" t="s">
        <v>1438</v>
      </c>
      <c r="I575" s="445">
        <v>5.619999885559082</v>
      </c>
      <c r="J575" s="445">
        <v>1000</v>
      </c>
      <c r="K575" s="446">
        <v>5620.3299560546875</v>
      </c>
    </row>
    <row r="576" spans="1:11" ht="14.45" customHeight="1" x14ac:dyDescent="0.2">
      <c r="A576" s="441" t="s">
        <v>377</v>
      </c>
      <c r="B576" s="442" t="s">
        <v>378</v>
      </c>
      <c r="C576" s="443" t="s">
        <v>379</v>
      </c>
      <c r="D576" s="444" t="s">
        <v>380</v>
      </c>
      <c r="E576" s="443" t="s">
        <v>1373</v>
      </c>
      <c r="F576" s="444" t="s">
        <v>1374</v>
      </c>
      <c r="G576" s="443" t="s">
        <v>1437</v>
      </c>
      <c r="H576" s="443" t="s">
        <v>1439</v>
      </c>
      <c r="I576" s="445">
        <v>6.1649999618530273</v>
      </c>
      <c r="J576" s="445">
        <v>400</v>
      </c>
      <c r="K576" s="446">
        <v>2466.2099609375</v>
      </c>
    </row>
    <row r="577" spans="1:11" ht="14.45" customHeight="1" x14ac:dyDescent="0.2">
      <c r="A577" s="441" t="s">
        <v>377</v>
      </c>
      <c r="B577" s="442" t="s">
        <v>378</v>
      </c>
      <c r="C577" s="443" t="s">
        <v>379</v>
      </c>
      <c r="D577" s="444" t="s">
        <v>380</v>
      </c>
      <c r="E577" s="443" t="s">
        <v>1373</v>
      </c>
      <c r="F577" s="444" t="s">
        <v>1374</v>
      </c>
      <c r="G577" s="443" t="s">
        <v>1440</v>
      </c>
      <c r="H577" s="443" t="s">
        <v>1441</v>
      </c>
      <c r="I577" s="445">
        <v>202.55000305175781</v>
      </c>
      <c r="J577" s="445">
        <v>10</v>
      </c>
      <c r="K577" s="446">
        <v>2025.5400390625</v>
      </c>
    </row>
    <row r="578" spans="1:11" ht="14.45" customHeight="1" x14ac:dyDescent="0.2">
      <c r="A578" s="441" t="s">
        <v>377</v>
      </c>
      <c r="B578" s="442" t="s">
        <v>378</v>
      </c>
      <c r="C578" s="443" t="s">
        <v>379</v>
      </c>
      <c r="D578" s="444" t="s">
        <v>380</v>
      </c>
      <c r="E578" s="443" t="s">
        <v>1373</v>
      </c>
      <c r="F578" s="444" t="s">
        <v>1374</v>
      </c>
      <c r="G578" s="443" t="s">
        <v>1440</v>
      </c>
      <c r="H578" s="443" t="s">
        <v>1442</v>
      </c>
      <c r="I578" s="445">
        <v>202.60000610351563</v>
      </c>
      <c r="J578" s="445">
        <v>10</v>
      </c>
      <c r="K578" s="446">
        <v>2026</v>
      </c>
    </row>
    <row r="579" spans="1:11" ht="14.45" customHeight="1" x14ac:dyDescent="0.2">
      <c r="A579" s="441" t="s">
        <v>377</v>
      </c>
      <c r="B579" s="442" t="s">
        <v>378</v>
      </c>
      <c r="C579" s="443" t="s">
        <v>379</v>
      </c>
      <c r="D579" s="444" t="s">
        <v>380</v>
      </c>
      <c r="E579" s="443" t="s">
        <v>1373</v>
      </c>
      <c r="F579" s="444" t="s">
        <v>1374</v>
      </c>
      <c r="G579" s="443" t="s">
        <v>1437</v>
      </c>
      <c r="H579" s="443" t="s">
        <v>1443</v>
      </c>
      <c r="I579" s="445">
        <v>5.6219999313354494</v>
      </c>
      <c r="J579" s="445">
        <v>1100</v>
      </c>
      <c r="K579" s="446">
        <v>6183.3299560546875</v>
      </c>
    </row>
    <row r="580" spans="1:11" ht="14.45" customHeight="1" x14ac:dyDescent="0.2">
      <c r="A580" s="441" t="s">
        <v>377</v>
      </c>
      <c r="B580" s="442" t="s">
        <v>378</v>
      </c>
      <c r="C580" s="443" t="s">
        <v>379</v>
      </c>
      <c r="D580" s="444" t="s">
        <v>380</v>
      </c>
      <c r="E580" s="443" t="s">
        <v>1373</v>
      </c>
      <c r="F580" s="444" t="s">
        <v>1374</v>
      </c>
      <c r="G580" s="443" t="s">
        <v>1444</v>
      </c>
      <c r="H580" s="443" t="s">
        <v>1445</v>
      </c>
      <c r="I580" s="445">
        <v>1.9299999475479126</v>
      </c>
      <c r="J580" s="445">
        <v>20</v>
      </c>
      <c r="K580" s="446">
        <v>38.599998474121094</v>
      </c>
    </row>
    <row r="581" spans="1:11" ht="14.45" customHeight="1" x14ac:dyDescent="0.2">
      <c r="A581" s="441" t="s">
        <v>377</v>
      </c>
      <c r="B581" s="442" t="s">
        <v>378</v>
      </c>
      <c r="C581" s="443" t="s">
        <v>379</v>
      </c>
      <c r="D581" s="444" t="s">
        <v>380</v>
      </c>
      <c r="E581" s="443" t="s">
        <v>1373</v>
      </c>
      <c r="F581" s="444" t="s">
        <v>1374</v>
      </c>
      <c r="G581" s="443" t="s">
        <v>1446</v>
      </c>
      <c r="H581" s="443" t="s">
        <v>1447</v>
      </c>
      <c r="I581" s="445">
        <v>2.2300000190734863</v>
      </c>
      <c r="J581" s="445">
        <v>1220</v>
      </c>
      <c r="K581" s="446">
        <v>2792.8401069641113</v>
      </c>
    </row>
    <row r="582" spans="1:11" ht="14.45" customHeight="1" x14ac:dyDescent="0.2">
      <c r="A582" s="441" t="s">
        <v>377</v>
      </c>
      <c r="B582" s="442" t="s">
        <v>378</v>
      </c>
      <c r="C582" s="443" t="s">
        <v>379</v>
      </c>
      <c r="D582" s="444" t="s">
        <v>380</v>
      </c>
      <c r="E582" s="443" t="s">
        <v>1373</v>
      </c>
      <c r="F582" s="444" t="s">
        <v>1374</v>
      </c>
      <c r="G582" s="443" t="s">
        <v>1448</v>
      </c>
      <c r="H582" s="443" t="s">
        <v>1449</v>
      </c>
      <c r="I582" s="445">
        <v>0.62000000476837158</v>
      </c>
      <c r="J582" s="445">
        <v>1300</v>
      </c>
      <c r="K582" s="446">
        <v>810.73001098632813</v>
      </c>
    </row>
    <row r="583" spans="1:11" ht="14.45" customHeight="1" x14ac:dyDescent="0.2">
      <c r="A583" s="441" t="s">
        <v>377</v>
      </c>
      <c r="B583" s="442" t="s">
        <v>378</v>
      </c>
      <c r="C583" s="443" t="s">
        <v>379</v>
      </c>
      <c r="D583" s="444" t="s">
        <v>380</v>
      </c>
      <c r="E583" s="443" t="s">
        <v>1450</v>
      </c>
      <c r="F583" s="444" t="s">
        <v>1451</v>
      </c>
      <c r="G583" s="443" t="s">
        <v>1452</v>
      </c>
      <c r="H583" s="443" t="s">
        <v>1453</v>
      </c>
      <c r="I583" s="445">
        <v>0.30444445212682086</v>
      </c>
      <c r="J583" s="445">
        <v>1200</v>
      </c>
      <c r="K583" s="446">
        <v>365</v>
      </c>
    </row>
    <row r="584" spans="1:11" ht="14.45" customHeight="1" x14ac:dyDescent="0.2">
      <c r="A584" s="441" t="s">
        <v>377</v>
      </c>
      <c r="B584" s="442" t="s">
        <v>378</v>
      </c>
      <c r="C584" s="443" t="s">
        <v>379</v>
      </c>
      <c r="D584" s="444" t="s">
        <v>380</v>
      </c>
      <c r="E584" s="443" t="s">
        <v>1450</v>
      </c>
      <c r="F584" s="444" t="s">
        <v>1451</v>
      </c>
      <c r="G584" s="443" t="s">
        <v>1454</v>
      </c>
      <c r="H584" s="443" t="s">
        <v>1455</v>
      </c>
      <c r="I584" s="445">
        <v>0.54363638162612915</v>
      </c>
      <c r="J584" s="445">
        <v>1800</v>
      </c>
      <c r="K584" s="446">
        <v>978</v>
      </c>
    </row>
    <row r="585" spans="1:11" ht="14.45" customHeight="1" x14ac:dyDescent="0.2">
      <c r="A585" s="441" t="s">
        <v>377</v>
      </c>
      <c r="B585" s="442" t="s">
        <v>378</v>
      </c>
      <c r="C585" s="443" t="s">
        <v>379</v>
      </c>
      <c r="D585" s="444" t="s">
        <v>380</v>
      </c>
      <c r="E585" s="443" t="s">
        <v>1450</v>
      </c>
      <c r="F585" s="444" t="s">
        <v>1451</v>
      </c>
      <c r="G585" s="443" t="s">
        <v>1452</v>
      </c>
      <c r="H585" s="443" t="s">
        <v>1456</v>
      </c>
      <c r="I585" s="445">
        <v>0.3033333420753479</v>
      </c>
      <c r="J585" s="445">
        <v>500</v>
      </c>
      <c r="K585" s="446">
        <v>152</v>
      </c>
    </row>
    <row r="586" spans="1:11" ht="14.45" customHeight="1" x14ac:dyDescent="0.2">
      <c r="A586" s="441" t="s">
        <v>377</v>
      </c>
      <c r="B586" s="442" t="s">
        <v>378</v>
      </c>
      <c r="C586" s="443" t="s">
        <v>379</v>
      </c>
      <c r="D586" s="444" t="s">
        <v>380</v>
      </c>
      <c r="E586" s="443" t="s">
        <v>1450</v>
      </c>
      <c r="F586" s="444" t="s">
        <v>1451</v>
      </c>
      <c r="G586" s="443" t="s">
        <v>1457</v>
      </c>
      <c r="H586" s="443" t="s">
        <v>1458</v>
      </c>
      <c r="I586" s="445">
        <v>0.68000000715255737</v>
      </c>
      <c r="J586" s="445">
        <v>100</v>
      </c>
      <c r="K586" s="446">
        <v>68</v>
      </c>
    </row>
    <row r="587" spans="1:11" ht="14.45" customHeight="1" x14ac:dyDescent="0.2">
      <c r="A587" s="441" t="s">
        <v>377</v>
      </c>
      <c r="B587" s="442" t="s">
        <v>378</v>
      </c>
      <c r="C587" s="443" t="s">
        <v>379</v>
      </c>
      <c r="D587" s="444" t="s">
        <v>380</v>
      </c>
      <c r="E587" s="443" t="s">
        <v>1450</v>
      </c>
      <c r="F587" s="444" t="s">
        <v>1451</v>
      </c>
      <c r="G587" s="443" t="s">
        <v>1454</v>
      </c>
      <c r="H587" s="443" t="s">
        <v>1459</v>
      </c>
      <c r="I587" s="445">
        <v>0.54333335161209106</v>
      </c>
      <c r="J587" s="445">
        <v>900</v>
      </c>
      <c r="K587" s="446">
        <v>488</v>
      </c>
    </row>
    <row r="588" spans="1:11" ht="14.45" customHeight="1" x14ac:dyDescent="0.2">
      <c r="A588" s="441" t="s">
        <v>377</v>
      </c>
      <c r="B588" s="442" t="s">
        <v>378</v>
      </c>
      <c r="C588" s="443" t="s">
        <v>379</v>
      </c>
      <c r="D588" s="444" t="s">
        <v>380</v>
      </c>
      <c r="E588" s="443" t="s">
        <v>1450</v>
      </c>
      <c r="F588" s="444" t="s">
        <v>1451</v>
      </c>
      <c r="G588" s="443" t="s">
        <v>1460</v>
      </c>
      <c r="H588" s="443" t="s">
        <v>1461</v>
      </c>
      <c r="I588" s="445">
        <v>1.7999999523162842</v>
      </c>
      <c r="J588" s="445">
        <v>20</v>
      </c>
      <c r="K588" s="446">
        <v>36</v>
      </c>
    </row>
    <row r="589" spans="1:11" ht="14.45" customHeight="1" x14ac:dyDescent="0.2">
      <c r="A589" s="441" t="s">
        <v>377</v>
      </c>
      <c r="B589" s="442" t="s">
        <v>378</v>
      </c>
      <c r="C589" s="443" t="s">
        <v>379</v>
      </c>
      <c r="D589" s="444" t="s">
        <v>380</v>
      </c>
      <c r="E589" s="443" t="s">
        <v>1462</v>
      </c>
      <c r="F589" s="444" t="s">
        <v>1463</v>
      </c>
      <c r="G589" s="443" t="s">
        <v>1464</v>
      </c>
      <c r="H589" s="443" t="s">
        <v>1465</v>
      </c>
      <c r="I589" s="445">
        <v>0.65</v>
      </c>
      <c r="J589" s="445">
        <v>1600</v>
      </c>
      <c r="K589" s="446">
        <v>1048</v>
      </c>
    </row>
    <row r="590" spans="1:11" ht="14.45" customHeight="1" x14ac:dyDescent="0.2">
      <c r="A590" s="441" t="s">
        <v>377</v>
      </c>
      <c r="B590" s="442" t="s">
        <v>378</v>
      </c>
      <c r="C590" s="443" t="s">
        <v>379</v>
      </c>
      <c r="D590" s="444" t="s">
        <v>380</v>
      </c>
      <c r="E590" s="443" t="s">
        <v>1462</v>
      </c>
      <c r="F590" s="444" t="s">
        <v>1463</v>
      </c>
      <c r="G590" s="443" t="s">
        <v>1466</v>
      </c>
      <c r="H590" s="443" t="s">
        <v>1467</v>
      </c>
      <c r="I590" s="445">
        <v>0.67266666889190674</v>
      </c>
      <c r="J590" s="445">
        <v>26000</v>
      </c>
      <c r="K590" s="446">
        <v>17482</v>
      </c>
    </row>
    <row r="591" spans="1:11" ht="14.45" customHeight="1" x14ac:dyDescent="0.2">
      <c r="A591" s="441" t="s">
        <v>377</v>
      </c>
      <c r="B591" s="442" t="s">
        <v>378</v>
      </c>
      <c r="C591" s="443" t="s">
        <v>379</v>
      </c>
      <c r="D591" s="444" t="s">
        <v>380</v>
      </c>
      <c r="E591" s="443" t="s">
        <v>1462</v>
      </c>
      <c r="F591" s="444" t="s">
        <v>1463</v>
      </c>
      <c r="G591" s="443" t="s">
        <v>1468</v>
      </c>
      <c r="H591" s="443" t="s">
        <v>1469</v>
      </c>
      <c r="I591" s="445">
        <v>0.65769229943935692</v>
      </c>
      <c r="J591" s="445">
        <v>24200</v>
      </c>
      <c r="K591" s="446">
        <v>15974</v>
      </c>
    </row>
    <row r="592" spans="1:11" ht="14.45" customHeight="1" x14ac:dyDescent="0.2">
      <c r="A592" s="441" t="s">
        <v>377</v>
      </c>
      <c r="B592" s="442" t="s">
        <v>378</v>
      </c>
      <c r="C592" s="443" t="s">
        <v>379</v>
      </c>
      <c r="D592" s="444" t="s">
        <v>380</v>
      </c>
      <c r="E592" s="443" t="s">
        <v>1462</v>
      </c>
      <c r="F592" s="444" t="s">
        <v>1463</v>
      </c>
      <c r="G592" s="443" t="s">
        <v>1470</v>
      </c>
      <c r="H592" s="443" t="s">
        <v>1471</v>
      </c>
      <c r="I592" s="445">
        <v>0.74500000476837158</v>
      </c>
      <c r="J592" s="445">
        <v>1100</v>
      </c>
      <c r="K592" s="446">
        <v>824.010009765625</v>
      </c>
    </row>
    <row r="593" spans="1:11" ht="14.45" customHeight="1" x14ac:dyDescent="0.2">
      <c r="A593" s="441" t="s">
        <v>377</v>
      </c>
      <c r="B593" s="442" t="s">
        <v>378</v>
      </c>
      <c r="C593" s="443" t="s">
        <v>379</v>
      </c>
      <c r="D593" s="444" t="s">
        <v>380</v>
      </c>
      <c r="E593" s="443" t="s">
        <v>1462</v>
      </c>
      <c r="F593" s="444" t="s">
        <v>1463</v>
      </c>
      <c r="G593" s="443" t="s">
        <v>1464</v>
      </c>
      <c r="H593" s="443" t="s">
        <v>1472</v>
      </c>
      <c r="I593" s="445">
        <v>0.62999999523162842</v>
      </c>
      <c r="J593" s="445">
        <v>800</v>
      </c>
      <c r="K593" s="446">
        <v>504</v>
      </c>
    </row>
    <row r="594" spans="1:11" ht="14.45" customHeight="1" x14ac:dyDescent="0.2">
      <c r="A594" s="441" t="s">
        <v>377</v>
      </c>
      <c r="B594" s="442" t="s">
        <v>378</v>
      </c>
      <c r="C594" s="443" t="s">
        <v>379</v>
      </c>
      <c r="D594" s="444" t="s">
        <v>380</v>
      </c>
      <c r="E594" s="443" t="s">
        <v>1462</v>
      </c>
      <c r="F594" s="444" t="s">
        <v>1463</v>
      </c>
      <c r="G594" s="443" t="s">
        <v>1466</v>
      </c>
      <c r="H594" s="443" t="s">
        <v>1473</v>
      </c>
      <c r="I594" s="445">
        <v>0.62833333015441895</v>
      </c>
      <c r="J594" s="445">
        <v>10800</v>
      </c>
      <c r="K594" s="446">
        <v>6780</v>
      </c>
    </row>
    <row r="595" spans="1:11" ht="14.45" customHeight="1" x14ac:dyDescent="0.2">
      <c r="A595" s="441" t="s">
        <v>377</v>
      </c>
      <c r="B595" s="442" t="s">
        <v>378</v>
      </c>
      <c r="C595" s="443" t="s">
        <v>379</v>
      </c>
      <c r="D595" s="444" t="s">
        <v>380</v>
      </c>
      <c r="E595" s="443" t="s">
        <v>1462</v>
      </c>
      <c r="F595" s="444" t="s">
        <v>1463</v>
      </c>
      <c r="G595" s="443" t="s">
        <v>1468</v>
      </c>
      <c r="H595" s="443" t="s">
        <v>1474</v>
      </c>
      <c r="I595" s="445">
        <v>0.62999999523162842</v>
      </c>
      <c r="J595" s="445">
        <v>11000</v>
      </c>
      <c r="K595" s="446">
        <v>6930</v>
      </c>
    </row>
    <row r="596" spans="1:11" ht="14.45" customHeight="1" x14ac:dyDescent="0.2">
      <c r="A596" s="441" t="s">
        <v>1475</v>
      </c>
      <c r="B596" s="442" t="s">
        <v>1476</v>
      </c>
      <c r="C596" s="443" t="s">
        <v>1477</v>
      </c>
      <c r="D596" s="444" t="s">
        <v>1478</v>
      </c>
      <c r="E596" s="443" t="s">
        <v>381</v>
      </c>
      <c r="F596" s="444" t="s">
        <v>382</v>
      </c>
      <c r="G596" s="443" t="s">
        <v>1479</v>
      </c>
      <c r="H596" s="443" t="s">
        <v>1480</v>
      </c>
      <c r="I596" s="445">
        <v>12729.2099609375</v>
      </c>
      <c r="J596" s="445">
        <v>1</v>
      </c>
      <c r="K596" s="446">
        <v>12729.2099609375</v>
      </c>
    </row>
    <row r="597" spans="1:11" ht="14.45" customHeight="1" x14ac:dyDescent="0.2">
      <c r="A597" s="441" t="s">
        <v>1475</v>
      </c>
      <c r="B597" s="442" t="s">
        <v>1476</v>
      </c>
      <c r="C597" s="443" t="s">
        <v>1477</v>
      </c>
      <c r="D597" s="444" t="s">
        <v>1478</v>
      </c>
      <c r="E597" s="443" t="s">
        <v>381</v>
      </c>
      <c r="F597" s="444" t="s">
        <v>382</v>
      </c>
      <c r="G597" s="443" t="s">
        <v>1481</v>
      </c>
      <c r="H597" s="443" t="s">
        <v>1482</v>
      </c>
      <c r="I597" s="445">
        <v>3908.300048828125</v>
      </c>
      <c r="J597" s="445">
        <v>4</v>
      </c>
      <c r="K597" s="446">
        <v>15633.2001953125</v>
      </c>
    </row>
    <row r="598" spans="1:11" ht="14.45" customHeight="1" x14ac:dyDescent="0.2">
      <c r="A598" s="441" t="s">
        <v>1475</v>
      </c>
      <c r="B598" s="442" t="s">
        <v>1476</v>
      </c>
      <c r="C598" s="443" t="s">
        <v>1477</v>
      </c>
      <c r="D598" s="444" t="s">
        <v>1478</v>
      </c>
      <c r="E598" s="443" t="s">
        <v>381</v>
      </c>
      <c r="F598" s="444" t="s">
        <v>382</v>
      </c>
      <c r="G598" s="443" t="s">
        <v>1483</v>
      </c>
      <c r="H598" s="443" t="s">
        <v>1484</v>
      </c>
      <c r="I598" s="445">
        <v>6800</v>
      </c>
      <c r="J598" s="445">
        <v>1</v>
      </c>
      <c r="K598" s="446">
        <v>6800</v>
      </c>
    </row>
    <row r="599" spans="1:11" ht="14.45" customHeight="1" x14ac:dyDescent="0.2">
      <c r="A599" s="441" t="s">
        <v>1475</v>
      </c>
      <c r="B599" s="442" t="s">
        <v>1476</v>
      </c>
      <c r="C599" s="443" t="s">
        <v>1477</v>
      </c>
      <c r="D599" s="444" t="s">
        <v>1478</v>
      </c>
      <c r="E599" s="443" t="s">
        <v>381</v>
      </c>
      <c r="F599" s="444" t="s">
        <v>382</v>
      </c>
      <c r="G599" s="443" t="s">
        <v>1485</v>
      </c>
      <c r="H599" s="443" t="s">
        <v>1486</v>
      </c>
      <c r="I599" s="445">
        <v>24079</v>
      </c>
      <c r="J599" s="445">
        <v>6</v>
      </c>
      <c r="K599" s="446">
        <v>144474</v>
      </c>
    </row>
    <row r="600" spans="1:11" ht="14.45" customHeight="1" x14ac:dyDescent="0.2">
      <c r="A600" s="441" t="s">
        <v>1475</v>
      </c>
      <c r="B600" s="442" t="s">
        <v>1476</v>
      </c>
      <c r="C600" s="443" t="s">
        <v>1477</v>
      </c>
      <c r="D600" s="444" t="s">
        <v>1478</v>
      </c>
      <c r="E600" s="443" t="s">
        <v>381</v>
      </c>
      <c r="F600" s="444" t="s">
        <v>382</v>
      </c>
      <c r="G600" s="443" t="s">
        <v>1487</v>
      </c>
      <c r="H600" s="443" t="s">
        <v>1488</v>
      </c>
      <c r="I600" s="445">
        <v>6267.8</v>
      </c>
      <c r="J600" s="445">
        <v>5</v>
      </c>
      <c r="K600" s="446">
        <v>31339</v>
      </c>
    </row>
    <row r="601" spans="1:11" ht="14.45" customHeight="1" x14ac:dyDescent="0.2">
      <c r="A601" s="441" t="s">
        <v>1475</v>
      </c>
      <c r="B601" s="442" t="s">
        <v>1476</v>
      </c>
      <c r="C601" s="443" t="s">
        <v>1477</v>
      </c>
      <c r="D601" s="444" t="s">
        <v>1478</v>
      </c>
      <c r="E601" s="443" t="s">
        <v>381</v>
      </c>
      <c r="F601" s="444" t="s">
        <v>382</v>
      </c>
      <c r="G601" s="443" t="s">
        <v>1489</v>
      </c>
      <c r="H601" s="443" t="s">
        <v>1490</v>
      </c>
      <c r="I601" s="445">
        <v>59532</v>
      </c>
      <c r="J601" s="445">
        <v>7</v>
      </c>
      <c r="K601" s="446">
        <v>416724</v>
      </c>
    </row>
    <row r="602" spans="1:11" ht="14.45" customHeight="1" x14ac:dyDescent="0.2">
      <c r="A602" s="441" t="s">
        <v>1475</v>
      </c>
      <c r="B602" s="442" t="s">
        <v>1476</v>
      </c>
      <c r="C602" s="443" t="s">
        <v>1477</v>
      </c>
      <c r="D602" s="444" t="s">
        <v>1478</v>
      </c>
      <c r="E602" s="443" t="s">
        <v>381</v>
      </c>
      <c r="F602" s="444" t="s">
        <v>382</v>
      </c>
      <c r="G602" s="443" t="s">
        <v>1491</v>
      </c>
      <c r="H602" s="443" t="s">
        <v>1492</v>
      </c>
      <c r="I602" s="445">
        <v>8054.97021484375</v>
      </c>
      <c r="J602" s="445">
        <v>1</v>
      </c>
      <c r="K602" s="446">
        <v>8054.97021484375</v>
      </c>
    </row>
    <row r="603" spans="1:11" ht="14.45" customHeight="1" x14ac:dyDescent="0.2">
      <c r="A603" s="441" t="s">
        <v>1475</v>
      </c>
      <c r="B603" s="442" t="s">
        <v>1476</v>
      </c>
      <c r="C603" s="443" t="s">
        <v>1477</v>
      </c>
      <c r="D603" s="444" t="s">
        <v>1478</v>
      </c>
      <c r="E603" s="443" t="s">
        <v>381</v>
      </c>
      <c r="F603" s="444" t="s">
        <v>382</v>
      </c>
      <c r="G603" s="443" t="s">
        <v>1493</v>
      </c>
      <c r="H603" s="443" t="s">
        <v>1494</v>
      </c>
      <c r="I603" s="445">
        <v>6229.080078125</v>
      </c>
      <c r="J603" s="445">
        <v>1</v>
      </c>
      <c r="K603" s="446">
        <v>6229.080078125</v>
      </c>
    </row>
    <row r="604" spans="1:11" ht="14.45" customHeight="1" x14ac:dyDescent="0.2">
      <c r="A604" s="441" t="s">
        <v>1475</v>
      </c>
      <c r="B604" s="442" t="s">
        <v>1476</v>
      </c>
      <c r="C604" s="443" t="s">
        <v>1477</v>
      </c>
      <c r="D604" s="444" t="s">
        <v>1478</v>
      </c>
      <c r="E604" s="443" t="s">
        <v>381</v>
      </c>
      <c r="F604" s="444" t="s">
        <v>382</v>
      </c>
      <c r="G604" s="443" t="s">
        <v>1495</v>
      </c>
      <c r="H604" s="443" t="s">
        <v>1496</v>
      </c>
      <c r="I604" s="445">
        <v>44932.53551136364</v>
      </c>
      <c r="J604" s="445">
        <v>11</v>
      </c>
      <c r="K604" s="446">
        <v>494257.890625</v>
      </c>
    </row>
    <row r="605" spans="1:11" ht="14.45" customHeight="1" x14ac:dyDescent="0.2">
      <c r="A605" s="441" t="s">
        <v>1475</v>
      </c>
      <c r="B605" s="442" t="s">
        <v>1476</v>
      </c>
      <c r="C605" s="443" t="s">
        <v>1477</v>
      </c>
      <c r="D605" s="444" t="s">
        <v>1478</v>
      </c>
      <c r="E605" s="443" t="s">
        <v>381</v>
      </c>
      <c r="F605" s="444" t="s">
        <v>382</v>
      </c>
      <c r="G605" s="443" t="s">
        <v>1497</v>
      </c>
      <c r="H605" s="443" t="s">
        <v>1498</v>
      </c>
      <c r="I605" s="445">
        <v>44932.40625</v>
      </c>
      <c r="J605" s="445">
        <v>10</v>
      </c>
      <c r="K605" s="446">
        <v>449324.0625</v>
      </c>
    </row>
    <row r="606" spans="1:11" ht="14.45" customHeight="1" x14ac:dyDescent="0.2">
      <c r="A606" s="441" t="s">
        <v>1475</v>
      </c>
      <c r="B606" s="442" t="s">
        <v>1476</v>
      </c>
      <c r="C606" s="443" t="s">
        <v>1477</v>
      </c>
      <c r="D606" s="444" t="s">
        <v>1478</v>
      </c>
      <c r="E606" s="443" t="s">
        <v>381</v>
      </c>
      <c r="F606" s="444" t="s">
        <v>382</v>
      </c>
      <c r="G606" s="443" t="s">
        <v>1499</v>
      </c>
      <c r="H606" s="443" t="s">
        <v>1500</v>
      </c>
      <c r="I606" s="445">
        <v>44932.5</v>
      </c>
      <c r="J606" s="445">
        <v>5</v>
      </c>
      <c r="K606" s="446">
        <v>224662.5</v>
      </c>
    </row>
    <row r="607" spans="1:11" ht="14.45" customHeight="1" x14ac:dyDescent="0.2">
      <c r="A607" s="441" t="s">
        <v>1475</v>
      </c>
      <c r="B607" s="442" t="s">
        <v>1476</v>
      </c>
      <c r="C607" s="443" t="s">
        <v>1477</v>
      </c>
      <c r="D607" s="444" t="s">
        <v>1478</v>
      </c>
      <c r="E607" s="443" t="s">
        <v>381</v>
      </c>
      <c r="F607" s="444" t="s">
        <v>382</v>
      </c>
      <c r="G607" s="443" t="s">
        <v>1499</v>
      </c>
      <c r="H607" s="443" t="s">
        <v>1501</v>
      </c>
      <c r="I607" s="445">
        <v>44932.6171875</v>
      </c>
      <c r="J607" s="445">
        <v>3</v>
      </c>
      <c r="K607" s="446">
        <v>134797.8515625</v>
      </c>
    </row>
    <row r="608" spans="1:11" ht="14.45" customHeight="1" x14ac:dyDescent="0.2">
      <c r="A608" s="441" t="s">
        <v>1475</v>
      </c>
      <c r="B608" s="442" t="s">
        <v>1476</v>
      </c>
      <c r="C608" s="443" t="s">
        <v>1477</v>
      </c>
      <c r="D608" s="444" t="s">
        <v>1478</v>
      </c>
      <c r="E608" s="443" t="s">
        <v>381</v>
      </c>
      <c r="F608" s="444" t="s">
        <v>382</v>
      </c>
      <c r="G608" s="443" t="s">
        <v>1502</v>
      </c>
      <c r="H608" s="443" t="s">
        <v>1503</v>
      </c>
      <c r="I608" s="445">
        <v>44932.36181640625</v>
      </c>
      <c r="J608" s="445">
        <v>8</v>
      </c>
      <c r="K608" s="446">
        <v>359458.89453125</v>
      </c>
    </row>
    <row r="609" spans="1:11" ht="14.45" customHeight="1" x14ac:dyDescent="0.2">
      <c r="A609" s="441" t="s">
        <v>1475</v>
      </c>
      <c r="B609" s="442" t="s">
        <v>1476</v>
      </c>
      <c r="C609" s="443" t="s">
        <v>1477</v>
      </c>
      <c r="D609" s="444" t="s">
        <v>1478</v>
      </c>
      <c r="E609" s="443" t="s">
        <v>381</v>
      </c>
      <c r="F609" s="444" t="s">
        <v>382</v>
      </c>
      <c r="G609" s="443" t="s">
        <v>1504</v>
      </c>
      <c r="H609" s="443" t="s">
        <v>1505</v>
      </c>
      <c r="I609" s="445">
        <v>44932.493861607145</v>
      </c>
      <c r="J609" s="445">
        <v>7</v>
      </c>
      <c r="K609" s="446">
        <v>314527.45703125</v>
      </c>
    </row>
    <row r="610" spans="1:11" ht="14.45" customHeight="1" x14ac:dyDescent="0.2">
      <c r="A610" s="441" t="s">
        <v>1475</v>
      </c>
      <c r="B610" s="442" t="s">
        <v>1476</v>
      </c>
      <c r="C610" s="443" t="s">
        <v>1477</v>
      </c>
      <c r="D610" s="444" t="s">
        <v>1478</v>
      </c>
      <c r="E610" s="443" t="s">
        <v>381</v>
      </c>
      <c r="F610" s="444" t="s">
        <v>382</v>
      </c>
      <c r="G610" s="443" t="s">
        <v>1506</v>
      </c>
      <c r="H610" s="443" t="s">
        <v>1507</v>
      </c>
      <c r="I610" s="445">
        <v>3303.056640625</v>
      </c>
      <c r="J610" s="445">
        <v>3</v>
      </c>
      <c r="K610" s="446">
        <v>9909.169921875</v>
      </c>
    </row>
    <row r="611" spans="1:11" ht="14.45" customHeight="1" x14ac:dyDescent="0.2">
      <c r="A611" s="441" t="s">
        <v>1475</v>
      </c>
      <c r="B611" s="442" t="s">
        <v>1476</v>
      </c>
      <c r="C611" s="443" t="s">
        <v>1477</v>
      </c>
      <c r="D611" s="444" t="s">
        <v>1478</v>
      </c>
      <c r="E611" s="443" t="s">
        <v>381</v>
      </c>
      <c r="F611" s="444" t="s">
        <v>382</v>
      </c>
      <c r="G611" s="443" t="s">
        <v>1508</v>
      </c>
      <c r="H611" s="443" t="s">
        <v>1509</v>
      </c>
      <c r="I611" s="445">
        <v>3203.594970703125</v>
      </c>
      <c r="J611" s="445">
        <v>4</v>
      </c>
      <c r="K611" s="446">
        <v>12814.3798828125</v>
      </c>
    </row>
    <row r="612" spans="1:11" ht="14.45" customHeight="1" x14ac:dyDescent="0.2">
      <c r="A612" s="441" t="s">
        <v>1475</v>
      </c>
      <c r="B612" s="442" t="s">
        <v>1476</v>
      </c>
      <c r="C612" s="443" t="s">
        <v>1477</v>
      </c>
      <c r="D612" s="444" t="s">
        <v>1478</v>
      </c>
      <c r="E612" s="443" t="s">
        <v>381</v>
      </c>
      <c r="F612" s="444" t="s">
        <v>382</v>
      </c>
      <c r="G612" s="443" t="s">
        <v>1510</v>
      </c>
      <c r="H612" s="443" t="s">
        <v>1511</v>
      </c>
      <c r="I612" s="445">
        <v>3303.056640625</v>
      </c>
      <c r="J612" s="445">
        <v>3</v>
      </c>
      <c r="K612" s="446">
        <v>9909.169921875</v>
      </c>
    </row>
    <row r="613" spans="1:11" ht="14.45" customHeight="1" x14ac:dyDescent="0.2">
      <c r="A613" s="441" t="s">
        <v>1475</v>
      </c>
      <c r="B613" s="442" t="s">
        <v>1476</v>
      </c>
      <c r="C613" s="443" t="s">
        <v>1477</v>
      </c>
      <c r="D613" s="444" t="s">
        <v>1478</v>
      </c>
      <c r="E613" s="443" t="s">
        <v>381</v>
      </c>
      <c r="F613" s="444" t="s">
        <v>382</v>
      </c>
      <c r="G613" s="443" t="s">
        <v>1512</v>
      </c>
      <c r="H613" s="443" t="s">
        <v>1513</v>
      </c>
      <c r="I613" s="445">
        <v>7229.9931640625</v>
      </c>
      <c r="J613" s="445">
        <v>3</v>
      </c>
      <c r="K613" s="446">
        <v>21689.9794921875</v>
      </c>
    </row>
    <row r="614" spans="1:11" ht="14.45" customHeight="1" x14ac:dyDescent="0.2">
      <c r="A614" s="441" t="s">
        <v>1475</v>
      </c>
      <c r="B614" s="442" t="s">
        <v>1476</v>
      </c>
      <c r="C614" s="443" t="s">
        <v>1477</v>
      </c>
      <c r="D614" s="444" t="s">
        <v>1478</v>
      </c>
      <c r="E614" s="443" t="s">
        <v>381</v>
      </c>
      <c r="F614" s="444" t="s">
        <v>382</v>
      </c>
      <c r="G614" s="443" t="s">
        <v>1514</v>
      </c>
      <c r="H614" s="443" t="s">
        <v>1515</v>
      </c>
      <c r="I614" s="445">
        <v>3210.37255859375</v>
      </c>
      <c r="J614" s="445">
        <v>5</v>
      </c>
      <c r="K614" s="446">
        <v>16088.340087890625</v>
      </c>
    </row>
    <row r="615" spans="1:11" ht="14.45" customHeight="1" x14ac:dyDescent="0.2">
      <c r="A615" s="441" t="s">
        <v>1475</v>
      </c>
      <c r="B615" s="442" t="s">
        <v>1476</v>
      </c>
      <c r="C615" s="443" t="s">
        <v>1477</v>
      </c>
      <c r="D615" s="444" t="s">
        <v>1478</v>
      </c>
      <c r="E615" s="443" t="s">
        <v>381</v>
      </c>
      <c r="F615" s="444" t="s">
        <v>382</v>
      </c>
      <c r="G615" s="443" t="s">
        <v>1516</v>
      </c>
      <c r="H615" s="443" t="s">
        <v>1517</v>
      </c>
      <c r="I615" s="445">
        <v>3146</v>
      </c>
      <c r="J615" s="445">
        <v>1</v>
      </c>
      <c r="K615" s="446">
        <v>3146</v>
      </c>
    </row>
    <row r="616" spans="1:11" ht="14.45" customHeight="1" x14ac:dyDescent="0.2">
      <c r="A616" s="441" t="s">
        <v>1475</v>
      </c>
      <c r="B616" s="442" t="s">
        <v>1476</v>
      </c>
      <c r="C616" s="443" t="s">
        <v>1477</v>
      </c>
      <c r="D616" s="444" t="s">
        <v>1478</v>
      </c>
      <c r="E616" s="443" t="s">
        <v>381</v>
      </c>
      <c r="F616" s="444" t="s">
        <v>382</v>
      </c>
      <c r="G616" s="443" t="s">
        <v>1518</v>
      </c>
      <c r="H616" s="443" t="s">
        <v>1519</v>
      </c>
      <c r="I616" s="445">
        <v>7462</v>
      </c>
      <c r="J616" s="445">
        <v>2</v>
      </c>
      <c r="K616" s="446">
        <v>14924</v>
      </c>
    </row>
    <row r="617" spans="1:11" ht="14.45" customHeight="1" x14ac:dyDescent="0.2">
      <c r="A617" s="441" t="s">
        <v>1475</v>
      </c>
      <c r="B617" s="442" t="s">
        <v>1476</v>
      </c>
      <c r="C617" s="443" t="s">
        <v>1477</v>
      </c>
      <c r="D617" s="444" t="s">
        <v>1478</v>
      </c>
      <c r="E617" s="443" t="s">
        <v>381</v>
      </c>
      <c r="F617" s="444" t="s">
        <v>382</v>
      </c>
      <c r="G617" s="443" t="s">
        <v>1520</v>
      </c>
      <c r="H617" s="443" t="s">
        <v>1521</v>
      </c>
      <c r="I617" s="445">
        <v>7502</v>
      </c>
      <c r="J617" s="445">
        <v>68</v>
      </c>
      <c r="K617" s="446">
        <v>510136</v>
      </c>
    </row>
    <row r="618" spans="1:11" ht="14.45" customHeight="1" x14ac:dyDescent="0.2">
      <c r="A618" s="441" t="s">
        <v>1475</v>
      </c>
      <c r="B618" s="442" t="s">
        <v>1476</v>
      </c>
      <c r="C618" s="443" t="s">
        <v>1477</v>
      </c>
      <c r="D618" s="444" t="s">
        <v>1478</v>
      </c>
      <c r="E618" s="443" t="s">
        <v>381</v>
      </c>
      <c r="F618" s="444" t="s">
        <v>382</v>
      </c>
      <c r="G618" s="443" t="s">
        <v>1522</v>
      </c>
      <c r="H618" s="443" t="s">
        <v>1523</v>
      </c>
      <c r="I618" s="445">
        <v>7502</v>
      </c>
      <c r="J618" s="445">
        <v>17</v>
      </c>
      <c r="K618" s="446">
        <v>127534</v>
      </c>
    </row>
    <row r="619" spans="1:11" ht="14.45" customHeight="1" x14ac:dyDescent="0.2">
      <c r="A619" s="441" t="s">
        <v>1475</v>
      </c>
      <c r="B619" s="442" t="s">
        <v>1476</v>
      </c>
      <c r="C619" s="443" t="s">
        <v>1477</v>
      </c>
      <c r="D619" s="444" t="s">
        <v>1478</v>
      </c>
      <c r="E619" s="443" t="s">
        <v>381</v>
      </c>
      <c r="F619" s="444" t="s">
        <v>382</v>
      </c>
      <c r="G619" s="443" t="s">
        <v>1524</v>
      </c>
      <c r="H619" s="443" t="s">
        <v>1525</v>
      </c>
      <c r="I619" s="445">
        <v>8518.400390625</v>
      </c>
      <c r="J619" s="445">
        <v>1</v>
      </c>
      <c r="K619" s="446">
        <v>8518.400390625</v>
      </c>
    </row>
    <row r="620" spans="1:11" ht="14.45" customHeight="1" x14ac:dyDescent="0.2">
      <c r="A620" s="441" t="s">
        <v>1475</v>
      </c>
      <c r="B620" s="442" t="s">
        <v>1476</v>
      </c>
      <c r="C620" s="443" t="s">
        <v>1477</v>
      </c>
      <c r="D620" s="444" t="s">
        <v>1478</v>
      </c>
      <c r="E620" s="443" t="s">
        <v>381</v>
      </c>
      <c r="F620" s="444" t="s">
        <v>382</v>
      </c>
      <c r="G620" s="443" t="s">
        <v>1526</v>
      </c>
      <c r="H620" s="443" t="s">
        <v>1527</v>
      </c>
      <c r="I620" s="445">
        <v>8186.89990234375</v>
      </c>
      <c r="J620" s="445">
        <v>1</v>
      </c>
      <c r="K620" s="446">
        <v>8186.89990234375</v>
      </c>
    </row>
    <row r="621" spans="1:11" ht="14.45" customHeight="1" x14ac:dyDescent="0.2">
      <c r="A621" s="441" t="s">
        <v>1475</v>
      </c>
      <c r="B621" s="442" t="s">
        <v>1476</v>
      </c>
      <c r="C621" s="443" t="s">
        <v>1477</v>
      </c>
      <c r="D621" s="444" t="s">
        <v>1478</v>
      </c>
      <c r="E621" s="443" t="s">
        <v>381</v>
      </c>
      <c r="F621" s="444" t="s">
        <v>382</v>
      </c>
      <c r="G621" s="443" t="s">
        <v>1528</v>
      </c>
      <c r="H621" s="443" t="s">
        <v>1529</v>
      </c>
      <c r="I621" s="445">
        <v>8186.89990234375</v>
      </c>
      <c r="J621" s="445">
        <v>1</v>
      </c>
      <c r="K621" s="446">
        <v>8186.89990234375</v>
      </c>
    </row>
    <row r="622" spans="1:11" ht="14.45" customHeight="1" x14ac:dyDescent="0.2">
      <c r="A622" s="441" t="s">
        <v>1475</v>
      </c>
      <c r="B622" s="442" t="s">
        <v>1476</v>
      </c>
      <c r="C622" s="443" t="s">
        <v>1477</v>
      </c>
      <c r="D622" s="444" t="s">
        <v>1478</v>
      </c>
      <c r="E622" s="443" t="s">
        <v>381</v>
      </c>
      <c r="F622" s="444" t="s">
        <v>382</v>
      </c>
      <c r="G622" s="443" t="s">
        <v>1530</v>
      </c>
      <c r="H622" s="443" t="s">
        <v>1531</v>
      </c>
      <c r="I622" s="445">
        <v>5324.06005859375</v>
      </c>
      <c r="J622" s="445">
        <v>4</v>
      </c>
      <c r="K622" s="446">
        <v>21296.1201171875</v>
      </c>
    </row>
    <row r="623" spans="1:11" ht="14.45" customHeight="1" x14ac:dyDescent="0.2">
      <c r="A623" s="441" t="s">
        <v>1475</v>
      </c>
      <c r="B623" s="442" t="s">
        <v>1476</v>
      </c>
      <c r="C623" s="443" t="s">
        <v>1477</v>
      </c>
      <c r="D623" s="444" t="s">
        <v>1478</v>
      </c>
      <c r="E623" s="443" t="s">
        <v>381</v>
      </c>
      <c r="F623" s="444" t="s">
        <v>382</v>
      </c>
      <c r="G623" s="443" t="s">
        <v>1532</v>
      </c>
      <c r="H623" s="443" t="s">
        <v>1533</v>
      </c>
      <c r="I623" s="445">
        <v>1166.0256870814733</v>
      </c>
      <c r="J623" s="445">
        <v>32</v>
      </c>
      <c r="K623" s="446">
        <v>37313.859619140625</v>
      </c>
    </row>
    <row r="624" spans="1:11" ht="14.45" customHeight="1" x14ac:dyDescent="0.2">
      <c r="A624" s="441" t="s">
        <v>1475</v>
      </c>
      <c r="B624" s="442" t="s">
        <v>1476</v>
      </c>
      <c r="C624" s="443" t="s">
        <v>1477</v>
      </c>
      <c r="D624" s="444" t="s">
        <v>1478</v>
      </c>
      <c r="E624" s="443" t="s">
        <v>381</v>
      </c>
      <c r="F624" s="444" t="s">
        <v>382</v>
      </c>
      <c r="G624" s="443" t="s">
        <v>1532</v>
      </c>
      <c r="H624" s="443" t="s">
        <v>1534</v>
      </c>
      <c r="I624" s="445">
        <v>1166.3199462890625</v>
      </c>
      <c r="J624" s="445">
        <v>23</v>
      </c>
      <c r="K624" s="446">
        <v>26825.34033203125</v>
      </c>
    </row>
    <row r="625" spans="1:11" ht="14.45" customHeight="1" x14ac:dyDescent="0.2">
      <c r="A625" s="441" t="s">
        <v>1475</v>
      </c>
      <c r="B625" s="442" t="s">
        <v>1476</v>
      </c>
      <c r="C625" s="443" t="s">
        <v>1477</v>
      </c>
      <c r="D625" s="444" t="s">
        <v>1478</v>
      </c>
      <c r="E625" s="443" t="s">
        <v>381</v>
      </c>
      <c r="F625" s="444" t="s">
        <v>382</v>
      </c>
      <c r="G625" s="443" t="s">
        <v>1535</v>
      </c>
      <c r="H625" s="443" t="s">
        <v>1536</v>
      </c>
      <c r="I625" s="445">
        <v>1293.489990234375</v>
      </c>
      <c r="J625" s="445">
        <v>1</v>
      </c>
      <c r="K625" s="446">
        <v>1293.489990234375</v>
      </c>
    </row>
    <row r="626" spans="1:11" ht="14.45" customHeight="1" x14ac:dyDescent="0.2">
      <c r="A626" s="441" t="s">
        <v>1475</v>
      </c>
      <c r="B626" s="442" t="s">
        <v>1476</v>
      </c>
      <c r="C626" s="443" t="s">
        <v>1477</v>
      </c>
      <c r="D626" s="444" t="s">
        <v>1478</v>
      </c>
      <c r="E626" s="443" t="s">
        <v>381</v>
      </c>
      <c r="F626" s="444" t="s">
        <v>382</v>
      </c>
      <c r="G626" s="443" t="s">
        <v>1537</v>
      </c>
      <c r="H626" s="443" t="s">
        <v>1538</v>
      </c>
      <c r="I626" s="445">
        <v>1293.489990234375</v>
      </c>
      <c r="J626" s="445">
        <v>1</v>
      </c>
      <c r="K626" s="446">
        <v>1293.489990234375</v>
      </c>
    </row>
    <row r="627" spans="1:11" ht="14.45" customHeight="1" x14ac:dyDescent="0.2">
      <c r="A627" s="441" t="s">
        <v>1475</v>
      </c>
      <c r="B627" s="442" t="s">
        <v>1476</v>
      </c>
      <c r="C627" s="443" t="s">
        <v>1477</v>
      </c>
      <c r="D627" s="444" t="s">
        <v>1478</v>
      </c>
      <c r="E627" s="443" t="s">
        <v>381</v>
      </c>
      <c r="F627" s="444" t="s">
        <v>382</v>
      </c>
      <c r="G627" s="443" t="s">
        <v>1539</v>
      </c>
      <c r="H627" s="443" t="s">
        <v>1540</v>
      </c>
      <c r="I627" s="445">
        <v>6970.3563232421875</v>
      </c>
      <c r="J627" s="445">
        <v>26</v>
      </c>
      <c r="K627" s="446">
        <v>181199.921875</v>
      </c>
    </row>
    <row r="628" spans="1:11" ht="14.45" customHeight="1" x14ac:dyDescent="0.2">
      <c r="A628" s="441" t="s">
        <v>1475</v>
      </c>
      <c r="B628" s="442" t="s">
        <v>1476</v>
      </c>
      <c r="C628" s="443" t="s">
        <v>1477</v>
      </c>
      <c r="D628" s="444" t="s">
        <v>1478</v>
      </c>
      <c r="E628" s="443" t="s">
        <v>381</v>
      </c>
      <c r="F628" s="444" t="s">
        <v>382</v>
      </c>
      <c r="G628" s="443" t="s">
        <v>1541</v>
      </c>
      <c r="H628" s="443" t="s">
        <v>1542</v>
      </c>
      <c r="I628" s="445">
        <v>8690.8248901367188</v>
      </c>
      <c r="J628" s="445">
        <v>35</v>
      </c>
      <c r="K628" s="446">
        <v>303988.298828125</v>
      </c>
    </row>
    <row r="629" spans="1:11" ht="14.45" customHeight="1" x14ac:dyDescent="0.2">
      <c r="A629" s="441" t="s">
        <v>1475</v>
      </c>
      <c r="B629" s="442" t="s">
        <v>1476</v>
      </c>
      <c r="C629" s="443" t="s">
        <v>1477</v>
      </c>
      <c r="D629" s="444" t="s">
        <v>1478</v>
      </c>
      <c r="E629" s="443" t="s">
        <v>381</v>
      </c>
      <c r="F629" s="444" t="s">
        <v>382</v>
      </c>
      <c r="G629" s="443" t="s">
        <v>1543</v>
      </c>
      <c r="H629" s="443" t="s">
        <v>1544</v>
      </c>
      <c r="I629" s="445">
        <v>6970.3563232421875</v>
      </c>
      <c r="J629" s="445">
        <v>26</v>
      </c>
      <c r="K629" s="446">
        <v>181199.921875</v>
      </c>
    </row>
    <row r="630" spans="1:11" ht="14.45" customHeight="1" x14ac:dyDescent="0.2">
      <c r="A630" s="441" t="s">
        <v>1475</v>
      </c>
      <c r="B630" s="442" t="s">
        <v>1476</v>
      </c>
      <c r="C630" s="443" t="s">
        <v>1477</v>
      </c>
      <c r="D630" s="444" t="s">
        <v>1478</v>
      </c>
      <c r="E630" s="443" t="s">
        <v>381</v>
      </c>
      <c r="F630" s="444" t="s">
        <v>382</v>
      </c>
      <c r="G630" s="443" t="s">
        <v>1545</v>
      </c>
      <c r="H630" s="443" t="s">
        <v>1546</v>
      </c>
      <c r="I630" s="445">
        <v>7986</v>
      </c>
      <c r="J630" s="445">
        <v>57</v>
      </c>
      <c r="K630" s="446">
        <v>455202</v>
      </c>
    </row>
    <row r="631" spans="1:11" ht="14.45" customHeight="1" x14ac:dyDescent="0.2">
      <c r="A631" s="441" t="s">
        <v>1475</v>
      </c>
      <c r="B631" s="442" t="s">
        <v>1476</v>
      </c>
      <c r="C631" s="443" t="s">
        <v>1477</v>
      </c>
      <c r="D631" s="444" t="s">
        <v>1478</v>
      </c>
      <c r="E631" s="443" t="s">
        <v>381</v>
      </c>
      <c r="F631" s="444" t="s">
        <v>382</v>
      </c>
      <c r="G631" s="443" t="s">
        <v>1547</v>
      </c>
      <c r="H631" s="443" t="s">
        <v>1548</v>
      </c>
      <c r="I631" s="445">
        <v>7986</v>
      </c>
      <c r="J631" s="445">
        <v>57</v>
      </c>
      <c r="K631" s="446">
        <v>455202</v>
      </c>
    </row>
    <row r="632" spans="1:11" ht="14.45" customHeight="1" x14ac:dyDescent="0.2">
      <c r="A632" s="441" t="s">
        <v>1475</v>
      </c>
      <c r="B632" s="442" t="s">
        <v>1476</v>
      </c>
      <c r="C632" s="443" t="s">
        <v>1477</v>
      </c>
      <c r="D632" s="444" t="s">
        <v>1478</v>
      </c>
      <c r="E632" s="443" t="s">
        <v>381</v>
      </c>
      <c r="F632" s="444" t="s">
        <v>382</v>
      </c>
      <c r="G632" s="443" t="s">
        <v>1549</v>
      </c>
      <c r="H632" s="443" t="s">
        <v>1550</v>
      </c>
      <c r="I632" s="445">
        <v>4778.2900390625</v>
      </c>
      <c r="J632" s="445">
        <v>1</v>
      </c>
      <c r="K632" s="446">
        <v>4778.2900390625</v>
      </c>
    </row>
    <row r="633" spans="1:11" ht="14.45" customHeight="1" x14ac:dyDescent="0.2">
      <c r="A633" s="441" t="s">
        <v>1475</v>
      </c>
      <c r="B633" s="442" t="s">
        <v>1476</v>
      </c>
      <c r="C633" s="443" t="s">
        <v>1477</v>
      </c>
      <c r="D633" s="444" t="s">
        <v>1478</v>
      </c>
      <c r="E633" s="443" t="s">
        <v>381</v>
      </c>
      <c r="F633" s="444" t="s">
        <v>382</v>
      </c>
      <c r="G633" s="443" t="s">
        <v>1551</v>
      </c>
      <c r="H633" s="443" t="s">
        <v>1552</v>
      </c>
      <c r="I633" s="445">
        <v>8327.2197265625</v>
      </c>
      <c r="J633" s="445">
        <v>1</v>
      </c>
      <c r="K633" s="446">
        <v>8327.2197265625</v>
      </c>
    </row>
    <row r="634" spans="1:11" ht="14.45" customHeight="1" x14ac:dyDescent="0.2">
      <c r="A634" s="441" t="s">
        <v>1475</v>
      </c>
      <c r="B634" s="442" t="s">
        <v>1476</v>
      </c>
      <c r="C634" s="443" t="s">
        <v>1477</v>
      </c>
      <c r="D634" s="444" t="s">
        <v>1478</v>
      </c>
      <c r="E634" s="443" t="s">
        <v>381</v>
      </c>
      <c r="F634" s="444" t="s">
        <v>382</v>
      </c>
      <c r="G634" s="443" t="s">
        <v>1553</v>
      </c>
      <c r="H634" s="443" t="s">
        <v>1554</v>
      </c>
      <c r="I634" s="445">
        <v>20267.5</v>
      </c>
      <c r="J634" s="445">
        <v>2</v>
      </c>
      <c r="K634" s="446">
        <v>40535</v>
      </c>
    </row>
    <row r="635" spans="1:11" ht="14.45" customHeight="1" x14ac:dyDescent="0.2">
      <c r="A635" s="441" t="s">
        <v>1475</v>
      </c>
      <c r="B635" s="442" t="s">
        <v>1476</v>
      </c>
      <c r="C635" s="443" t="s">
        <v>1477</v>
      </c>
      <c r="D635" s="444" t="s">
        <v>1478</v>
      </c>
      <c r="E635" s="443" t="s">
        <v>381</v>
      </c>
      <c r="F635" s="444" t="s">
        <v>382</v>
      </c>
      <c r="G635" s="443" t="s">
        <v>1555</v>
      </c>
      <c r="H635" s="443" t="s">
        <v>1556</v>
      </c>
      <c r="I635" s="445">
        <v>5203</v>
      </c>
      <c r="J635" s="445">
        <v>15</v>
      </c>
      <c r="K635" s="446">
        <v>78045</v>
      </c>
    </row>
    <row r="636" spans="1:11" ht="14.45" customHeight="1" x14ac:dyDescent="0.2">
      <c r="A636" s="441" t="s">
        <v>1475</v>
      </c>
      <c r="B636" s="442" t="s">
        <v>1476</v>
      </c>
      <c r="C636" s="443" t="s">
        <v>1477</v>
      </c>
      <c r="D636" s="444" t="s">
        <v>1478</v>
      </c>
      <c r="E636" s="443" t="s">
        <v>381</v>
      </c>
      <c r="F636" s="444" t="s">
        <v>382</v>
      </c>
      <c r="G636" s="443" t="s">
        <v>1557</v>
      </c>
      <c r="H636" s="443" t="s">
        <v>1558</v>
      </c>
      <c r="I636" s="445">
        <v>3784.89990234375</v>
      </c>
      <c r="J636" s="445">
        <v>1</v>
      </c>
      <c r="K636" s="446">
        <v>3784.89990234375</v>
      </c>
    </row>
    <row r="637" spans="1:11" ht="14.45" customHeight="1" x14ac:dyDescent="0.2">
      <c r="A637" s="441" t="s">
        <v>1475</v>
      </c>
      <c r="B637" s="442" t="s">
        <v>1476</v>
      </c>
      <c r="C637" s="443" t="s">
        <v>1477</v>
      </c>
      <c r="D637" s="444" t="s">
        <v>1478</v>
      </c>
      <c r="E637" s="443" t="s">
        <v>381</v>
      </c>
      <c r="F637" s="444" t="s">
        <v>382</v>
      </c>
      <c r="G637" s="443" t="s">
        <v>1559</v>
      </c>
      <c r="H637" s="443" t="s">
        <v>1560</v>
      </c>
      <c r="I637" s="445">
        <v>14430.4599609375</v>
      </c>
      <c r="J637" s="445">
        <v>1</v>
      </c>
      <c r="K637" s="446">
        <v>14430.4599609375</v>
      </c>
    </row>
    <row r="638" spans="1:11" ht="14.45" customHeight="1" x14ac:dyDescent="0.2">
      <c r="A638" s="441" t="s">
        <v>1475</v>
      </c>
      <c r="B638" s="442" t="s">
        <v>1476</v>
      </c>
      <c r="C638" s="443" t="s">
        <v>1477</v>
      </c>
      <c r="D638" s="444" t="s">
        <v>1478</v>
      </c>
      <c r="E638" s="443" t="s">
        <v>381</v>
      </c>
      <c r="F638" s="444" t="s">
        <v>382</v>
      </c>
      <c r="G638" s="443" t="s">
        <v>1561</v>
      </c>
      <c r="H638" s="443" t="s">
        <v>1562</v>
      </c>
      <c r="I638" s="445">
        <v>10157.94970703125</v>
      </c>
      <c r="J638" s="445">
        <v>10</v>
      </c>
      <c r="K638" s="446">
        <v>101480.27734375</v>
      </c>
    </row>
    <row r="639" spans="1:11" ht="14.45" customHeight="1" x14ac:dyDescent="0.2">
      <c r="A639" s="441" t="s">
        <v>1475</v>
      </c>
      <c r="B639" s="442" t="s">
        <v>1476</v>
      </c>
      <c r="C639" s="443" t="s">
        <v>1477</v>
      </c>
      <c r="D639" s="444" t="s">
        <v>1478</v>
      </c>
      <c r="E639" s="443" t="s">
        <v>381</v>
      </c>
      <c r="F639" s="444" t="s">
        <v>382</v>
      </c>
      <c r="G639" s="443" t="s">
        <v>1563</v>
      </c>
      <c r="H639" s="443" t="s">
        <v>1564</v>
      </c>
      <c r="I639" s="445">
        <v>17109.400390625</v>
      </c>
      <c r="J639" s="445">
        <v>5</v>
      </c>
      <c r="K639" s="446">
        <v>85547.001953125</v>
      </c>
    </row>
    <row r="640" spans="1:11" ht="14.45" customHeight="1" x14ac:dyDescent="0.2">
      <c r="A640" s="441" t="s">
        <v>1475</v>
      </c>
      <c r="B640" s="442" t="s">
        <v>1476</v>
      </c>
      <c r="C640" s="443" t="s">
        <v>1477</v>
      </c>
      <c r="D640" s="444" t="s">
        <v>1478</v>
      </c>
      <c r="E640" s="443" t="s">
        <v>381</v>
      </c>
      <c r="F640" s="444" t="s">
        <v>382</v>
      </c>
      <c r="G640" s="443" t="s">
        <v>1565</v>
      </c>
      <c r="H640" s="443" t="s">
        <v>1566</v>
      </c>
      <c r="I640" s="445">
        <v>667.91998291015625</v>
      </c>
      <c r="J640" s="445">
        <v>13</v>
      </c>
      <c r="K640" s="446">
        <v>8699.8997802734375</v>
      </c>
    </row>
    <row r="641" spans="1:11" ht="14.45" customHeight="1" x14ac:dyDescent="0.2">
      <c r="A641" s="441" t="s">
        <v>1475</v>
      </c>
      <c r="B641" s="442" t="s">
        <v>1476</v>
      </c>
      <c r="C641" s="443" t="s">
        <v>1477</v>
      </c>
      <c r="D641" s="444" t="s">
        <v>1478</v>
      </c>
      <c r="E641" s="443" t="s">
        <v>381</v>
      </c>
      <c r="F641" s="444" t="s">
        <v>382</v>
      </c>
      <c r="G641" s="443" t="s">
        <v>1567</v>
      </c>
      <c r="H641" s="443" t="s">
        <v>1568</v>
      </c>
      <c r="I641" s="445">
        <v>1006.7224731445313</v>
      </c>
      <c r="J641" s="445">
        <v>3</v>
      </c>
      <c r="K641" s="446">
        <v>3000.8099365234375</v>
      </c>
    </row>
    <row r="642" spans="1:11" ht="14.45" customHeight="1" x14ac:dyDescent="0.2">
      <c r="A642" s="441" t="s">
        <v>1475</v>
      </c>
      <c r="B642" s="442" t="s">
        <v>1476</v>
      </c>
      <c r="C642" s="443" t="s">
        <v>1477</v>
      </c>
      <c r="D642" s="444" t="s">
        <v>1478</v>
      </c>
      <c r="E642" s="443" t="s">
        <v>381</v>
      </c>
      <c r="F642" s="444" t="s">
        <v>382</v>
      </c>
      <c r="G642" s="443" t="s">
        <v>1569</v>
      </c>
      <c r="H642" s="443" t="s">
        <v>1570</v>
      </c>
      <c r="I642" s="445">
        <v>5082</v>
      </c>
      <c r="J642" s="445">
        <v>2</v>
      </c>
      <c r="K642" s="446">
        <v>10164</v>
      </c>
    </row>
    <row r="643" spans="1:11" ht="14.45" customHeight="1" x14ac:dyDescent="0.2">
      <c r="A643" s="441" t="s">
        <v>1475</v>
      </c>
      <c r="B643" s="442" t="s">
        <v>1476</v>
      </c>
      <c r="C643" s="443" t="s">
        <v>1477</v>
      </c>
      <c r="D643" s="444" t="s">
        <v>1478</v>
      </c>
      <c r="E643" s="443" t="s">
        <v>381</v>
      </c>
      <c r="F643" s="444" t="s">
        <v>382</v>
      </c>
      <c r="G643" s="443" t="s">
        <v>1571</v>
      </c>
      <c r="H643" s="443" t="s">
        <v>1572</v>
      </c>
      <c r="I643" s="445">
        <v>9965.5595703125</v>
      </c>
      <c r="J643" s="445">
        <v>1</v>
      </c>
      <c r="K643" s="446">
        <v>9965.5595703125</v>
      </c>
    </row>
    <row r="644" spans="1:11" ht="14.45" customHeight="1" x14ac:dyDescent="0.2">
      <c r="A644" s="441" t="s">
        <v>1475</v>
      </c>
      <c r="B644" s="442" t="s">
        <v>1476</v>
      </c>
      <c r="C644" s="443" t="s">
        <v>1477</v>
      </c>
      <c r="D644" s="444" t="s">
        <v>1478</v>
      </c>
      <c r="E644" s="443" t="s">
        <v>381</v>
      </c>
      <c r="F644" s="444" t="s">
        <v>382</v>
      </c>
      <c r="G644" s="443" t="s">
        <v>1573</v>
      </c>
      <c r="H644" s="443" t="s">
        <v>1574</v>
      </c>
      <c r="I644" s="445">
        <v>9965.78466796875</v>
      </c>
      <c r="J644" s="445">
        <v>3</v>
      </c>
      <c r="K644" s="446">
        <v>29897.12890625</v>
      </c>
    </row>
    <row r="645" spans="1:11" ht="14.45" customHeight="1" x14ac:dyDescent="0.2">
      <c r="A645" s="441" t="s">
        <v>1475</v>
      </c>
      <c r="B645" s="442" t="s">
        <v>1476</v>
      </c>
      <c r="C645" s="443" t="s">
        <v>1477</v>
      </c>
      <c r="D645" s="444" t="s">
        <v>1478</v>
      </c>
      <c r="E645" s="443" t="s">
        <v>381</v>
      </c>
      <c r="F645" s="444" t="s">
        <v>382</v>
      </c>
      <c r="G645" s="443" t="s">
        <v>1575</v>
      </c>
      <c r="H645" s="443" t="s">
        <v>1576</v>
      </c>
      <c r="I645" s="445">
        <v>10239.1298828125</v>
      </c>
      <c r="J645" s="445">
        <v>2</v>
      </c>
      <c r="K645" s="446">
        <v>20478.259765625</v>
      </c>
    </row>
    <row r="646" spans="1:11" ht="14.45" customHeight="1" x14ac:dyDescent="0.2">
      <c r="A646" s="441" t="s">
        <v>1475</v>
      </c>
      <c r="B646" s="442" t="s">
        <v>1476</v>
      </c>
      <c r="C646" s="443" t="s">
        <v>1477</v>
      </c>
      <c r="D646" s="444" t="s">
        <v>1478</v>
      </c>
      <c r="E646" s="443" t="s">
        <v>381</v>
      </c>
      <c r="F646" s="444" t="s">
        <v>382</v>
      </c>
      <c r="G646" s="443" t="s">
        <v>1577</v>
      </c>
      <c r="H646" s="443" t="s">
        <v>1578</v>
      </c>
      <c r="I646" s="445">
        <v>13213.2001953125</v>
      </c>
      <c r="J646" s="445">
        <v>1</v>
      </c>
      <c r="K646" s="446">
        <v>13213.2001953125</v>
      </c>
    </row>
    <row r="647" spans="1:11" ht="14.45" customHeight="1" x14ac:dyDescent="0.2">
      <c r="A647" s="441" t="s">
        <v>1475</v>
      </c>
      <c r="B647" s="442" t="s">
        <v>1476</v>
      </c>
      <c r="C647" s="443" t="s">
        <v>1477</v>
      </c>
      <c r="D647" s="444" t="s">
        <v>1478</v>
      </c>
      <c r="E647" s="443" t="s">
        <v>381</v>
      </c>
      <c r="F647" s="444" t="s">
        <v>382</v>
      </c>
      <c r="G647" s="443" t="s">
        <v>1579</v>
      </c>
      <c r="H647" s="443" t="s">
        <v>1580</v>
      </c>
      <c r="I647" s="445">
        <v>13213.2001953125</v>
      </c>
      <c r="J647" s="445">
        <v>1</v>
      </c>
      <c r="K647" s="446">
        <v>13213.2001953125</v>
      </c>
    </row>
    <row r="648" spans="1:11" ht="14.45" customHeight="1" x14ac:dyDescent="0.2">
      <c r="A648" s="441" t="s">
        <v>1475</v>
      </c>
      <c r="B648" s="442" t="s">
        <v>1476</v>
      </c>
      <c r="C648" s="443" t="s">
        <v>1477</v>
      </c>
      <c r="D648" s="444" t="s">
        <v>1478</v>
      </c>
      <c r="E648" s="443" t="s">
        <v>381</v>
      </c>
      <c r="F648" s="444" t="s">
        <v>382</v>
      </c>
      <c r="G648" s="443" t="s">
        <v>1581</v>
      </c>
      <c r="H648" s="443" t="s">
        <v>1582</v>
      </c>
      <c r="I648" s="445">
        <v>10512.28515625</v>
      </c>
      <c r="J648" s="445">
        <v>2</v>
      </c>
      <c r="K648" s="446">
        <v>21024.5703125</v>
      </c>
    </row>
    <row r="649" spans="1:11" ht="14.45" customHeight="1" x14ac:dyDescent="0.2">
      <c r="A649" s="441" t="s">
        <v>1475</v>
      </c>
      <c r="B649" s="442" t="s">
        <v>1476</v>
      </c>
      <c r="C649" s="443" t="s">
        <v>1477</v>
      </c>
      <c r="D649" s="444" t="s">
        <v>1478</v>
      </c>
      <c r="E649" s="443" t="s">
        <v>381</v>
      </c>
      <c r="F649" s="444" t="s">
        <v>382</v>
      </c>
      <c r="G649" s="443" t="s">
        <v>1583</v>
      </c>
      <c r="H649" s="443" t="s">
        <v>1584</v>
      </c>
      <c r="I649" s="445">
        <v>14568.400390625</v>
      </c>
      <c r="J649" s="445">
        <v>1</v>
      </c>
      <c r="K649" s="446">
        <v>14568.400390625</v>
      </c>
    </row>
    <row r="650" spans="1:11" ht="14.45" customHeight="1" x14ac:dyDescent="0.2">
      <c r="A650" s="441" t="s">
        <v>1475</v>
      </c>
      <c r="B650" s="442" t="s">
        <v>1476</v>
      </c>
      <c r="C650" s="443" t="s">
        <v>1477</v>
      </c>
      <c r="D650" s="444" t="s">
        <v>1478</v>
      </c>
      <c r="E650" s="443" t="s">
        <v>381</v>
      </c>
      <c r="F650" s="444" t="s">
        <v>382</v>
      </c>
      <c r="G650" s="443" t="s">
        <v>1585</v>
      </c>
      <c r="H650" s="443" t="s">
        <v>1586</v>
      </c>
      <c r="I650" s="445">
        <v>10512.28515625</v>
      </c>
      <c r="J650" s="445">
        <v>2</v>
      </c>
      <c r="K650" s="446">
        <v>21024.5703125</v>
      </c>
    </row>
    <row r="651" spans="1:11" ht="14.45" customHeight="1" x14ac:dyDescent="0.2">
      <c r="A651" s="441" t="s">
        <v>1475</v>
      </c>
      <c r="B651" s="442" t="s">
        <v>1476</v>
      </c>
      <c r="C651" s="443" t="s">
        <v>1477</v>
      </c>
      <c r="D651" s="444" t="s">
        <v>1478</v>
      </c>
      <c r="E651" s="443" t="s">
        <v>381</v>
      </c>
      <c r="F651" s="444" t="s">
        <v>382</v>
      </c>
      <c r="G651" s="443" t="s">
        <v>1587</v>
      </c>
      <c r="H651" s="443" t="s">
        <v>1588</v>
      </c>
      <c r="I651" s="445">
        <v>14060.2001953125</v>
      </c>
      <c r="J651" s="445">
        <v>1</v>
      </c>
      <c r="K651" s="446">
        <v>14060.2001953125</v>
      </c>
    </row>
    <row r="652" spans="1:11" ht="14.45" customHeight="1" x14ac:dyDescent="0.2">
      <c r="A652" s="441" t="s">
        <v>1475</v>
      </c>
      <c r="B652" s="442" t="s">
        <v>1476</v>
      </c>
      <c r="C652" s="443" t="s">
        <v>1477</v>
      </c>
      <c r="D652" s="444" t="s">
        <v>1478</v>
      </c>
      <c r="E652" s="443" t="s">
        <v>381</v>
      </c>
      <c r="F652" s="444" t="s">
        <v>382</v>
      </c>
      <c r="G652" s="443" t="s">
        <v>1589</v>
      </c>
      <c r="H652" s="443" t="s">
        <v>1590</v>
      </c>
      <c r="I652" s="445">
        <v>10784.93017578125</v>
      </c>
      <c r="J652" s="445">
        <v>2</v>
      </c>
      <c r="K652" s="446">
        <v>21569.8603515625</v>
      </c>
    </row>
    <row r="653" spans="1:11" ht="14.45" customHeight="1" x14ac:dyDescent="0.2">
      <c r="A653" s="441" t="s">
        <v>1475</v>
      </c>
      <c r="B653" s="442" t="s">
        <v>1476</v>
      </c>
      <c r="C653" s="443" t="s">
        <v>1477</v>
      </c>
      <c r="D653" s="444" t="s">
        <v>1478</v>
      </c>
      <c r="E653" s="443" t="s">
        <v>381</v>
      </c>
      <c r="F653" s="444" t="s">
        <v>382</v>
      </c>
      <c r="G653" s="443" t="s">
        <v>1591</v>
      </c>
      <c r="H653" s="443" t="s">
        <v>1592</v>
      </c>
      <c r="I653" s="445">
        <v>10648.9150390625</v>
      </c>
      <c r="J653" s="445">
        <v>3</v>
      </c>
      <c r="K653" s="446">
        <v>31947.0400390625</v>
      </c>
    </row>
    <row r="654" spans="1:11" ht="14.45" customHeight="1" x14ac:dyDescent="0.2">
      <c r="A654" s="441" t="s">
        <v>1475</v>
      </c>
      <c r="B654" s="442" t="s">
        <v>1476</v>
      </c>
      <c r="C654" s="443" t="s">
        <v>1477</v>
      </c>
      <c r="D654" s="444" t="s">
        <v>1478</v>
      </c>
      <c r="E654" s="443" t="s">
        <v>381</v>
      </c>
      <c r="F654" s="444" t="s">
        <v>382</v>
      </c>
      <c r="G654" s="443" t="s">
        <v>1593</v>
      </c>
      <c r="H654" s="443" t="s">
        <v>1594</v>
      </c>
      <c r="I654" s="445">
        <v>14229.599609375</v>
      </c>
      <c r="J654" s="445">
        <v>1</v>
      </c>
      <c r="K654" s="446">
        <v>14229.599609375</v>
      </c>
    </row>
    <row r="655" spans="1:11" ht="14.45" customHeight="1" x14ac:dyDescent="0.2">
      <c r="A655" s="441" t="s">
        <v>1475</v>
      </c>
      <c r="B655" s="442" t="s">
        <v>1476</v>
      </c>
      <c r="C655" s="443" t="s">
        <v>1477</v>
      </c>
      <c r="D655" s="444" t="s">
        <v>1478</v>
      </c>
      <c r="E655" s="443" t="s">
        <v>381</v>
      </c>
      <c r="F655" s="444" t="s">
        <v>382</v>
      </c>
      <c r="G655" s="443" t="s">
        <v>1595</v>
      </c>
      <c r="H655" s="443" t="s">
        <v>1596</v>
      </c>
      <c r="I655" s="445">
        <v>10375.75</v>
      </c>
      <c r="J655" s="445">
        <v>1</v>
      </c>
      <c r="K655" s="446">
        <v>10375.75</v>
      </c>
    </row>
    <row r="656" spans="1:11" ht="14.45" customHeight="1" x14ac:dyDescent="0.2">
      <c r="A656" s="441" t="s">
        <v>1475</v>
      </c>
      <c r="B656" s="442" t="s">
        <v>1476</v>
      </c>
      <c r="C656" s="443" t="s">
        <v>1477</v>
      </c>
      <c r="D656" s="444" t="s">
        <v>1478</v>
      </c>
      <c r="E656" s="443" t="s">
        <v>381</v>
      </c>
      <c r="F656" s="444" t="s">
        <v>382</v>
      </c>
      <c r="G656" s="443" t="s">
        <v>1597</v>
      </c>
      <c r="H656" s="443" t="s">
        <v>1598</v>
      </c>
      <c r="I656" s="445">
        <v>10375.66015625</v>
      </c>
      <c r="J656" s="445">
        <v>2</v>
      </c>
      <c r="K656" s="446">
        <v>20751.3203125</v>
      </c>
    </row>
    <row r="657" spans="1:11" ht="14.45" customHeight="1" x14ac:dyDescent="0.2">
      <c r="A657" s="441" t="s">
        <v>1475</v>
      </c>
      <c r="B657" s="442" t="s">
        <v>1476</v>
      </c>
      <c r="C657" s="443" t="s">
        <v>1477</v>
      </c>
      <c r="D657" s="444" t="s">
        <v>1478</v>
      </c>
      <c r="E657" s="443" t="s">
        <v>381</v>
      </c>
      <c r="F657" s="444" t="s">
        <v>382</v>
      </c>
      <c r="G657" s="443" t="s">
        <v>1599</v>
      </c>
      <c r="H657" s="443" t="s">
        <v>1600</v>
      </c>
      <c r="I657" s="445">
        <v>360.58799438476564</v>
      </c>
      <c r="J657" s="445">
        <v>40</v>
      </c>
      <c r="K657" s="446">
        <v>14423.599914550781</v>
      </c>
    </row>
    <row r="658" spans="1:11" ht="14.45" customHeight="1" x14ac:dyDescent="0.2">
      <c r="A658" s="441" t="s">
        <v>1475</v>
      </c>
      <c r="B658" s="442" t="s">
        <v>1476</v>
      </c>
      <c r="C658" s="443" t="s">
        <v>1477</v>
      </c>
      <c r="D658" s="444" t="s">
        <v>1478</v>
      </c>
      <c r="E658" s="443" t="s">
        <v>381</v>
      </c>
      <c r="F658" s="444" t="s">
        <v>382</v>
      </c>
      <c r="G658" s="443" t="s">
        <v>1601</v>
      </c>
      <c r="H658" s="443" t="s">
        <v>1602</v>
      </c>
      <c r="I658" s="445">
        <v>16584.259765625</v>
      </c>
      <c r="J658" s="445">
        <v>1</v>
      </c>
      <c r="K658" s="446">
        <v>16584.259765625</v>
      </c>
    </row>
    <row r="659" spans="1:11" ht="14.45" customHeight="1" x14ac:dyDescent="0.2">
      <c r="A659" s="441" t="s">
        <v>1475</v>
      </c>
      <c r="B659" s="442" t="s">
        <v>1476</v>
      </c>
      <c r="C659" s="443" t="s">
        <v>1477</v>
      </c>
      <c r="D659" s="444" t="s">
        <v>1478</v>
      </c>
      <c r="E659" s="443" t="s">
        <v>381</v>
      </c>
      <c r="F659" s="444" t="s">
        <v>382</v>
      </c>
      <c r="G659" s="443" t="s">
        <v>1603</v>
      </c>
      <c r="H659" s="443" t="s">
        <v>1604</v>
      </c>
      <c r="I659" s="445">
        <v>2435.913330078125</v>
      </c>
      <c r="J659" s="445">
        <v>6</v>
      </c>
      <c r="K659" s="446">
        <v>14615.47998046875</v>
      </c>
    </row>
    <row r="660" spans="1:11" ht="14.45" customHeight="1" x14ac:dyDescent="0.2">
      <c r="A660" s="441" t="s">
        <v>1475</v>
      </c>
      <c r="B660" s="442" t="s">
        <v>1476</v>
      </c>
      <c r="C660" s="443" t="s">
        <v>1477</v>
      </c>
      <c r="D660" s="444" t="s">
        <v>1478</v>
      </c>
      <c r="E660" s="443" t="s">
        <v>381</v>
      </c>
      <c r="F660" s="444" t="s">
        <v>382</v>
      </c>
      <c r="G660" s="443" t="s">
        <v>1605</v>
      </c>
      <c r="H660" s="443" t="s">
        <v>1606</v>
      </c>
      <c r="I660" s="445">
        <v>2435.913330078125</v>
      </c>
      <c r="J660" s="445">
        <v>6</v>
      </c>
      <c r="K660" s="446">
        <v>14615.47998046875</v>
      </c>
    </row>
    <row r="661" spans="1:11" ht="14.45" customHeight="1" x14ac:dyDescent="0.2">
      <c r="A661" s="441" t="s">
        <v>1475</v>
      </c>
      <c r="B661" s="442" t="s">
        <v>1476</v>
      </c>
      <c r="C661" s="443" t="s">
        <v>1477</v>
      </c>
      <c r="D661" s="444" t="s">
        <v>1478</v>
      </c>
      <c r="E661" s="443" t="s">
        <v>381</v>
      </c>
      <c r="F661" s="444" t="s">
        <v>382</v>
      </c>
      <c r="G661" s="443" t="s">
        <v>1607</v>
      </c>
      <c r="H661" s="443" t="s">
        <v>1608</v>
      </c>
      <c r="I661" s="445">
        <v>2817.22998046875</v>
      </c>
      <c r="J661" s="445">
        <v>8</v>
      </c>
      <c r="K661" s="446">
        <v>22537.83984375</v>
      </c>
    </row>
    <row r="662" spans="1:11" ht="14.45" customHeight="1" x14ac:dyDescent="0.2">
      <c r="A662" s="441" t="s">
        <v>1475</v>
      </c>
      <c r="B662" s="442" t="s">
        <v>1476</v>
      </c>
      <c r="C662" s="443" t="s">
        <v>1477</v>
      </c>
      <c r="D662" s="444" t="s">
        <v>1478</v>
      </c>
      <c r="E662" s="443" t="s">
        <v>381</v>
      </c>
      <c r="F662" s="444" t="s">
        <v>382</v>
      </c>
      <c r="G662" s="443" t="s">
        <v>1609</v>
      </c>
      <c r="H662" s="443" t="s">
        <v>1610</v>
      </c>
      <c r="I662" s="445">
        <v>2817.0986938476563</v>
      </c>
      <c r="J662" s="445">
        <v>8</v>
      </c>
      <c r="K662" s="446">
        <v>22536.78955078125</v>
      </c>
    </row>
    <row r="663" spans="1:11" ht="14.45" customHeight="1" x14ac:dyDescent="0.2">
      <c r="A663" s="441" t="s">
        <v>1475</v>
      </c>
      <c r="B663" s="442" t="s">
        <v>1476</v>
      </c>
      <c r="C663" s="443" t="s">
        <v>1477</v>
      </c>
      <c r="D663" s="444" t="s">
        <v>1478</v>
      </c>
      <c r="E663" s="443" t="s">
        <v>381</v>
      </c>
      <c r="F663" s="444" t="s">
        <v>382</v>
      </c>
      <c r="G663" s="443" t="s">
        <v>1611</v>
      </c>
      <c r="H663" s="443" t="s">
        <v>1612</v>
      </c>
      <c r="I663" s="445">
        <v>4533.7774658203125</v>
      </c>
      <c r="J663" s="445">
        <v>4</v>
      </c>
      <c r="K663" s="446">
        <v>18135.10986328125</v>
      </c>
    </row>
    <row r="664" spans="1:11" ht="14.45" customHeight="1" x14ac:dyDescent="0.2">
      <c r="A664" s="441" t="s">
        <v>1475</v>
      </c>
      <c r="B664" s="442" t="s">
        <v>1476</v>
      </c>
      <c r="C664" s="443" t="s">
        <v>1477</v>
      </c>
      <c r="D664" s="444" t="s">
        <v>1478</v>
      </c>
      <c r="E664" s="443" t="s">
        <v>381</v>
      </c>
      <c r="F664" s="444" t="s">
        <v>382</v>
      </c>
      <c r="G664" s="443" t="s">
        <v>1613</v>
      </c>
      <c r="H664" s="443" t="s">
        <v>1614</v>
      </c>
      <c r="I664" s="445">
        <v>9556.580078125</v>
      </c>
      <c r="J664" s="445">
        <v>1</v>
      </c>
      <c r="K664" s="446">
        <v>9556.580078125</v>
      </c>
    </row>
    <row r="665" spans="1:11" ht="14.45" customHeight="1" x14ac:dyDescent="0.2">
      <c r="A665" s="441" t="s">
        <v>1475</v>
      </c>
      <c r="B665" s="442" t="s">
        <v>1476</v>
      </c>
      <c r="C665" s="443" t="s">
        <v>1477</v>
      </c>
      <c r="D665" s="444" t="s">
        <v>1478</v>
      </c>
      <c r="E665" s="443" t="s">
        <v>381</v>
      </c>
      <c r="F665" s="444" t="s">
        <v>382</v>
      </c>
      <c r="G665" s="443" t="s">
        <v>1615</v>
      </c>
      <c r="H665" s="443" t="s">
        <v>1616</v>
      </c>
      <c r="I665" s="445">
        <v>14670.0400390625</v>
      </c>
      <c r="J665" s="445">
        <v>4</v>
      </c>
      <c r="K665" s="446">
        <v>58680.16015625</v>
      </c>
    </row>
    <row r="666" spans="1:11" ht="14.45" customHeight="1" x14ac:dyDescent="0.2">
      <c r="A666" s="441" t="s">
        <v>1475</v>
      </c>
      <c r="B666" s="442" t="s">
        <v>1476</v>
      </c>
      <c r="C666" s="443" t="s">
        <v>1477</v>
      </c>
      <c r="D666" s="444" t="s">
        <v>1478</v>
      </c>
      <c r="E666" s="443" t="s">
        <v>381</v>
      </c>
      <c r="F666" s="444" t="s">
        <v>382</v>
      </c>
      <c r="G666" s="443" t="s">
        <v>1617</v>
      </c>
      <c r="H666" s="443" t="s">
        <v>1618</v>
      </c>
      <c r="I666" s="445">
        <v>7143.75</v>
      </c>
      <c r="J666" s="445">
        <v>1</v>
      </c>
      <c r="K666" s="446">
        <v>7143.75</v>
      </c>
    </row>
    <row r="667" spans="1:11" ht="14.45" customHeight="1" x14ac:dyDescent="0.2">
      <c r="A667" s="441" t="s">
        <v>1475</v>
      </c>
      <c r="B667" s="442" t="s">
        <v>1476</v>
      </c>
      <c r="C667" s="443" t="s">
        <v>1477</v>
      </c>
      <c r="D667" s="444" t="s">
        <v>1478</v>
      </c>
      <c r="E667" s="443" t="s">
        <v>381</v>
      </c>
      <c r="F667" s="444" t="s">
        <v>382</v>
      </c>
      <c r="G667" s="443" t="s">
        <v>1619</v>
      </c>
      <c r="H667" s="443" t="s">
        <v>1620</v>
      </c>
      <c r="I667" s="445">
        <v>6196</v>
      </c>
      <c r="J667" s="445">
        <v>1</v>
      </c>
      <c r="K667" s="446">
        <v>6196</v>
      </c>
    </row>
    <row r="668" spans="1:11" ht="14.45" customHeight="1" x14ac:dyDescent="0.2">
      <c r="A668" s="441" t="s">
        <v>1475</v>
      </c>
      <c r="B668" s="442" t="s">
        <v>1476</v>
      </c>
      <c r="C668" s="443" t="s">
        <v>1477</v>
      </c>
      <c r="D668" s="444" t="s">
        <v>1478</v>
      </c>
      <c r="E668" s="443" t="s">
        <v>381</v>
      </c>
      <c r="F668" s="444" t="s">
        <v>382</v>
      </c>
      <c r="G668" s="443" t="s">
        <v>1621</v>
      </c>
      <c r="H668" s="443" t="s">
        <v>1622</v>
      </c>
      <c r="I668" s="445">
        <v>8646.5595703125</v>
      </c>
      <c r="J668" s="445">
        <v>1</v>
      </c>
      <c r="K668" s="446">
        <v>8646.5595703125</v>
      </c>
    </row>
    <row r="669" spans="1:11" ht="14.45" customHeight="1" x14ac:dyDescent="0.2">
      <c r="A669" s="441" t="s">
        <v>1475</v>
      </c>
      <c r="B669" s="442" t="s">
        <v>1476</v>
      </c>
      <c r="C669" s="443" t="s">
        <v>1477</v>
      </c>
      <c r="D669" s="444" t="s">
        <v>1478</v>
      </c>
      <c r="E669" s="443" t="s">
        <v>381</v>
      </c>
      <c r="F669" s="444" t="s">
        <v>382</v>
      </c>
      <c r="G669" s="443" t="s">
        <v>1623</v>
      </c>
      <c r="H669" s="443" t="s">
        <v>1624</v>
      </c>
      <c r="I669" s="445">
        <v>14670.0400390625</v>
      </c>
      <c r="J669" s="445">
        <v>2</v>
      </c>
      <c r="K669" s="446">
        <v>29340.080078125</v>
      </c>
    </row>
    <row r="670" spans="1:11" ht="14.45" customHeight="1" x14ac:dyDescent="0.2">
      <c r="A670" s="441" t="s">
        <v>1475</v>
      </c>
      <c r="B670" s="442" t="s">
        <v>1476</v>
      </c>
      <c r="C670" s="443" t="s">
        <v>1477</v>
      </c>
      <c r="D670" s="444" t="s">
        <v>1478</v>
      </c>
      <c r="E670" s="443" t="s">
        <v>381</v>
      </c>
      <c r="F670" s="444" t="s">
        <v>382</v>
      </c>
      <c r="G670" s="443" t="s">
        <v>1625</v>
      </c>
      <c r="H670" s="443" t="s">
        <v>1626</v>
      </c>
      <c r="I670" s="445">
        <v>16736.720703125</v>
      </c>
      <c r="J670" s="445">
        <v>1</v>
      </c>
      <c r="K670" s="446">
        <v>16736.720703125</v>
      </c>
    </row>
    <row r="671" spans="1:11" ht="14.45" customHeight="1" x14ac:dyDescent="0.2">
      <c r="A671" s="441" t="s">
        <v>1475</v>
      </c>
      <c r="B671" s="442" t="s">
        <v>1476</v>
      </c>
      <c r="C671" s="443" t="s">
        <v>1477</v>
      </c>
      <c r="D671" s="444" t="s">
        <v>1478</v>
      </c>
      <c r="E671" s="443" t="s">
        <v>381</v>
      </c>
      <c r="F671" s="444" t="s">
        <v>382</v>
      </c>
      <c r="G671" s="443" t="s">
        <v>1627</v>
      </c>
      <c r="H671" s="443" t="s">
        <v>1628</v>
      </c>
      <c r="I671" s="445">
        <v>9038.7001953125</v>
      </c>
      <c r="J671" s="445">
        <v>1</v>
      </c>
      <c r="K671" s="446">
        <v>9038.7001953125</v>
      </c>
    </row>
    <row r="672" spans="1:11" ht="14.45" customHeight="1" x14ac:dyDescent="0.2">
      <c r="A672" s="441" t="s">
        <v>1475</v>
      </c>
      <c r="B672" s="442" t="s">
        <v>1476</v>
      </c>
      <c r="C672" s="443" t="s">
        <v>1477</v>
      </c>
      <c r="D672" s="444" t="s">
        <v>1478</v>
      </c>
      <c r="E672" s="443" t="s">
        <v>381</v>
      </c>
      <c r="F672" s="444" t="s">
        <v>382</v>
      </c>
      <c r="G672" s="443" t="s">
        <v>1629</v>
      </c>
      <c r="H672" s="443" t="s">
        <v>1630</v>
      </c>
      <c r="I672" s="445">
        <v>10001.25</v>
      </c>
      <c r="J672" s="445">
        <v>1</v>
      </c>
      <c r="K672" s="446">
        <v>10001.25</v>
      </c>
    </row>
    <row r="673" spans="1:11" ht="14.45" customHeight="1" x14ac:dyDescent="0.2">
      <c r="A673" s="441" t="s">
        <v>1475</v>
      </c>
      <c r="B673" s="442" t="s">
        <v>1476</v>
      </c>
      <c r="C673" s="443" t="s">
        <v>1477</v>
      </c>
      <c r="D673" s="444" t="s">
        <v>1478</v>
      </c>
      <c r="E673" s="443" t="s">
        <v>381</v>
      </c>
      <c r="F673" s="444" t="s">
        <v>382</v>
      </c>
      <c r="G673" s="443" t="s">
        <v>1631</v>
      </c>
      <c r="H673" s="443" t="s">
        <v>1632</v>
      </c>
      <c r="I673" s="445">
        <v>12569.48046875</v>
      </c>
      <c r="J673" s="445">
        <v>5</v>
      </c>
      <c r="K673" s="446">
        <v>62847.40234375</v>
      </c>
    </row>
    <row r="674" spans="1:11" ht="14.45" customHeight="1" x14ac:dyDescent="0.2">
      <c r="A674" s="441" t="s">
        <v>1475</v>
      </c>
      <c r="B674" s="442" t="s">
        <v>1476</v>
      </c>
      <c r="C674" s="443" t="s">
        <v>1477</v>
      </c>
      <c r="D674" s="444" t="s">
        <v>1478</v>
      </c>
      <c r="E674" s="443" t="s">
        <v>381</v>
      </c>
      <c r="F674" s="444" t="s">
        <v>382</v>
      </c>
      <c r="G674" s="443" t="s">
        <v>1633</v>
      </c>
      <c r="H674" s="443" t="s">
        <v>1634</v>
      </c>
      <c r="I674" s="445">
        <v>23694.220703125</v>
      </c>
      <c r="J674" s="445">
        <v>4</v>
      </c>
      <c r="K674" s="446">
        <v>94776.8828125</v>
      </c>
    </row>
    <row r="675" spans="1:11" ht="14.45" customHeight="1" x14ac:dyDescent="0.2">
      <c r="A675" s="441" t="s">
        <v>1475</v>
      </c>
      <c r="B675" s="442" t="s">
        <v>1476</v>
      </c>
      <c r="C675" s="443" t="s">
        <v>1477</v>
      </c>
      <c r="D675" s="444" t="s">
        <v>1478</v>
      </c>
      <c r="E675" s="443" t="s">
        <v>381</v>
      </c>
      <c r="F675" s="444" t="s">
        <v>382</v>
      </c>
      <c r="G675" s="443" t="s">
        <v>1635</v>
      </c>
      <c r="H675" s="443" t="s">
        <v>1636</v>
      </c>
      <c r="I675" s="445">
        <v>20328</v>
      </c>
      <c r="J675" s="445">
        <v>8</v>
      </c>
      <c r="K675" s="446">
        <v>162624</v>
      </c>
    </row>
    <row r="676" spans="1:11" ht="14.45" customHeight="1" x14ac:dyDescent="0.2">
      <c r="A676" s="441" t="s">
        <v>1475</v>
      </c>
      <c r="B676" s="442" t="s">
        <v>1476</v>
      </c>
      <c r="C676" s="443" t="s">
        <v>1477</v>
      </c>
      <c r="D676" s="444" t="s">
        <v>1478</v>
      </c>
      <c r="E676" s="443" t="s">
        <v>381</v>
      </c>
      <c r="F676" s="444" t="s">
        <v>382</v>
      </c>
      <c r="G676" s="443" t="s">
        <v>1637</v>
      </c>
      <c r="H676" s="443" t="s">
        <v>1638</v>
      </c>
      <c r="I676" s="445">
        <v>24190.723958333332</v>
      </c>
      <c r="J676" s="445">
        <v>6</v>
      </c>
      <c r="K676" s="446">
        <v>145144.34375</v>
      </c>
    </row>
    <row r="677" spans="1:11" ht="14.45" customHeight="1" x14ac:dyDescent="0.2">
      <c r="A677" s="441" t="s">
        <v>1475</v>
      </c>
      <c r="B677" s="442" t="s">
        <v>1476</v>
      </c>
      <c r="C677" s="443" t="s">
        <v>1477</v>
      </c>
      <c r="D677" s="444" t="s">
        <v>1478</v>
      </c>
      <c r="E677" s="443" t="s">
        <v>381</v>
      </c>
      <c r="F677" s="444" t="s">
        <v>382</v>
      </c>
      <c r="G677" s="443" t="s">
        <v>1639</v>
      </c>
      <c r="H677" s="443" t="s">
        <v>1640</v>
      </c>
      <c r="I677" s="445">
        <v>20328</v>
      </c>
      <c r="J677" s="445">
        <v>9</v>
      </c>
      <c r="K677" s="446">
        <v>182952</v>
      </c>
    </row>
    <row r="678" spans="1:11" ht="14.45" customHeight="1" x14ac:dyDescent="0.2">
      <c r="A678" s="441" t="s">
        <v>1475</v>
      </c>
      <c r="B678" s="442" t="s">
        <v>1476</v>
      </c>
      <c r="C678" s="443" t="s">
        <v>1477</v>
      </c>
      <c r="D678" s="444" t="s">
        <v>1478</v>
      </c>
      <c r="E678" s="443" t="s">
        <v>381</v>
      </c>
      <c r="F678" s="444" t="s">
        <v>382</v>
      </c>
      <c r="G678" s="443" t="s">
        <v>1641</v>
      </c>
      <c r="H678" s="443" t="s">
        <v>1642</v>
      </c>
      <c r="I678" s="445">
        <v>9816.6103515625</v>
      </c>
      <c r="J678" s="445">
        <v>1</v>
      </c>
      <c r="K678" s="446">
        <v>9816.6103515625</v>
      </c>
    </row>
    <row r="679" spans="1:11" ht="14.45" customHeight="1" x14ac:dyDescent="0.2">
      <c r="A679" s="441" t="s">
        <v>1475</v>
      </c>
      <c r="B679" s="442" t="s">
        <v>1476</v>
      </c>
      <c r="C679" s="443" t="s">
        <v>1477</v>
      </c>
      <c r="D679" s="444" t="s">
        <v>1478</v>
      </c>
      <c r="E679" s="443" t="s">
        <v>381</v>
      </c>
      <c r="F679" s="444" t="s">
        <v>382</v>
      </c>
      <c r="G679" s="443" t="s">
        <v>1643</v>
      </c>
      <c r="H679" s="443" t="s">
        <v>1644</v>
      </c>
      <c r="I679" s="445">
        <v>12569.48046875</v>
      </c>
      <c r="J679" s="445">
        <v>2</v>
      </c>
      <c r="K679" s="446">
        <v>25138.9609375</v>
      </c>
    </row>
    <row r="680" spans="1:11" ht="14.45" customHeight="1" x14ac:dyDescent="0.2">
      <c r="A680" s="441" t="s">
        <v>1475</v>
      </c>
      <c r="B680" s="442" t="s">
        <v>1476</v>
      </c>
      <c r="C680" s="443" t="s">
        <v>1477</v>
      </c>
      <c r="D680" s="444" t="s">
        <v>1478</v>
      </c>
      <c r="E680" s="443" t="s">
        <v>381</v>
      </c>
      <c r="F680" s="444" t="s">
        <v>382</v>
      </c>
      <c r="G680" s="443" t="s">
        <v>1645</v>
      </c>
      <c r="H680" s="443" t="s">
        <v>1646</v>
      </c>
      <c r="I680" s="445">
        <v>9042.5703125</v>
      </c>
      <c r="J680" s="445">
        <v>1</v>
      </c>
      <c r="K680" s="446">
        <v>9042.5703125</v>
      </c>
    </row>
    <row r="681" spans="1:11" ht="14.45" customHeight="1" x14ac:dyDescent="0.2">
      <c r="A681" s="441" t="s">
        <v>1475</v>
      </c>
      <c r="B681" s="442" t="s">
        <v>1476</v>
      </c>
      <c r="C681" s="443" t="s">
        <v>1477</v>
      </c>
      <c r="D681" s="444" t="s">
        <v>1478</v>
      </c>
      <c r="E681" s="443" t="s">
        <v>381</v>
      </c>
      <c r="F681" s="444" t="s">
        <v>382</v>
      </c>
      <c r="G681" s="443" t="s">
        <v>1647</v>
      </c>
      <c r="H681" s="443" t="s">
        <v>1648</v>
      </c>
      <c r="I681" s="445">
        <v>7235.7998046875</v>
      </c>
      <c r="J681" s="445">
        <v>1</v>
      </c>
      <c r="K681" s="446">
        <v>7235.7998046875</v>
      </c>
    </row>
    <row r="682" spans="1:11" ht="14.45" customHeight="1" x14ac:dyDescent="0.2">
      <c r="A682" s="441" t="s">
        <v>1475</v>
      </c>
      <c r="B682" s="442" t="s">
        <v>1476</v>
      </c>
      <c r="C682" s="443" t="s">
        <v>1477</v>
      </c>
      <c r="D682" s="444" t="s">
        <v>1478</v>
      </c>
      <c r="E682" s="443" t="s">
        <v>381</v>
      </c>
      <c r="F682" s="444" t="s">
        <v>382</v>
      </c>
      <c r="G682" s="443" t="s">
        <v>1649</v>
      </c>
      <c r="H682" s="443" t="s">
        <v>1650</v>
      </c>
      <c r="I682" s="445">
        <v>9438</v>
      </c>
      <c r="J682" s="445">
        <v>2</v>
      </c>
      <c r="K682" s="446">
        <v>18876</v>
      </c>
    </row>
    <row r="683" spans="1:11" ht="14.45" customHeight="1" x14ac:dyDescent="0.2">
      <c r="A683" s="441" t="s">
        <v>1475</v>
      </c>
      <c r="B683" s="442" t="s">
        <v>1476</v>
      </c>
      <c r="C683" s="443" t="s">
        <v>1477</v>
      </c>
      <c r="D683" s="444" t="s">
        <v>1478</v>
      </c>
      <c r="E683" s="443" t="s">
        <v>381</v>
      </c>
      <c r="F683" s="444" t="s">
        <v>382</v>
      </c>
      <c r="G683" s="443" t="s">
        <v>1651</v>
      </c>
      <c r="H683" s="443" t="s">
        <v>1652</v>
      </c>
      <c r="I683" s="445">
        <v>7235.7998046875</v>
      </c>
      <c r="J683" s="445">
        <v>1</v>
      </c>
      <c r="K683" s="446">
        <v>7235.7998046875</v>
      </c>
    </row>
    <row r="684" spans="1:11" ht="14.45" customHeight="1" x14ac:dyDescent="0.2">
      <c r="A684" s="441" t="s">
        <v>1475</v>
      </c>
      <c r="B684" s="442" t="s">
        <v>1476</v>
      </c>
      <c r="C684" s="443" t="s">
        <v>1477</v>
      </c>
      <c r="D684" s="444" t="s">
        <v>1478</v>
      </c>
      <c r="E684" s="443" t="s">
        <v>381</v>
      </c>
      <c r="F684" s="444" t="s">
        <v>382</v>
      </c>
      <c r="G684" s="443" t="s">
        <v>1653</v>
      </c>
      <c r="H684" s="443" t="s">
        <v>1654</v>
      </c>
      <c r="I684" s="445">
        <v>24147.365234375</v>
      </c>
      <c r="J684" s="445">
        <v>9</v>
      </c>
      <c r="K684" s="446">
        <v>218362.6484375</v>
      </c>
    </row>
    <row r="685" spans="1:11" ht="14.45" customHeight="1" x14ac:dyDescent="0.2">
      <c r="A685" s="441" t="s">
        <v>1475</v>
      </c>
      <c r="B685" s="442" t="s">
        <v>1476</v>
      </c>
      <c r="C685" s="443" t="s">
        <v>1477</v>
      </c>
      <c r="D685" s="444" t="s">
        <v>1478</v>
      </c>
      <c r="E685" s="443" t="s">
        <v>381</v>
      </c>
      <c r="F685" s="444" t="s">
        <v>382</v>
      </c>
      <c r="G685" s="443" t="s">
        <v>1655</v>
      </c>
      <c r="H685" s="443" t="s">
        <v>1656</v>
      </c>
      <c r="I685" s="445">
        <v>8874.1396484375</v>
      </c>
      <c r="J685" s="445">
        <v>1</v>
      </c>
      <c r="K685" s="446">
        <v>8874.1396484375</v>
      </c>
    </row>
    <row r="686" spans="1:11" ht="14.45" customHeight="1" x14ac:dyDescent="0.2">
      <c r="A686" s="441" t="s">
        <v>1475</v>
      </c>
      <c r="B686" s="442" t="s">
        <v>1476</v>
      </c>
      <c r="C686" s="443" t="s">
        <v>1477</v>
      </c>
      <c r="D686" s="444" t="s">
        <v>1478</v>
      </c>
      <c r="E686" s="443" t="s">
        <v>381</v>
      </c>
      <c r="F686" s="444" t="s">
        <v>382</v>
      </c>
      <c r="G686" s="443" t="s">
        <v>1657</v>
      </c>
      <c r="H686" s="443" t="s">
        <v>1658</v>
      </c>
      <c r="I686" s="445">
        <v>7235.7998046875</v>
      </c>
      <c r="J686" s="445">
        <v>1</v>
      </c>
      <c r="K686" s="446">
        <v>7235.7998046875</v>
      </c>
    </row>
    <row r="687" spans="1:11" ht="14.45" customHeight="1" x14ac:dyDescent="0.2">
      <c r="A687" s="441" t="s">
        <v>1475</v>
      </c>
      <c r="B687" s="442" t="s">
        <v>1476</v>
      </c>
      <c r="C687" s="443" t="s">
        <v>1477</v>
      </c>
      <c r="D687" s="444" t="s">
        <v>1478</v>
      </c>
      <c r="E687" s="443" t="s">
        <v>381</v>
      </c>
      <c r="F687" s="444" t="s">
        <v>382</v>
      </c>
      <c r="G687" s="443" t="s">
        <v>1659</v>
      </c>
      <c r="H687" s="443" t="s">
        <v>1660</v>
      </c>
      <c r="I687" s="445">
        <v>620.72998046875</v>
      </c>
      <c r="J687" s="445">
        <v>8</v>
      </c>
      <c r="K687" s="446">
        <v>4965.83984375</v>
      </c>
    </row>
    <row r="688" spans="1:11" ht="14.45" customHeight="1" x14ac:dyDescent="0.2">
      <c r="A688" s="441" t="s">
        <v>1475</v>
      </c>
      <c r="B688" s="442" t="s">
        <v>1476</v>
      </c>
      <c r="C688" s="443" t="s">
        <v>1477</v>
      </c>
      <c r="D688" s="444" t="s">
        <v>1478</v>
      </c>
      <c r="E688" s="443" t="s">
        <v>381</v>
      </c>
      <c r="F688" s="444" t="s">
        <v>382</v>
      </c>
      <c r="G688" s="443" t="s">
        <v>1661</v>
      </c>
      <c r="H688" s="443" t="s">
        <v>1662</v>
      </c>
      <c r="I688" s="445">
        <v>816.2750244140625</v>
      </c>
      <c r="J688" s="445">
        <v>2</v>
      </c>
      <c r="K688" s="446">
        <v>1632.550048828125</v>
      </c>
    </row>
    <row r="689" spans="1:11" ht="14.45" customHeight="1" x14ac:dyDescent="0.2">
      <c r="A689" s="441" t="s">
        <v>1475</v>
      </c>
      <c r="B689" s="442" t="s">
        <v>1476</v>
      </c>
      <c r="C689" s="443" t="s">
        <v>1477</v>
      </c>
      <c r="D689" s="444" t="s">
        <v>1478</v>
      </c>
      <c r="E689" s="443" t="s">
        <v>381</v>
      </c>
      <c r="F689" s="444" t="s">
        <v>382</v>
      </c>
      <c r="G689" s="443" t="s">
        <v>1663</v>
      </c>
      <c r="H689" s="443" t="s">
        <v>1664</v>
      </c>
      <c r="I689" s="445">
        <v>10248.7001953125</v>
      </c>
      <c r="J689" s="445">
        <v>2</v>
      </c>
      <c r="K689" s="446">
        <v>20497.400390625</v>
      </c>
    </row>
    <row r="690" spans="1:11" ht="14.45" customHeight="1" x14ac:dyDescent="0.2">
      <c r="A690" s="441" t="s">
        <v>1475</v>
      </c>
      <c r="B690" s="442" t="s">
        <v>1476</v>
      </c>
      <c r="C690" s="443" t="s">
        <v>1477</v>
      </c>
      <c r="D690" s="444" t="s">
        <v>1478</v>
      </c>
      <c r="E690" s="443" t="s">
        <v>381</v>
      </c>
      <c r="F690" s="444" t="s">
        <v>382</v>
      </c>
      <c r="G690" s="443" t="s">
        <v>1665</v>
      </c>
      <c r="H690" s="443" t="s">
        <v>1666</v>
      </c>
      <c r="I690" s="445">
        <v>2417.4452175564238</v>
      </c>
      <c r="J690" s="445">
        <v>128</v>
      </c>
      <c r="K690" s="446">
        <v>310024.21435546875</v>
      </c>
    </row>
    <row r="691" spans="1:11" ht="14.45" customHeight="1" x14ac:dyDescent="0.2">
      <c r="A691" s="441" t="s">
        <v>1475</v>
      </c>
      <c r="B691" s="442" t="s">
        <v>1476</v>
      </c>
      <c r="C691" s="443" t="s">
        <v>1477</v>
      </c>
      <c r="D691" s="444" t="s">
        <v>1478</v>
      </c>
      <c r="E691" s="443" t="s">
        <v>381</v>
      </c>
      <c r="F691" s="444" t="s">
        <v>382</v>
      </c>
      <c r="G691" s="443" t="s">
        <v>1667</v>
      </c>
      <c r="H691" s="443" t="s">
        <v>1668</v>
      </c>
      <c r="I691" s="445">
        <v>2429.3948615579043</v>
      </c>
      <c r="J691" s="445">
        <v>110</v>
      </c>
      <c r="K691" s="446">
        <v>267507.42724609375</v>
      </c>
    </row>
    <row r="692" spans="1:11" ht="14.45" customHeight="1" x14ac:dyDescent="0.2">
      <c r="A692" s="441" t="s">
        <v>1475</v>
      </c>
      <c r="B692" s="442" t="s">
        <v>1476</v>
      </c>
      <c r="C692" s="443" t="s">
        <v>1477</v>
      </c>
      <c r="D692" s="444" t="s">
        <v>1478</v>
      </c>
      <c r="E692" s="443" t="s">
        <v>381</v>
      </c>
      <c r="F692" s="444" t="s">
        <v>382</v>
      </c>
      <c r="G692" s="443" t="s">
        <v>1669</v>
      </c>
      <c r="H692" s="443" t="s">
        <v>1670</v>
      </c>
      <c r="I692" s="445">
        <v>2064.7057407924108</v>
      </c>
      <c r="J692" s="445">
        <v>9</v>
      </c>
      <c r="K692" s="446">
        <v>18583.540283203125</v>
      </c>
    </row>
    <row r="693" spans="1:11" ht="14.45" customHeight="1" x14ac:dyDescent="0.2">
      <c r="A693" s="441" t="s">
        <v>1475</v>
      </c>
      <c r="B693" s="442" t="s">
        <v>1476</v>
      </c>
      <c r="C693" s="443" t="s">
        <v>1477</v>
      </c>
      <c r="D693" s="444" t="s">
        <v>1478</v>
      </c>
      <c r="E693" s="443" t="s">
        <v>381</v>
      </c>
      <c r="F693" s="444" t="s">
        <v>382</v>
      </c>
      <c r="G693" s="443" t="s">
        <v>1671</v>
      </c>
      <c r="H693" s="443" t="s">
        <v>1672</v>
      </c>
      <c r="I693" s="445">
        <v>2064.676025390625</v>
      </c>
      <c r="J693" s="445">
        <v>6</v>
      </c>
      <c r="K693" s="446">
        <v>12388.68017578125</v>
      </c>
    </row>
    <row r="694" spans="1:11" ht="14.45" customHeight="1" x14ac:dyDescent="0.2">
      <c r="A694" s="441" t="s">
        <v>1475</v>
      </c>
      <c r="B694" s="442" t="s">
        <v>1476</v>
      </c>
      <c r="C694" s="443" t="s">
        <v>1477</v>
      </c>
      <c r="D694" s="444" t="s">
        <v>1478</v>
      </c>
      <c r="E694" s="443" t="s">
        <v>381</v>
      </c>
      <c r="F694" s="444" t="s">
        <v>382</v>
      </c>
      <c r="G694" s="443" t="s">
        <v>1673</v>
      </c>
      <c r="H694" s="443" t="s">
        <v>1674</v>
      </c>
      <c r="I694" s="445">
        <v>1202.739990234375</v>
      </c>
      <c r="J694" s="445">
        <v>4</v>
      </c>
      <c r="K694" s="446">
        <v>4810.9599609375</v>
      </c>
    </row>
    <row r="695" spans="1:11" ht="14.45" customHeight="1" x14ac:dyDescent="0.2">
      <c r="A695" s="441" t="s">
        <v>1475</v>
      </c>
      <c r="B695" s="442" t="s">
        <v>1476</v>
      </c>
      <c r="C695" s="443" t="s">
        <v>1477</v>
      </c>
      <c r="D695" s="444" t="s">
        <v>1478</v>
      </c>
      <c r="E695" s="443" t="s">
        <v>381</v>
      </c>
      <c r="F695" s="444" t="s">
        <v>382</v>
      </c>
      <c r="G695" s="443" t="s">
        <v>1673</v>
      </c>
      <c r="H695" s="443" t="s">
        <v>1675</v>
      </c>
      <c r="I695" s="445">
        <v>1203.0899658203125</v>
      </c>
      <c r="J695" s="445">
        <v>2</v>
      </c>
      <c r="K695" s="446">
        <v>2406.179931640625</v>
      </c>
    </row>
    <row r="696" spans="1:11" ht="14.45" customHeight="1" x14ac:dyDescent="0.2">
      <c r="A696" s="441" t="s">
        <v>1475</v>
      </c>
      <c r="B696" s="442" t="s">
        <v>1476</v>
      </c>
      <c r="C696" s="443" t="s">
        <v>1477</v>
      </c>
      <c r="D696" s="444" t="s">
        <v>1478</v>
      </c>
      <c r="E696" s="443" t="s">
        <v>381</v>
      </c>
      <c r="F696" s="444" t="s">
        <v>382</v>
      </c>
      <c r="G696" s="443" t="s">
        <v>605</v>
      </c>
      <c r="H696" s="443" t="s">
        <v>606</v>
      </c>
      <c r="I696" s="445">
        <v>148.28942922683743</v>
      </c>
      <c r="J696" s="445">
        <v>82</v>
      </c>
      <c r="K696" s="446">
        <v>8151.3880411617747</v>
      </c>
    </row>
    <row r="697" spans="1:11" ht="14.45" customHeight="1" x14ac:dyDescent="0.2">
      <c r="A697" s="441" t="s">
        <v>1475</v>
      </c>
      <c r="B697" s="442" t="s">
        <v>1476</v>
      </c>
      <c r="C697" s="443" t="s">
        <v>1477</v>
      </c>
      <c r="D697" s="444" t="s">
        <v>1478</v>
      </c>
      <c r="E697" s="443" t="s">
        <v>381</v>
      </c>
      <c r="F697" s="444" t="s">
        <v>382</v>
      </c>
      <c r="G697" s="443" t="s">
        <v>1676</v>
      </c>
      <c r="H697" s="443" t="s">
        <v>1677</v>
      </c>
      <c r="I697" s="445">
        <v>1850.0899658203125</v>
      </c>
      <c r="J697" s="445">
        <v>57</v>
      </c>
      <c r="K697" s="446">
        <v>105455.13134765625</v>
      </c>
    </row>
    <row r="698" spans="1:11" ht="14.45" customHeight="1" x14ac:dyDescent="0.2">
      <c r="A698" s="441" t="s">
        <v>1475</v>
      </c>
      <c r="B698" s="442" t="s">
        <v>1476</v>
      </c>
      <c r="C698" s="443" t="s">
        <v>1477</v>
      </c>
      <c r="D698" s="444" t="s">
        <v>1478</v>
      </c>
      <c r="E698" s="443" t="s">
        <v>381</v>
      </c>
      <c r="F698" s="444" t="s">
        <v>382</v>
      </c>
      <c r="G698" s="443" t="s">
        <v>1678</v>
      </c>
      <c r="H698" s="443" t="s">
        <v>1679</v>
      </c>
      <c r="I698" s="445">
        <v>1850.0899658203125</v>
      </c>
      <c r="J698" s="445">
        <v>15</v>
      </c>
      <c r="K698" s="446">
        <v>27751.349731445313</v>
      </c>
    </row>
    <row r="699" spans="1:11" ht="14.45" customHeight="1" x14ac:dyDescent="0.2">
      <c r="A699" s="441" t="s">
        <v>1475</v>
      </c>
      <c r="B699" s="442" t="s">
        <v>1476</v>
      </c>
      <c r="C699" s="443" t="s">
        <v>1477</v>
      </c>
      <c r="D699" s="444" t="s">
        <v>1478</v>
      </c>
      <c r="E699" s="443" t="s">
        <v>381</v>
      </c>
      <c r="F699" s="444" t="s">
        <v>382</v>
      </c>
      <c r="G699" s="443" t="s">
        <v>1680</v>
      </c>
      <c r="H699" s="443" t="s">
        <v>1681</v>
      </c>
      <c r="I699" s="445">
        <v>18723.5390625</v>
      </c>
      <c r="J699" s="445">
        <v>1</v>
      </c>
      <c r="K699" s="446">
        <v>18723.5390625</v>
      </c>
    </row>
    <row r="700" spans="1:11" ht="14.45" customHeight="1" x14ac:dyDescent="0.2">
      <c r="A700" s="441" t="s">
        <v>1475</v>
      </c>
      <c r="B700" s="442" t="s">
        <v>1476</v>
      </c>
      <c r="C700" s="443" t="s">
        <v>1477</v>
      </c>
      <c r="D700" s="444" t="s">
        <v>1478</v>
      </c>
      <c r="E700" s="443" t="s">
        <v>381</v>
      </c>
      <c r="F700" s="444" t="s">
        <v>382</v>
      </c>
      <c r="G700" s="443" t="s">
        <v>1682</v>
      </c>
      <c r="H700" s="443" t="s">
        <v>1683</v>
      </c>
      <c r="I700" s="445">
        <v>620.73249816894531</v>
      </c>
      <c r="J700" s="445">
        <v>4</v>
      </c>
      <c r="K700" s="446">
        <v>2482.9299926757813</v>
      </c>
    </row>
    <row r="701" spans="1:11" ht="14.45" customHeight="1" x14ac:dyDescent="0.2">
      <c r="A701" s="441" t="s">
        <v>1475</v>
      </c>
      <c r="B701" s="442" t="s">
        <v>1476</v>
      </c>
      <c r="C701" s="443" t="s">
        <v>1477</v>
      </c>
      <c r="D701" s="444" t="s">
        <v>1478</v>
      </c>
      <c r="E701" s="443" t="s">
        <v>381</v>
      </c>
      <c r="F701" s="444" t="s">
        <v>382</v>
      </c>
      <c r="G701" s="443" t="s">
        <v>1684</v>
      </c>
      <c r="H701" s="443" t="s">
        <v>1685</v>
      </c>
      <c r="I701" s="445">
        <v>3312.5</v>
      </c>
      <c r="J701" s="445">
        <v>5</v>
      </c>
      <c r="K701" s="446">
        <v>16698.5</v>
      </c>
    </row>
    <row r="702" spans="1:11" ht="14.45" customHeight="1" x14ac:dyDescent="0.2">
      <c r="A702" s="441" t="s">
        <v>1475</v>
      </c>
      <c r="B702" s="442" t="s">
        <v>1476</v>
      </c>
      <c r="C702" s="443" t="s">
        <v>1477</v>
      </c>
      <c r="D702" s="444" t="s">
        <v>1478</v>
      </c>
      <c r="E702" s="443" t="s">
        <v>381</v>
      </c>
      <c r="F702" s="444" t="s">
        <v>382</v>
      </c>
      <c r="G702" s="443" t="s">
        <v>1686</v>
      </c>
      <c r="H702" s="443" t="s">
        <v>1687</v>
      </c>
      <c r="I702" s="445">
        <v>1290.27001953125</v>
      </c>
      <c r="J702" s="445">
        <v>1</v>
      </c>
      <c r="K702" s="446">
        <v>1290.27001953125</v>
      </c>
    </row>
    <row r="703" spans="1:11" ht="14.45" customHeight="1" x14ac:dyDescent="0.2">
      <c r="A703" s="441" t="s">
        <v>1475</v>
      </c>
      <c r="B703" s="442" t="s">
        <v>1476</v>
      </c>
      <c r="C703" s="443" t="s">
        <v>1477</v>
      </c>
      <c r="D703" s="444" t="s">
        <v>1478</v>
      </c>
      <c r="E703" s="443" t="s">
        <v>381</v>
      </c>
      <c r="F703" s="444" t="s">
        <v>382</v>
      </c>
      <c r="G703" s="443" t="s">
        <v>613</v>
      </c>
      <c r="H703" s="443" t="s">
        <v>614</v>
      </c>
      <c r="I703" s="445">
        <v>870.81478915007222</v>
      </c>
      <c r="J703" s="445">
        <v>21.5</v>
      </c>
      <c r="K703" s="446">
        <v>17394.570106506348</v>
      </c>
    </row>
    <row r="704" spans="1:11" ht="14.45" customHeight="1" x14ac:dyDescent="0.2">
      <c r="A704" s="441" t="s">
        <v>1475</v>
      </c>
      <c r="B704" s="442" t="s">
        <v>1476</v>
      </c>
      <c r="C704" s="443" t="s">
        <v>1477</v>
      </c>
      <c r="D704" s="444" t="s">
        <v>1478</v>
      </c>
      <c r="E704" s="443" t="s">
        <v>381</v>
      </c>
      <c r="F704" s="444" t="s">
        <v>382</v>
      </c>
      <c r="G704" s="443" t="s">
        <v>1688</v>
      </c>
      <c r="H704" s="443" t="s">
        <v>1689</v>
      </c>
      <c r="I704" s="445">
        <v>2435.913289388021</v>
      </c>
      <c r="J704" s="445">
        <v>104</v>
      </c>
      <c r="K704" s="446">
        <v>253556.78955078125</v>
      </c>
    </row>
    <row r="705" spans="1:11" ht="14.45" customHeight="1" x14ac:dyDescent="0.2">
      <c r="A705" s="441" t="s">
        <v>1475</v>
      </c>
      <c r="B705" s="442" t="s">
        <v>1476</v>
      </c>
      <c r="C705" s="443" t="s">
        <v>1477</v>
      </c>
      <c r="D705" s="444" t="s">
        <v>1478</v>
      </c>
      <c r="E705" s="443" t="s">
        <v>381</v>
      </c>
      <c r="F705" s="444" t="s">
        <v>382</v>
      </c>
      <c r="G705" s="443" t="s">
        <v>1690</v>
      </c>
      <c r="H705" s="443" t="s">
        <v>1691</v>
      </c>
      <c r="I705" s="445">
        <v>2064.606689453125</v>
      </c>
      <c r="J705" s="445">
        <v>3</v>
      </c>
      <c r="K705" s="446">
        <v>6193.820068359375</v>
      </c>
    </row>
    <row r="706" spans="1:11" ht="14.45" customHeight="1" x14ac:dyDescent="0.2">
      <c r="A706" s="441" t="s">
        <v>1475</v>
      </c>
      <c r="B706" s="442" t="s">
        <v>1476</v>
      </c>
      <c r="C706" s="443" t="s">
        <v>1477</v>
      </c>
      <c r="D706" s="444" t="s">
        <v>1478</v>
      </c>
      <c r="E706" s="443" t="s">
        <v>381</v>
      </c>
      <c r="F706" s="444" t="s">
        <v>382</v>
      </c>
      <c r="G706" s="443" t="s">
        <v>1692</v>
      </c>
      <c r="H706" s="443" t="s">
        <v>1693</v>
      </c>
      <c r="I706" s="445">
        <v>1983.37744140625</v>
      </c>
      <c r="J706" s="445">
        <v>8</v>
      </c>
      <c r="K706" s="446">
        <v>15867.01953125</v>
      </c>
    </row>
    <row r="707" spans="1:11" ht="14.45" customHeight="1" x14ac:dyDescent="0.2">
      <c r="A707" s="441" t="s">
        <v>1475</v>
      </c>
      <c r="B707" s="442" t="s">
        <v>1476</v>
      </c>
      <c r="C707" s="443" t="s">
        <v>1477</v>
      </c>
      <c r="D707" s="444" t="s">
        <v>1478</v>
      </c>
      <c r="E707" s="443" t="s">
        <v>381</v>
      </c>
      <c r="F707" s="444" t="s">
        <v>382</v>
      </c>
      <c r="G707" s="443" t="s">
        <v>1694</v>
      </c>
      <c r="H707" s="443" t="s">
        <v>1695</v>
      </c>
      <c r="I707" s="445">
        <v>2325.106689453125</v>
      </c>
      <c r="J707" s="445">
        <v>4</v>
      </c>
      <c r="K707" s="446">
        <v>9189.6201171875</v>
      </c>
    </row>
    <row r="708" spans="1:11" ht="14.45" customHeight="1" x14ac:dyDescent="0.2">
      <c r="A708" s="441" t="s">
        <v>1475</v>
      </c>
      <c r="B708" s="442" t="s">
        <v>1476</v>
      </c>
      <c r="C708" s="443" t="s">
        <v>1477</v>
      </c>
      <c r="D708" s="444" t="s">
        <v>1478</v>
      </c>
      <c r="E708" s="443" t="s">
        <v>381</v>
      </c>
      <c r="F708" s="444" t="s">
        <v>382</v>
      </c>
      <c r="G708" s="443" t="s">
        <v>1696</v>
      </c>
      <c r="H708" s="443" t="s">
        <v>1697</v>
      </c>
      <c r="I708" s="445">
        <v>2546.719970703125</v>
      </c>
      <c r="J708" s="445">
        <v>1</v>
      </c>
      <c r="K708" s="446">
        <v>2546.719970703125</v>
      </c>
    </row>
    <row r="709" spans="1:11" ht="14.45" customHeight="1" x14ac:dyDescent="0.2">
      <c r="A709" s="441" t="s">
        <v>1475</v>
      </c>
      <c r="B709" s="442" t="s">
        <v>1476</v>
      </c>
      <c r="C709" s="443" t="s">
        <v>1477</v>
      </c>
      <c r="D709" s="444" t="s">
        <v>1478</v>
      </c>
      <c r="E709" s="443" t="s">
        <v>381</v>
      </c>
      <c r="F709" s="444" t="s">
        <v>382</v>
      </c>
      <c r="G709" s="443" t="s">
        <v>1698</v>
      </c>
      <c r="H709" s="443" t="s">
        <v>1699</v>
      </c>
      <c r="I709" s="445">
        <v>2429.395436006434</v>
      </c>
      <c r="J709" s="445">
        <v>100</v>
      </c>
      <c r="K709" s="446">
        <v>243369.88720703125</v>
      </c>
    </row>
    <row r="710" spans="1:11" ht="14.45" customHeight="1" x14ac:dyDescent="0.2">
      <c r="A710" s="441" t="s">
        <v>1475</v>
      </c>
      <c r="B710" s="442" t="s">
        <v>1476</v>
      </c>
      <c r="C710" s="443" t="s">
        <v>1477</v>
      </c>
      <c r="D710" s="444" t="s">
        <v>1478</v>
      </c>
      <c r="E710" s="443" t="s">
        <v>381</v>
      </c>
      <c r="F710" s="444" t="s">
        <v>382</v>
      </c>
      <c r="G710" s="443" t="s">
        <v>1700</v>
      </c>
      <c r="H710" s="443" t="s">
        <v>1701</v>
      </c>
      <c r="I710" s="445">
        <v>2380.510009765625</v>
      </c>
      <c r="J710" s="445">
        <v>5</v>
      </c>
      <c r="K710" s="446">
        <v>11736.340087890625</v>
      </c>
    </row>
    <row r="711" spans="1:11" ht="14.45" customHeight="1" x14ac:dyDescent="0.2">
      <c r="A711" s="441" t="s">
        <v>1475</v>
      </c>
      <c r="B711" s="442" t="s">
        <v>1476</v>
      </c>
      <c r="C711" s="443" t="s">
        <v>1477</v>
      </c>
      <c r="D711" s="444" t="s">
        <v>1478</v>
      </c>
      <c r="E711" s="443" t="s">
        <v>381</v>
      </c>
      <c r="F711" s="444" t="s">
        <v>382</v>
      </c>
      <c r="G711" s="443" t="s">
        <v>1702</v>
      </c>
      <c r="H711" s="443" t="s">
        <v>1703</v>
      </c>
      <c r="I711" s="445">
        <v>2380.510009765625</v>
      </c>
      <c r="J711" s="445">
        <v>2</v>
      </c>
      <c r="K711" s="446">
        <v>4761.02001953125</v>
      </c>
    </row>
    <row r="712" spans="1:11" ht="14.45" customHeight="1" x14ac:dyDescent="0.2">
      <c r="A712" s="441" t="s">
        <v>1475</v>
      </c>
      <c r="B712" s="442" t="s">
        <v>1476</v>
      </c>
      <c r="C712" s="443" t="s">
        <v>1477</v>
      </c>
      <c r="D712" s="444" t="s">
        <v>1478</v>
      </c>
      <c r="E712" s="443" t="s">
        <v>381</v>
      </c>
      <c r="F712" s="444" t="s">
        <v>382</v>
      </c>
      <c r="G712" s="443" t="s">
        <v>1704</v>
      </c>
      <c r="H712" s="443" t="s">
        <v>1705</v>
      </c>
      <c r="I712" s="445">
        <v>2064.780029296875</v>
      </c>
      <c r="J712" s="445">
        <v>4</v>
      </c>
      <c r="K712" s="446">
        <v>8259.1201171875</v>
      </c>
    </row>
    <row r="713" spans="1:11" ht="14.45" customHeight="1" x14ac:dyDescent="0.2">
      <c r="A713" s="441" t="s">
        <v>1475</v>
      </c>
      <c r="B713" s="442" t="s">
        <v>1476</v>
      </c>
      <c r="C713" s="443" t="s">
        <v>1477</v>
      </c>
      <c r="D713" s="444" t="s">
        <v>1478</v>
      </c>
      <c r="E713" s="443" t="s">
        <v>381</v>
      </c>
      <c r="F713" s="444" t="s">
        <v>382</v>
      </c>
      <c r="G713" s="443" t="s">
        <v>1706</v>
      </c>
      <c r="H713" s="443" t="s">
        <v>1707</v>
      </c>
      <c r="I713" s="445">
        <v>2064.6500244140625</v>
      </c>
      <c r="J713" s="445">
        <v>11</v>
      </c>
      <c r="K713" s="446">
        <v>22713.100341796875</v>
      </c>
    </row>
    <row r="714" spans="1:11" ht="14.45" customHeight="1" x14ac:dyDescent="0.2">
      <c r="A714" s="441" t="s">
        <v>1475</v>
      </c>
      <c r="B714" s="442" t="s">
        <v>1476</v>
      </c>
      <c r="C714" s="443" t="s">
        <v>1477</v>
      </c>
      <c r="D714" s="444" t="s">
        <v>1478</v>
      </c>
      <c r="E714" s="443" t="s">
        <v>381</v>
      </c>
      <c r="F714" s="444" t="s">
        <v>382</v>
      </c>
      <c r="G714" s="443" t="s">
        <v>1708</v>
      </c>
      <c r="H714" s="443" t="s">
        <v>1709</v>
      </c>
      <c r="I714" s="445">
        <v>2064.606689453125</v>
      </c>
      <c r="J714" s="445">
        <v>3</v>
      </c>
      <c r="K714" s="446">
        <v>6193.820068359375</v>
      </c>
    </row>
    <row r="715" spans="1:11" ht="14.45" customHeight="1" x14ac:dyDescent="0.2">
      <c r="A715" s="441" t="s">
        <v>1475</v>
      </c>
      <c r="B715" s="442" t="s">
        <v>1476</v>
      </c>
      <c r="C715" s="443" t="s">
        <v>1477</v>
      </c>
      <c r="D715" s="444" t="s">
        <v>1478</v>
      </c>
      <c r="E715" s="443" t="s">
        <v>381</v>
      </c>
      <c r="F715" s="444" t="s">
        <v>382</v>
      </c>
      <c r="G715" s="443" t="s">
        <v>1710</v>
      </c>
      <c r="H715" s="443" t="s">
        <v>1711</v>
      </c>
      <c r="I715" s="445">
        <v>2064.676025390625</v>
      </c>
      <c r="J715" s="445">
        <v>5</v>
      </c>
      <c r="K715" s="446">
        <v>10323.380126953125</v>
      </c>
    </row>
    <row r="716" spans="1:11" ht="14.45" customHeight="1" x14ac:dyDescent="0.2">
      <c r="A716" s="441" t="s">
        <v>1475</v>
      </c>
      <c r="B716" s="442" t="s">
        <v>1476</v>
      </c>
      <c r="C716" s="443" t="s">
        <v>1477</v>
      </c>
      <c r="D716" s="444" t="s">
        <v>1478</v>
      </c>
      <c r="E716" s="443" t="s">
        <v>381</v>
      </c>
      <c r="F716" s="444" t="s">
        <v>382</v>
      </c>
      <c r="G716" s="443" t="s">
        <v>1712</v>
      </c>
      <c r="H716" s="443" t="s">
        <v>1713</v>
      </c>
      <c r="I716" s="445">
        <v>2064.780029296875</v>
      </c>
      <c r="J716" s="445">
        <v>4</v>
      </c>
      <c r="K716" s="446">
        <v>8259.1201171875</v>
      </c>
    </row>
    <row r="717" spans="1:11" ht="14.45" customHeight="1" x14ac:dyDescent="0.2">
      <c r="A717" s="441" t="s">
        <v>1475</v>
      </c>
      <c r="B717" s="442" t="s">
        <v>1476</v>
      </c>
      <c r="C717" s="443" t="s">
        <v>1477</v>
      </c>
      <c r="D717" s="444" t="s">
        <v>1478</v>
      </c>
      <c r="E717" s="443" t="s">
        <v>381</v>
      </c>
      <c r="F717" s="444" t="s">
        <v>382</v>
      </c>
      <c r="G717" s="443" t="s">
        <v>1714</v>
      </c>
      <c r="H717" s="443" t="s">
        <v>1715</v>
      </c>
      <c r="I717" s="445">
        <v>23534.75</v>
      </c>
      <c r="J717" s="445">
        <v>2</v>
      </c>
      <c r="K717" s="446">
        <v>47069.5</v>
      </c>
    </row>
    <row r="718" spans="1:11" ht="14.45" customHeight="1" x14ac:dyDescent="0.2">
      <c r="A718" s="441" t="s">
        <v>1475</v>
      </c>
      <c r="B718" s="442" t="s">
        <v>1476</v>
      </c>
      <c r="C718" s="443" t="s">
        <v>1477</v>
      </c>
      <c r="D718" s="444" t="s">
        <v>1478</v>
      </c>
      <c r="E718" s="443" t="s">
        <v>381</v>
      </c>
      <c r="F718" s="444" t="s">
        <v>382</v>
      </c>
      <c r="G718" s="443" t="s">
        <v>1716</v>
      </c>
      <c r="H718" s="443" t="s">
        <v>1717</v>
      </c>
      <c r="I718" s="445">
        <v>23353</v>
      </c>
      <c r="J718" s="445">
        <v>1</v>
      </c>
      <c r="K718" s="446">
        <v>23353</v>
      </c>
    </row>
    <row r="719" spans="1:11" ht="14.45" customHeight="1" x14ac:dyDescent="0.2">
      <c r="A719" s="441" t="s">
        <v>1475</v>
      </c>
      <c r="B719" s="442" t="s">
        <v>1476</v>
      </c>
      <c r="C719" s="443" t="s">
        <v>1477</v>
      </c>
      <c r="D719" s="444" t="s">
        <v>1478</v>
      </c>
      <c r="E719" s="443" t="s">
        <v>381</v>
      </c>
      <c r="F719" s="444" t="s">
        <v>382</v>
      </c>
      <c r="G719" s="443" t="s">
        <v>1718</v>
      </c>
      <c r="H719" s="443" t="s">
        <v>1719</v>
      </c>
      <c r="I719" s="445">
        <v>3233.169921875</v>
      </c>
      <c r="J719" s="445">
        <v>1</v>
      </c>
      <c r="K719" s="446">
        <v>3233.169921875</v>
      </c>
    </row>
    <row r="720" spans="1:11" ht="14.45" customHeight="1" x14ac:dyDescent="0.2">
      <c r="A720" s="441" t="s">
        <v>1475</v>
      </c>
      <c r="B720" s="442" t="s">
        <v>1476</v>
      </c>
      <c r="C720" s="443" t="s">
        <v>1477</v>
      </c>
      <c r="D720" s="444" t="s">
        <v>1478</v>
      </c>
      <c r="E720" s="443" t="s">
        <v>381</v>
      </c>
      <c r="F720" s="444" t="s">
        <v>382</v>
      </c>
      <c r="G720" s="443" t="s">
        <v>1720</v>
      </c>
      <c r="H720" s="443" t="s">
        <v>1721</v>
      </c>
      <c r="I720" s="445">
        <v>844.40997314453125</v>
      </c>
      <c r="J720" s="445">
        <v>1</v>
      </c>
      <c r="K720" s="446">
        <v>844.40997314453125</v>
      </c>
    </row>
    <row r="721" spans="1:11" ht="14.45" customHeight="1" x14ac:dyDescent="0.2">
      <c r="A721" s="441" t="s">
        <v>1475</v>
      </c>
      <c r="B721" s="442" t="s">
        <v>1476</v>
      </c>
      <c r="C721" s="443" t="s">
        <v>1477</v>
      </c>
      <c r="D721" s="444" t="s">
        <v>1478</v>
      </c>
      <c r="E721" s="443" t="s">
        <v>381</v>
      </c>
      <c r="F721" s="444" t="s">
        <v>382</v>
      </c>
      <c r="G721" s="443" t="s">
        <v>1722</v>
      </c>
      <c r="H721" s="443" t="s">
        <v>1723</v>
      </c>
      <c r="I721" s="445">
        <v>5929</v>
      </c>
      <c r="J721" s="445">
        <v>21</v>
      </c>
      <c r="K721" s="446">
        <v>124509</v>
      </c>
    </row>
    <row r="722" spans="1:11" ht="14.45" customHeight="1" x14ac:dyDescent="0.2">
      <c r="A722" s="441" t="s">
        <v>1475</v>
      </c>
      <c r="B722" s="442" t="s">
        <v>1476</v>
      </c>
      <c r="C722" s="443" t="s">
        <v>1477</v>
      </c>
      <c r="D722" s="444" t="s">
        <v>1478</v>
      </c>
      <c r="E722" s="443" t="s">
        <v>381</v>
      </c>
      <c r="F722" s="444" t="s">
        <v>382</v>
      </c>
      <c r="G722" s="443" t="s">
        <v>1724</v>
      </c>
      <c r="H722" s="443" t="s">
        <v>1725</v>
      </c>
      <c r="I722" s="445">
        <v>5929</v>
      </c>
      <c r="J722" s="445">
        <v>21</v>
      </c>
      <c r="K722" s="446">
        <v>124509</v>
      </c>
    </row>
    <row r="723" spans="1:11" ht="14.45" customHeight="1" x14ac:dyDescent="0.2">
      <c r="A723" s="441" t="s">
        <v>1475</v>
      </c>
      <c r="B723" s="442" t="s">
        <v>1476</v>
      </c>
      <c r="C723" s="443" t="s">
        <v>1477</v>
      </c>
      <c r="D723" s="444" t="s">
        <v>1478</v>
      </c>
      <c r="E723" s="443" t="s">
        <v>381</v>
      </c>
      <c r="F723" s="444" t="s">
        <v>382</v>
      </c>
      <c r="G723" s="443" t="s">
        <v>1726</v>
      </c>
      <c r="H723" s="443" t="s">
        <v>1727</v>
      </c>
      <c r="I723" s="445">
        <v>3993</v>
      </c>
      <c r="J723" s="445">
        <v>3</v>
      </c>
      <c r="K723" s="446">
        <v>11979</v>
      </c>
    </row>
    <row r="724" spans="1:11" ht="14.45" customHeight="1" x14ac:dyDescent="0.2">
      <c r="A724" s="441" t="s">
        <v>1475</v>
      </c>
      <c r="B724" s="442" t="s">
        <v>1476</v>
      </c>
      <c r="C724" s="443" t="s">
        <v>1477</v>
      </c>
      <c r="D724" s="444" t="s">
        <v>1478</v>
      </c>
      <c r="E724" s="443" t="s">
        <v>381</v>
      </c>
      <c r="F724" s="444" t="s">
        <v>382</v>
      </c>
      <c r="G724" s="443" t="s">
        <v>1728</v>
      </c>
      <c r="H724" s="443" t="s">
        <v>1729</v>
      </c>
      <c r="I724" s="445">
        <v>3993</v>
      </c>
      <c r="J724" s="445">
        <v>3</v>
      </c>
      <c r="K724" s="446">
        <v>11979</v>
      </c>
    </row>
    <row r="725" spans="1:11" ht="14.45" customHeight="1" x14ac:dyDescent="0.2">
      <c r="A725" s="441" t="s">
        <v>1475</v>
      </c>
      <c r="B725" s="442" t="s">
        <v>1476</v>
      </c>
      <c r="C725" s="443" t="s">
        <v>1477</v>
      </c>
      <c r="D725" s="444" t="s">
        <v>1478</v>
      </c>
      <c r="E725" s="443" t="s">
        <v>381</v>
      </c>
      <c r="F725" s="444" t="s">
        <v>382</v>
      </c>
      <c r="G725" s="443" t="s">
        <v>679</v>
      </c>
      <c r="H725" s="443" t="s">
        <v>680</v>
      </c>
      <c r="I725" s="445">
        <v>478</v>
      </c>
      <c r="J725" s="445">
        <v>12</v>
      </c>
      <c r="K725" s="446">
        <v>5736</v>
      </c>
    </row>
    <row r="726" spans="1:11" ht="14.45" customHeight="1" x14ac:dyDescent="0.2">
      <c r="A726" s="441" t="s">
        <v>1475</v>
      </c>
      <c r="B726" s="442" t="s">
        <v>1476</v>
      </c>
      <c r="C726" s="443" t="s">
        <v>1477</v>
      </c>
      <c r="D726" s="444" t="s">
        <v>1478</v>
      </c>
      <c r="E726" s="443" t="s">
        <v>381</v>
      </c>
      <c r="F726" s="444" t="s">
        <v>382</v>
      </c>
      <c r="G726" s="443" t="s">
        <v>1730</v>
      </c>
      <c r="H726" s="443" t="s">
        <v>1731</v>
      </c>
      <c r="I726" s="445">
        <v>913.34501647949219</v>
      </c>
      <c r="J726" s="445">
        <v>8</v>
      </c>
      <c r="K726" s="446">
        <v>7306.9301147460938</v>
      </c>
    </row>
    <row r="727" spans="1:11" ht="14.45" customHeight="1" x14ac:dyDescent="0.2">
      <c r="A727" s="441" t="s">
        <v>1475</v>
      </c>
      <c r="B727" s="442" t="s">
        <v>1476</v>
      </c>
      <c r="C727" s="443" t="s">
        <v>1477</v>
      </c>
      <c r="D727" s="444" t="s">
        <v>1478</v>
      </c>
      <c r="E727" s="443" t="s">
        <v>381</v>
      </c>
      <c r="F727" s="444" t="s">
        <v>382</v>
      </c>
      <c r="G727" s="443" t="s">
        <v>1732</v>
      </c>
      <c r="H727" s="443" t="s">
        <v>1733</v>
      </c>
      <c r="I727" s="445">
        <v>1519.760009765625</v>
      </c>
      <c r="J727" s="445">
        <v>1</v>
      </c>
      <c r="K727" s="446">
        <v>1519.760009765625</v>
      </c>
    </row>
    <row r="728" spans="1:11" ht="14.45" customHeight="1" x14ac:dyDescent="0.2">
      <c r="A728" s="441" t="s">
        <v>1475</v>
      </c>
      <c r="B728" s="442" t="s">
        <v>1476</v>
      </c>
      <c r="C728" s="443" t="s">
        <v>1477</v>
      </c>
      <c r="D728" s="444" t="s">
        <v>1478</v>
      </c>
      <c r="E728" s="443" t="s">
        <v>381</v>
      </c>
      <c r="F728" s="444" t="s">
        <v>382</v>
      </c>
      <c r="G728" s="443" t="s">
        <v>681</v>
      </c>
      <c r="H728" s="443" t="s">
        <v>682</v>
      </c>
      <c r="I728" s="445">
        <v>344.83999633789063</v>
      </c>
      <c r="J728" s="445">
        <v>2</v>
      </c>
      <c r="K728" s="446">
        <v>689.66998291015625</v>
      </c>
    </row>
    <row r="729" spans="1:11" ht="14.45" customHeight="1" x14ac:dyDescent="0.2">
      <c r="A729" s="441" t="s">
        <v>1475</v>
      </c>
      <c r="B729" s="442" t="s">
        <v>1476</v>
      </c>
      <c r="C729" s="443" t="s">
        <v>1477</v>
      </c>
      <c r="D729" s="444" t="s">
        <v>1478</v>
      </c>
      <c r="E729" s="443" t="s">
        <v>381</v>
      </c>
      <c r="F729" s="444" t="s">
        <v>382</v>
      </c>
      <c r="G729" s="443" t="s">
        <v>1734</v>
      </c>
      <c r="H729" s="443" t="s">
        <v>1735</v>
      </c>
      <c r="I729" s="445">
        <v>726</v>
      </c>
      <c r="J729" s="445">
        <v>6</v>
      </c>
      <c r="K729" s="446">
        <v>4356</v>
      </c>
    </row>
    <row r="730" spans="1:11" ht="14.45" customHeight="1" x14ac:dyDescent="0.2">
      <c r="A730" s="441" t="s">
        <v>1475</v>
      </c>
      <c r="B730" s="442" t="s">
        <v>1476</v>
      </c>
      <c r="C730" s="443" t="s">
        <v>1477</v>
      </c>
      <c r="D730" s="444" t="s">
        <v>1478</v>
      </c>
      <c r="E730" s="443" t="s">
        <v>381</v>
      </c>
      <c r="F730" s="444" t="s">
        <v>382</v>
      </c>
      <c r="G730" s="443" t="s">
        <v>1736</v>
      </c>
      <c r="H730" s="443" t="s">
        <v>1737</v>
      </c>
      <c r="I730" s="445">
        <v>1717.6099853515625</v>
      </c>
      <c r="J730" s="445">
        <v>1</v>
      </c>
      <c r="K730" s="446">
        <v>1717.6099853515625</v>
      </c>
    </row>
    <row r="731" spans="1:11" ht="14.45" customHeight="1" x14ac:dyDescent="0.2">
      <c r="A731" s="441" t="s">
        <v>1475</v>
      </c>
      <c r="B731" s="442" t="s">
        <v>1476</v>
      </c>
      <c r="C731" s="443" t="s">
        <v>1477</v>
      </c>
      <c r="D731" s="444" t="s">
        <v>1478</v>
      </c>
      <c r="E731" s="443" t="s">
        <v>381</v>
      </c>
      <c r="F731" s="444" t="s">
        <v>382</v>
      </c>
      <c r="G731" s="443" t="s">
        <v>1738</v>
      </c>
      <c r="H731" s="443" t="s">
        <v>1739</v>
      </c>
      <c r="I731" s="445">
        <v>3028.9334309895835</v>
      </c>
      <c r="J731" s="445">
        <v>5</v>
      </c>
      <c r="K731" s="446">
        <v>15463.50048828125</v>
      </c>
    </row>
    <row r="732" spans="1:11" ht="14.45" customHeight="1" x14ac:dyDescent="0.2">
      <c r="A732" s="441" t="s">
        <v>1475</v>
      </c>
      <c r="B732" s="442" t="s">
        <v>1476</v>
      </c>
      <c r="C732" s="443" t="s">
        <v>1477</v>
      </c>
      <c r="D732" s="444" t="s">
        <v>1478</v>
      </c>
      <c r="E732" s="443" t="s">
        <v>381</v>
      </c>
      <c r="F732" s="444" t="s">
        <v>382</v>
      </c>
      <c r="G732" s="443" t="s">
        <v>1740</v>
      </c>
      <c r="H732" s="443" t="s">
        <v>1741</v>
      </c>
      <c r="I732" s="445">
        <v>2442.8428039550781</v>
      </c>
      <c r="J732" s="445">
        <v>29</v>
      </c>
      <c r="K732" s="446">
        <v>71195.60107421875</v>
      </c>
    </row>
    <row r="733" spans="1:11" ht="14.45" customHeight="1" x14ac:dyDescent="0.2">
      <c r="A733" s="441" t="s">
        <v>1475</v>
      </c>
      <c r="B733" s="442" t="s">
        <v>1476</v>
      </c>
      <c r="C733" s="443" t="s">
        <v>1477</v>
      </c>
      <c r="D733" s="444" t="s">
        <v>1478</v>
      </c>
      <c r="E733" s="443" t="s">
        <v>381</v>
      </c>
      <c r="F733" s="444" t="s">
        <v>382</v>
      </c>
      <c r="G733" s="443" t="s">
        <v>1742</v>
      </c>
      <c r="H733" s="443" t="s">
        <v>1743</v>
      </c>
      <c r="I733" s="445">
        <v>2380.510009765625</v>
      </c>
      <c r="J733" s="445">
        <v>5</v>
      </c>
      <c r="K733" s="446">
        <v>11736.340087890625</v>
      </c>
    </row>
    <row r="734" spans="1:11" ht="14.45" customHeight="1" x14ac:dyDescent="0.2">
      <c r="A734" s="441" t="s">
        <v>1475</v>
      </c>
      <c r="B734" s="442" t="s">
        <v>1476</v>
      </c>
      <c r="C734" s="443" t="s">
        <v>1477</v>
      </c>
      <c r="D734" s="444" t="s">
        <v>1478</v>
      </c>
      <c r="E734" s="443" t="s">
        <v>381</v>
      </c>
      <c r="F734" s="444" t="s">
        <v>382</v>
      </c>
      <c r="G734" s="443" t="s">
        <v>1744</v>
      </c>
      <c r="H734" s="443" t="s">
        <v>1745</v>
      </c>
      <c r="I734" s="445">
        <v>2546.72998046875</v>
      </c>
      <c r="J734" s="445">
        <v>6</v>
      </c>
      <c r="K734" s="446">
        <v>15280.3603515625</v>
      </c>
    </row>
    <row r="735" spans="1:11" ht="14.45" customHeight="1" x14ac:dyDescent="0.2">
      <c r="A735" s="441" t="s">
        <v>1475</v>
      </c>
      <c r="B735" s="442" t="s">
        <v>1476</v>
      </c>
      <c r="C735" s="443" t="s">
        <v>1477</v>
      </c>
      <c r="D735" s="444" t="s">
        <v>1478</v>
      </c>
      <c r="E735" s="443" t="s">
        <v>381</v>
      </c>
      <c r="F735" s="444" t="s">
        <v>382</v>
      </c>
      <c r="G735" s="443" t="s">
        <v>1746</v>
      </c>
      <c r="H735" s="443" t="s">
        <v>1747</v>
      </c>
      <c r="I735" s="445">
        <v>2463.614705403646</v>
      </c>
      <c r="J735" s="445">
        <v>32</v>
      </c>
      <c r="K735" s="446">
        <v>79168.159423828125</v>
      </c>
    </row>
    <row r="736" spans="1:11" ht="14.45" customHeight="1" x14ac:dyDescent="0.2">
      <c r="A736" s="441" t="s">
        <v>1475</v>
      </c>
      <c r="B736" s="442" t="s">
        <v>1476</v>
      </c>
      <c r="C736" s="443" t="s">
        <v>1477</v>
      </c>
      <c r="D736" s="444" t="s">
        <v>1478</v>
      </c>
      <c r="E736" s="443" t="s">
        <v>381</v>
      </c>
      <c r="F736" s="444" t="s">
        <v>382</v>
      </c>
      <c r="G736" s="443" t="s">
        <v>1748</v>
      </c>
      <c r="H736" s="443" t="s">
        <v>1749</v>
      </c>
      <c r="I736" s="445">
        <v>2456.0640758167615</v>
      </c>
      <c r="J736" s="445">
        <v>25</v>
      </c>
      <c r="K736" s="446">
        <v>61673.55078125</v>
      </c>
    </row>
    <row r="737" spans="1:11" ht="14.45" customHeight="1" x14ac:dyDescent="0.2">
      <c r="A737" s="441" t="s">
        <v>1475</v>
      </c>
      <c r="B737" s="442" t="s">
        <v>1476</v>
      </c>
      <c r="C737" s="443" t="s">
        <v>1477</v>
      </c>
      <c r="D737" s="444" t="s">
        <v>1478</v>
      </c>
      <c r="E737" s="443" t="s">
        <v>381</v>
      </c>
      <c r="F737" s="444" t="s">
        <v>382</v>
      </c>
      <c r="G737" s="443" t="s">
        <v>1750</v>
      </c>
      <c r="H737" s="443" t="s">
        <v>1751</v>
      </c>
      <c r="I737" s="445">
        <v>2546.719970703125</v>
      </c>
      <c r="J737" s="445">
        <v>3</v>
      </c>
      <c r="K737" s="446">
        <v>7640.159912109375</v>
      </c>
    </row>
    <row r="738" spans="1:11" ht="14.45" customHeight="1" x14ac:dyDescent="0.2">
      <c r="A738" s="441" t="s">
        <v>1475</v>
      </c>
      <c r="B738" s="442" t="s">
        <v>1476</v>
      </c>
      <c r="C738" s="443" t="s">
        <v>1477</v>
      </c>
      <c r="D738" s="444" t="s">
        <v>1478</v>
      </c>
      <c r="E738" s="443" t="s">
        <v>381</v>
      </c>
      <c r="F738" s="444" t="s">
        <v>382</v>
      </c>
      <c r="G738" s="443" t="s">
        <v>1752</v>
      </c>
      <c r="H738" s="443" t="s">
        <v>1753</v>
      </c>
      <c r="I738" s="445">
        <v>2393.2980769230771</v>
      </c>
      <c r="J738" s="445">
        <v>28</v>
      </c>
      <c r="K738" s="446">
        <v>67984.0205078125</v>
      </c>
    </row>
    <row r="739" spans="1:11" ht="14.45" customHeight="1" x14ac:dyDescent="0.2">
      <c r="A739" s="441" t="s">
        <v>1475</v>
      </c>
      <c r="B739" s="442" t="s">
        <v>1476</v>
      </c>
      <c r="C739" s="443" t="s">
        <v>1477</v>
      </c>
      <c r="D739" s="444" t="s">
        <v>1478</v>
      </c>
      <c r="E739" s="443" t="s">
        <v>381</v>
      </c>
      <c r="F739" s="444" t="s">
        <v>382</v>
      </c>
      <c r="G739" s="443" t="s">
        <v>1754</v>
      </c>
      <c r="H739" s="443" t="s">
        <v>1755</v>
      </c>
      <c r="I739" s="445">
        <v>2429.3979348575367</v>
      </c>
      <c r="J739" s="445">
        <v>40</v>
      </c>
      <c r="K739" s="446">
        <v>97879.85986328125</v>
      </c>
    </row>
    <row r="740" spans="1:11" ht="14.45" customHeight="1" x14ac:dyDescent="0.2">
      <c r="A740" s="441" t="s">
        <v>1475</v>
      </c>
      <c r="B740" s="442" t="s">
        <v>1476</v>
      </c>
      <c r="C740" s="443" t="s">
        <v>1477</v>
      </c>
      <c r="D740" s="444" t="s">
        <v>1478</v>
      </c>
      <c r="E740" s="443" t="s">
        <v>381</v>
      </c>
      <c r="F740" s="444" t="s">
        <v>382</v>
      </c>
      <c r="G740" s="443" t="s">
        <v>1756</v>
      </c>
      <c r="H740" s="443" t="s">
        <v>1757</v>
      </c>
      <c r="I740" s="445">
        <v>2499.2342703683034</v>
      </c>
      <c r="J740" s="445">
        <v>10</v>
      </c>
      <c r="K740" s="446">
        <v>24802.38037109375</v>
      </c>
    </row>
    <row r="741" spans="1:11" ht="14.45" customHeight="1" x14ac:dyDescent="0.2">
      <c r="A741" s="441" t="s">
        <v>1475</v>
      </c>
      <c r="B741" s="442" t="s">
        <v>1476</v>
      </c>
      <c r="C741" s="443" t="s">
        <v>1477</v>
      </c>
      <c r="D741" s="444" t="s">
        <v>1478</v>
      </c>
      <c r="E741" s="443" t="s">
        <v>381</v>
      </c>
      <c r="F741" s="444" t="s">
        <v>382</v>
      </c>
      <c r="G741" s="443" t="s">
        <v>1758</v>
      </c>
      <c r="H741" s="443" t="s">
        <v>1759</v>
      </c>
      <c r="I741" s="445">
        <v>1983.68994140625</v>
      </c>
      <c r="J741" s="445">
        <v>1</v>
      </c>
      <c r="K741" s="446">
        <v>1983.68994140625</v>
      </c>
    </row>
    <row r="742" spans="1:11" ht="14.45" customHeight="1" x14ac:dyDescent="0.2">
      <c r="A742" s="441" t="s">
        <v>1475</v>
      </c>
      <c r="B742" s="442" t="s">
        <v>1476</v>
      </c>
      <c r="C742" s="443" t="s">
        <v>1477</v>
      </c>
      <c r="D742" s="444" t="s">
        <v>1478</v>
      </c>
      <c r="E742" s="443" t="s">
        <v>381</v>
      </c>
      <c r="F742" s="444" t="s">
        <v>382</v>
      </c>
      <c r="G742" s="443" t="s">
        <v>1760</v>
      </c>
      <c r="H742" s="443" t="s">
        <v>1761</v>
      </c>
      <c r="I742" s="445">
        <v>2064.953369140625</v>
      </c>
      <c r="J742" s="445">
        <v>3</v>
      </c>
      <c r="K742" s="446">
        <v>6194.860107421875</v>
      </c>
    </row>
    <row r="743" spans="1:11" ht="14.45" customHeight="1" x14ac:dyDescent="0.2">
      <c r="A743" s="441" t="s">
        <v>1475</v>
      </c>
      <c r="B743" s="442" t="s">
        <v>1476</v>
      </c>
      <c r="C743" s="443" t="s">
        <v>1477</v>
      </c>
      <c r="D743" s="444" t="s">
        <v>1478</v>
      </c>
      <c r="E743" s="443" t="s">
        <v>381</v>
      </c>
      <c r="F743" s="444" t="s">
        <v>382</v>
      </c>
      <c r="G743" s="443" t="s">
        <v>1762</v>
      </c>
      <c r="H743" s="443" t="s">
        <v>1763</v>
      </c>
      <c r="I743" s="445">
        <v>2010.893310546875</v>
      </c>
      <c r="J743" s="445">
        <v>3</v>
      </c>
      <c r="K743" s="446">
        <v>6032.679931640625</v>
      </c>
    </row>
    <row r="744" spans="1:11" ht="14.45" customHeight="1" x14ac:dyDescent="0.2">
      <c r="A744" s="441" t="s">
        <v>1475</v>
      </c>
      <c r="B744" s="442" t="s">
        <v>1476</v>
      </c>
      <c r="C744" s="443" t="s">
        <v>1477</v>
      </c>
      <c r="D744" s="444" t="s">
        <v>1478</v>
      </c>
      <c r="E744" s="443" t="s">
        <v>381</v>
      </c>
      <c r="F744" s="444" t="s">
        <v>382</v>
      </c>
      <c r="G744" s="443" t="s">
        <v>1764</v>
      </c>
      <c r="H744" s="443" t="s">
        <v>1765</v>
      </c>
      <c r="I744" s="445">
        <v>2064.953369140625</v>
      </c>
      <c r="J744" s="445">
        <v>4</v>
      </c>
      <c r="K744" s="446">
        <v>8259.1201171875</v>
      </c>
    </row>
    <row r="745" spans="1:11" ht="14.45" customHeight="1" x14ac:dyDescent="0.2">
      <c r="A745" s="441" t="s">
        <v>1475</v>
      </c>
      <c r="B745" s="442" t="s">
        <v>1476</v>
      </c>
      <c r="C745" s="443" t="s">
        <v>1477</v>
      </c>
      <c r="D745" s="444" t="s">
        <v>1478</v>
      </c>
      <c r="E745" s="443" t="s">
        <v>381</v>
      </c>
      <c r="F745" s="444" t="s">
        <v>382</v>
      </c>
      <c r="G745" s="443" t="s">
        <v>1766</v>
      </c>
      <c r="H745" s="443" t="s">
        <v>1767</v>
      </c>
      <c r="I745" s="445">
        <v>2065.0400390625</v>
      </c>
      <c r="J745" s="445">
        <v>4</v>
      </c>
      <c r="K745" s="446">
        <v>8260.16015625</v>
      </c>
    </row>
    <row r="746" spans="1:11" ht="14.45" customHeight="1" x14ac:dyDescent="0.2">
      <c r="A746" s="441" t="s">
        <v>1475</v>
      </c>
      <c r="B746" s="442" t="s">
        <v>1476</v>
      </c>
      <c r="C746" s="443" t="s">
        <v>1477</v>
      </c>
      <c r="D746" s="444" t="s">
        <v>1478</v>
      </c>
      <c r="E746" s="443" t="s">
        <v>381</v>
      </c>
      <c r="F746" s="444" t="s">
        <v>382</v>
      </c>
      <c r="G746" s="443" t="s">
        <v>1768</v>
      </c>
      <c r="H746" s="443" t="s">
        <v>1769</v>
      </c>
      <c r="I746" s="445">
        <v>2065.300048828125</v>
      </c>
      <c r="J746" s="445">
        <v>3</v>
      </c>
      <c r="K746" s="446">
        <v>6195.900146484375</v>
      </c>
    </row>
    <row r="747" spans="1:11" ht="14.45" customHeight="1" x14ac:dyDescent="0.2">
      <c r="A747" s="441" t="s">
        <v>1475</v>
      </c>
      <c r="B747" s="442" t="s">
        <v>1476</v>
      </c>
      <c r="C747" s="443" t="s">
        <v>1477</v>
      </c>
      <c r="D747" s="444" t="s">
        <v>1478</v>
      </c>
      <c r="E747" s="443" t="s">
        <v>381</v>
      </c>
      <c r="F747" s="444" t="s">
        <v>382</v>
      </c>
      <c r="G747" s="443" t="s">
        <v>1770</v>
      </c>
      <c r="H747" s="443" t="s">
        <v>1771</v>
      </c>
      <c r="I747" s="445">
        <v>2064.953369140625</v>
      </c>
      <c r="J747" s="445">
        <v>10</v>
      </c>
      <c r="K747" s="446">
        <v>20649.88037109375</v>
      </c>
    </row>
    <row r="748" spans="1:11" ht="14.45" customHeight="1" x14ac:dyDescent="0.2">
      <c r="A748" s="441" t="s">
        <v>1475</v>
      </c>
      <c r="B748" s="442" t="s">
        <v>1476</v>
      </c>
      <c r="C748" s="443" t="s">
        <v>1477</v>
      </c>
      <c r="D748" s="444" t="s">
        <v>1478</v>
      </c>
      <c r="E748" s="443" t="s">
        <v>381</v>
      </c>
      <c r="F748" s="444" t="s">
        <v>382</v>
      </c>
      <c r="G748" s="443" t="s">
        <v>1772</v>
      </c>
      <c r="H748" s="443" t="s">
        <v>1773</v>
      </c>
      <c r="I748" s="445">
        <v>2425.8427290482955</v>
      </c>
      <c r="J748" s="445">
        <v>22</v>
      </c>
      <c r="K748" s="446">
        <v>53700.960205078125</v>
      </c>
    </row>
    <row r="749" spans="1:11" ht="14.45" customHeight="1" x14ac:dyDescent="0.2">
      <c r="A749" s="441" t="s">
        <v>1475</v>
      </c>
      <c r="B749" s="442" t="s">
        <v>1476</v>
      </c>
      <c r="C749" s="443" t="s">
        <v>1477</v>
      </c>
      <c r="D749" s="444" t="s">
        <v>1478</v>
      </c>
      <c r="E749" s="443" t="s">
        <v>381</v>
      </c>
      <c r="F749" s="444" t="s">
        <v>382</v>
      </c>
      <c r="G749" s="443" t="s">
        <v>1774</v>
      </c>
      <c r="H749" s="443" t="s">
        <v>1775</v>
      </c>
      <c r="I749" s="445">
        <v>2118.5600314670137</v>
      </c>
      <c r="J749" s="445">
        <v>14</v>
      </c>
      <c r="K749" s="446">
        <v>29392.500244140625</v>
      </c>
    </row>
    <row r="750" spans="1:11" ht="14.45" customHeight="1" x14ac:dyDescent="0.2">
      <c r="A750" s="441" t="s">
        <v>1475</v>
      </c>
      <c r="B750" s="442" t="s">
        <v>1476</v>
      </c>
      <c r="C750" s="443" t="s">
        <v>1477</v>
      </c>
      <c r="D750" s="444" t="s">
        <v>1478</v>
      </c>
      <c r="E750" s="443" t="s">
        <v>381</v>
      </c>
      <c r="F750" s="444" t="s">
        <v>382</v>
      </c>
      <c r="G750" s="443" t="s">
        <v>1776</v>
      </c>
      <c r="H750" s="443" t="s">
        <v>1777</v>
      </c>
      <c r="I750" s="445">
        <v>2413.7564941406249</v>
      </c>
      <c r="J750" s="445">
        <v>20</v>
      </c>
      <c r="K750" s="446">
        <v>47942.670654296875</v>
      </c>
    </row>
    <row r="751" spans="1:11" ht="14.45" customHeight="1" x14ac:dyDescent="0.2">
      <c r="A751" s="441" t="s">
        <v>1475</v>
      </c>
      <c r="B751" s="442" t="s">
        <v>1476</v>
      </c>
      <c r="C751" s="443" t="s">
        <v>1477</v>
      </c>
      <c r="D751" s="444" t="s">
        <v>1478</v>
      </c>
      <c r="E751" s="443" t="s">
        <v>381</v>
      </c>
      <c r="F751" s="444" t="s">
        <v>382</v>
      </c>
      <c r="G751" s="443" t="s">
        <v>1778</v>
      </c>
      <c r="H751" s="443" t="s">
        <v>1779</v>
      </c>
      <c r="I751" s="445">
        <v>2065.300048828125</v>
      </c>
      <c r="J751" s="445">
        <v>4</v>
      </c>
      <c r="K751" s="446">
        <v>8261.2001953125</v>
      </c>
    </row>
    <row r="752" spans="1:11" ht="14.45" customHeight="1" x14ac:dyDescent="0.2">
      <c r="A752" s="441" t="s">
        <v>1475</v>
      </c>
      <c r="B752" s="442" t="s">
        <v>1476</v>
      </c>
      <c r="C752" s="443" t="s">
        <v>1477</v>
      </c>
      <c r="D752" s="444" t="s">
        <v>1478</v>
      </c>
      <c r="E752" s="443" t="s">
        <v>381</v>
      </c>
      <c r="F752" s="444" t="s">
        <v>382</v>
      </c>
      <c r="G752" s="443" t="s">
        <v>1780</v>
      </c>
      <c r="H752" s="443" t="s">
        <v>1781</v>
      </c>
      <c r="I752" s="445">
        <v>2435.9166666666665</v>
      </c>
      <c r="J752" s="445">
        <v>4</v>
      </c>
      <c r="K752" s="446">
        <v>9854.47021484375</v>
      </c>
    </row>
    <row r="753" spans="1:11" ht="14.45" customHeight="1" x14ac:dyDescent="0.2">
      <c r="A753" s="441" t="s">
        <v>1475</v>
      </c>
      <c r="B753" s="442" t="s">
        <v>1476</v>
      </c>
      <c r="C753" s="443" t="s">
        <v>1477</v>
      </c>
      <c r="D753" s="444" t="s">
        <v>1478</v>
      </c>
      <c r="E753" s="443" t="s">
        <v>381</v>
      </c>
      <c r="F753" s="444" t="s">
        <v>382</v>
      </c>
      <c r="G753" s="443" t="s">
        <v>1782</v>
      </c>
      <c r="H753" s="443" t="s">
        <v>1783</v>
      </c>
      <c r="I753" s="445">
        <v>2463.614990234375</v>
      </c>
      <c r="J753" s="445">
        <v>5</v>
      </c>
      <c r="K753" s="446">
        <v>12068.760009765625</v>
      </c>
    </row>
    <row r="754" spans="1:11" ht="14.45" customHeight="1" x14ac:dyDescent="0.2">
      <c r="A754" s="441" t="s">
        <v>1475</v>
      </c>
      <c r="B754" s="442" t="s">
        <v>1476</v>
      </c>
      <c r="C754" s="443" t="s">
        <v>1477</v>
      </c>
      <c r="D754" s="444" t="s">
        <v>1478</v>
      </c>
      <c r="E754" s="443" t="s">
        <v>381</v>
      </c>
      <c r="F754" s="444" t="s">
        <v>382</v>
      </c>
      <c r="G754" s="443" t="s">
        <v>1784</v>
      </c>
      <c r="H754" s="443" t="s">
        <v>1785</v>
      </c>
      <c r="I754" s="445">
        <v>2064.468017578125</v>
      </c>
      <c r="J754" s="445">
        <v>5</v>
      </c>
      <c r="K754" s="446">
        <v>10322.340087890625</v>
      </c>
    </row>
    <row r="755" spans="1:11" ht="14.45" customHeight="1" x14ac:dyDescent="0.2">
      <c r="A755" s="441" t="s">
        <v>1475</v>
      </c>
      <c r="B755" s="442" t="s">
        <v>1476</v>
      </c>
      <c r="C755" s="443" t="s">
        <v>1477</v>
      </c>
      <c r="D755" s="444" t="s">
        <v>1478</v>
      </c>
      <c r="E755" s="443" t="s">
        <v>381</v>
      </c>
      <c r="F755" s="444" t="s">
        <v>382</v>
      </c>
      <c r="G755" s="443" t="s">
        <v>1786</v>
      </c>
      <c r="H755" s="443" t="s">
        <v>1787</v>
      </c>
      <c r="I755" s="445">
        <v>2463.6163736979165</v>
      </c>
      <c r="J755" s="445">
        <v>22</v>
      </c>
      <c r="K755" s="446">
        <v>53700.930419921875</v>
      </c>
    </row>
    <row r="756" spans="1:11" ht="14.45" customHeight="1" x14ac:dyDescent="0.2">
      <c r="A756" s="441" t="s">
        <v>1475</v>
      </c>
      <c r="B756" s="442" t="s">
        <v>1476</v>
      </c>
      <c r="C756" s="443" t="s">
        <v>1477</v>
      </c>
      <c r="D756" s="444" t="s">
        <v>1478</v>
      </c>
      <c r="E756" s="443" t="s">
        <v>381</v>
      </c>
      <c r="F756" s="444" t="s">
        <v>382</v>
      </c>
      <c r="G756" s="443" t="s">
        <v>1788</v>
      </c>
      <c r="H756" s="443" t="s">
        <v>1789</v>
      </c>
      <c r="I756" s="445">
        <v>2446.9969970703123</v>
      </c>
      <c r="J756" s="445">
        <v>21</v>
      </c>
      <c r="K756" s="446">
        <v>51486.650390625</v>
      </c>
    </row>
    <row r="757" spans="1:11" ht="14.45" customHeight="1" x14ac:dyDescent="0.2">
      <c r="A757" s="441" t="s">
        <v>1475</v>
      </c>
      <c r="B757" s="442" t="s">
        <v>1476</v>
      </c>
      <c r="C757" s="443" t="s">
        <v>1477</v>
      </c>
      <c r="D757" s="444" t="s">
        <v>1478</v>
      </c>
      <c r="E757" s="443" t="s">
        <v>381</v>
      </c>
      <c r="F757" s="444" t="s">
        <v>382</v>
      </c>
      <c r="G757" s="443" t="s">
        <v>1790</v>
      </c>
      <c r="H757" s="443" t="s">
        <v>1791</v>
      </c>
      <c r="I757" s="445">
        <v>2395.621826171875</v>
      </c>
      <c r="J757" s="445">
        <v>12</v>
      </c>
      <c r="K757" s="446">
        <v>28566.14013671875</v>
      </c>
    </row>
    <row r="758" spans="1:11" ht="14.45" customHeight="1" x14ac:dyDescent="0.2">
      <c r="A758" s="441" t="s">
        <v>1475</v>
      </c>
      <c r="B758" s="442" t="s">
        <v>1476</v>
      </c>
      <c r="C758" s="443" t="s">
        <v>1477</v>
      </c>
      <c r="D758" s="444" t="s">
        <v>1478</v>
      </c>
      <c r="E758" s="443" t="s">
        <v>381</v>
      </c>
      <c r="F758" s="444" t="s">
        <v>382</v>
      </c>
      <c r="G758" s="443" t="s">
        <v>1792</v>
      </c>
      <c r="H758" s="443" t="s">
        <v>1793</v>
      </c>
      <c r="I758" s="445">
        <v>2372.175048828125</v>
      </c>
      <c r="J758" s="445">
        <v>2</v>
      </c>
      <c r="K758" s="446">
        <v>4744.35009765625</v>
      </c>
    </row>
    <row r="759" spans="1:11" ht="14.45" customHeight="1" x14ac:dyDescent="0.2">
      <c r="A759" s="441" t="s">
        <v>1475</v>
      </c>
      <c r="B759" s="442" t="s">
        <v>1476</v>
      </c>
      <c r="C759" s="443" t="s">
        <v>1477</v>
      </c>
      <c r="D759" s="444" t="s">
        <v>1478</v>
      </c>
      <c r="E759" s="443" t="s">
        <v>381</v>
      </c>
      <c r="F759" s="444" t="s">
        <v>382</v>
      </c>
      <c r="G759" s="443" t="s">
        <v>1794</v>
      </c>
      <c r="H759" s="443" t="s">
        <v>1795</v>
      </c>
      <c r="I759" s="445">
        <v>2546.7274780273438</v>
      </c>
      <c r="J759" s="445">
        <v>7</v>
      </c>
      <c r="K759" s="446">
        <v>17827.070556640625</v>
      </c>
    </row>
    <row r="760" spans="1:11" ht="14.45" customHeight="1" x14ac:dyDescent="0.2">
      <c r="A760" s="441" t="s">
        <v>1475</v>
      </c>
      <c r="B760" s="442" t="s">
        <v>1476</v>
      </c>
      <c r="C760" s="443" t="s">
        <v>1477</v>
      </c>
      <c r="D760" s="444" t="s">
        <v>1478</v>
      </c>
      <c r="E760" s="443" t="s">
        <v>381</v>
      </c>
      <c r="F760" s="444" t="s">
        <v>382</v>
      </c>
      <c r="G760" s="443" t="s">
        <v>1796</v>
      </c>
      <c r="H760" s="443" t="s">
        <v>1797</v>
      </c>
      <c r="I760" s="445">
        <v>3335.219970703125</v>
      </c>
      <c r="J760" s="445">
        <v>3</v>
      </c>
      <c r="K760" s="446">
        <v>10005.659912109375</v>
      </c>
    </row>
    <row r="761" spans="1:11" ht="14.45" customHeight="1" x14ac:dyDescent="0.2">
      <c r="A761" s="441" t="s">
        <v>1475</v>
      </c>
      <c r="B761" s="442" t="s">
        <v>1476</v>
      </c>
      <c r="C761" s="443" t="s">
        <v>1477</v>
      </c>
      <c r="D761" s="444" t="s">
        <v>1478</v>
      </c>
      <c r="E761" s="443" t="s">
        <v>381</v>
      </c>
      <c r="F761" s="444" t="s">
        <v>382</v>
      </c>
      <c r="G761" s="443" t="s">
        <v>1798</v>
      </c>
      <c r="H761" s="443" t="s">
        <v>1799</v>
      </c>
      <c r="I761" s="445">
        <v>2435.9136013454863</v>
      </c>
      <c r="J761" s="445">
        <v>35</v>
      </c>
      <c r="K761" s="446">
        <v>85146.209716796875</v>
      </c>
    </row>
    <row r="762" spans="1:11" ht="14.45" customHeight="1" x14ac:dyDescent="0.2">
      <c r="A762" s="441" t="s">
        <v>1475</v>
      </c>
      <c r="B762" s="442" t="s">
        <v>1476</v>
      </c>
      <c r="C762" s="443" t="s">
        <v>1477</v>
      </c>
      <c r="D762" s="444" t="s">
        <v>1478</v>
      </c>
      <c r="E762" s="443" t="s">
        <v>381</v>
      </c>
      <c r="F762" s="444" t="s">
        <v>382</v>
      </c>
      <c r="G762" s="443" t="s">
        <v>1800</v>
      </c>
      <c r="H762" s="443" t="s">
        <v>1801</v>
      </c>
      <c r="I762" s="445">
        <v>2214.300048828125</v>
      </c>
      <c r="J762" s="445">
        <v>2</v>
      </c>
      <c r="K762" s="446">
        <v>4428.60009765625</v>
      </c>
    </row>
    <row r="763" spans="1:11" ht="14.45" customHeight="1" x14ac:dyDescent="0.2">
      <c r="A763" s="441" t="s">
        <v>1475</v>
      </c>
      <c r="B763" s="442" t="s">
        <v>1476</v>
      </c>
      <c r="C763" s="443" t="s">
        <v>1477</v>
      </c>
      <c r="D763" s="444" t="s">
        <v>1478</v>
      </c>
      <c r="E763" s="443" t="s">
        <v>381</v>
      </c>
      <c r="F763" s="444" t="s">
        <v>382</v>
      </c>
      <c r="G763" s="443" t="s">
        <v>1802</v>
      </c>
      <c r="H763" s="443" t="s">
        <v>1803</v>
      </c>
      <c r="I763" s="445">
        <v>2435.914998372396</v>
      </c>
      <c r="J763" s="445">
        <v>8</v>
      </c>
      <c r="K763" s="446">
        <v>19376.51025390625</v>
      </c>
    </row>
    <row r="764" spans="1:11" ht="14.45" customHeight="1" x14ac:dyDescent="0.2">
      <c r="A764" s="441" t="s">
        <v>1475</v>
      </c>
      <c r="B764" s="442" t="s">
        <v>1476</v>
      </c>
      <c r="C764" s="443" t="s">
        <v>1477</v>
      </c>
      <c r="D764" s="444" t="s">
        <v>1478</v>
      </c>
      <c r="E764" s="443" t="s">
        <v>381</v>
      </c>
      <c r="F764" s="444" t="s">
        <v>382</v>
      </c>
      <c r="G764" s="443" t="s">
        <v>1804</v>
      </c>
      <c r="H764" s="443" t="s">
        <v>1805</v>
      </c>
      <c r="I764" s="445">
        <v>2435.9166666666665</v>
      </c>
      <c r="J764" s="445">
        <v>9</v>
      </c>
      <c r="K764" s="446">
        <v>21923.240478515625</v>
      </c>
    </row>
    <row r="765" spans="1:11" ht="14.45" customHeight="1" x14ac:dyDescent="0.2">
      <c r="A765" s="441" t="s">
        <v>1475</v>
      </c>
      <c r="B765" s="442" t="s">
        <v>1476</v>
      </c>
      <c r="C765" s="443" t="s">
        <v>1477</v>
      </c>
      <c r="D765" s="444" t="s">
        <v>1478</v>
      </c>
      <c r="E765" s="443" t="s">
        <v>381</v>
      </c>
      <c r="F765" s="444" t="s">
        <v>382</v>
      </c>
      <c r="G765" s="443" t="s">
        <v>1806</v>
      </c>
      <c r="H765" s="443" t="s">
        <v>1807</v>
      </c>
      <c r="I765" s="445">
        <v>2418.8711500901441</v>
      </c>
      <c r="J765" s="445">
        <v>26</v>
      </c>
      <c r="K765" s="446">
        <v>62558.171142578125</v>
      </c>
    </row>
    <row r="766" spans="1:11" ht="14.45" customHeight="1" x14ac:dyDescent="0.2">
      <c r="A766" s="441" t="s">
        <v>1475</v>
      </c>
      <c r="B766" s="442" t="s">
        <v>1476</v>
      </c>
      <c r="C766" s="443" t="s">
        <v>1477</v>
      </c>
      <c r="D766" s="444" t="s">
        <v>1478</v>
      </c>
      <c r="E766" s="443" t="s">
        <v>381</v>
      </c>
      <c r="F766" s="444" t="s">
        <v>382</v>
      </c>
      <c r="G766" s="443" t="s">
        <v>1808</v>
      </c>
      <c r="H766" s="443" t="s">
        <v>1809</v>
      </c>
      <c r="I766" s="445">
        <v>2380.5137634277344</v>
      </c>
      <c r="J766" s="445">
        <v>14</v>
      </c>
      <c r="K766" s="446">
        <v>33327.1708984375</v>
      </c>
    </row>
    <row r="767" spans="1:11" ht="14.45" customHeight="1" x14ac:dyDescent="0.2">
      <c r="A767" s="441" t="s">
        <v>1475</v>
      </c>
      <c r="B767" s="442" t="s">
        <v>1476</v>
      </c>
      <c r="C767" s="443" t="s">
        <v>1477</v>
      </c>
      <c r="D767" s="444" t="s">
        <v>1478</v>
      </c>
      <c r="E767" s="443" t="s">
        <v>381</v>
      </c>
      <c r="F767" s="444" t="s">
        <v>382</v>
      </c>
      <c r="G767" s="443" t="s">
        <v>1810</v>
      </c>
      <c r="H767" s="443" t="s">
        <v>1811</v>
      </c>
      <c r="I767" s="445">
        <v>2463.6174926757813</v>
      </c>
      <c r="J767" s="445">
        <v>6</v>
      </c>
      <c r="K767" s="446">
        <v>14615.490234375</v>
      </c>
    </row>
    <row r="768" spans="1:11" ht="14.45" customHeight="1" x14ac:dyDescent="0.2">
      <c r="A768" s="441" t="s">
        <v>1475</v>
      </c>
      <c r="B768" s="442" t="s">
        <v>1476</v>
      </c>
      <c r="C768" s="443" t="s">
        <v>1477</v>
      </c>
      <c r="D768" s="444" t="s">
        <v>1478</v>
      </c>
      <c r="E768" s="443" t="s">
        <v>381</v>
      </c>
      <c r="F768" s="444" t="s">
        <v>382</v>
      </c>
      <c r="G768" s="443" t="s">
        <v>1812</v>
      </c>
      <c r="H768" s="443" t="s">
        <v>1813</v>
      </c>
      <c r="I768" s="445">
        <v>2435.913330078125</v>
      </c>
      <c r="J768" s="445">
        <v>8</v>
      </c>
      <c r="K768" s="446">
        <v>19708.929931640625</v>
      </c>
    </row>
    <row r="769" spans="1:11" ht="14.45" customHeight="1" x14ac:dyDescent="0.2">
      <c r="A769" s="441" t="s">
        <v>1475</v>
      </c>
      <c r="B769" s="442" t="s">
        <v>1476</v>
      </c>
      <c r="C769" s="443" t="s">
        <v>1477</v>
      </c>
      <c r="D769" s="444" t="s">
        <v>1478</v>
      </c>
      <c r="E769" s="443" t="s">
        <v>381</v>
      </c>
      <c r="F769" s="444" t="s">
        <v>382</v>
      </c>
      <c r="G769" s="443" t="s">
        <v>1814</v>
      </c>
      <c r="H769" s="443" t="s">
        <v>1815</v>
      </c>
      <c r="I769" s="445">
        <v>1264.751880645752</v>
      </c>
      <c r="J769" s="445">
        <v>28</v>
      </c>
      <c r="K769" s="446">
        <v>28851.230285644531</v>
      </c>
    </row>
    <row r="770" spans="1:11" ht="14.45" customHeight="1" x14ac:dyDescent="0.2">
      <c r="A770" s="441" t="s">
        <v>1475</v>
      </c>
      <c r="B770" s="442" t="s">
        <v>1476</v>
      </c>
      <c r="C770" s="443" t="s">
        <v>1477</v>
      </c>
      <c r="D770" s="444" t="s">
        <v>1478</v>
      </c>
      <c r="E770" s="443" t="s">
        <v>381</v>
      </c>
      <c r="F770" s="444" t="s">
        <v>382</v>
      </c>
      <c r="G770" s="443" t="s">
        <v>1816</v>
      </c>
      <c r="H770" s="443" t="s">
        <v>1817</v>
      </c>
      <c r="I770" s="445">
        <v>1264.751880645752</v>
      </c>
      <c r="J770" s="445">
        <v>29</v>
      </c>
      <c r="K770" s="446">
        <v>31756.440246582031</v>
      </c>
    </row>
    <row r="771" spans="1:11" ht="14.45" customHeight="1" x14ac:dyDescent="0.2">
      <c r="A771" s="441" t="s">
        <v>1475</v>
      </c>
      <c r="B771" s="442" t="s">
        <v>1476</v>
      </c>
      <c r="C771" s="443" t="s">
        <v>1477</v>
      </c>
      <c r="D771" s="444" t="s">
        <v>1478</v>
      </c>
      <c r="E771" s="443" t="s">
        <v>381</v>
      </c>
      <c r="F771" s="444" t="s">
        <v>382</v>
      </c>
      <c r="G771" s="443" t="s">
        <v>1818</v>
      </c>
      <c r="H771" s="443" t="s">
        <v>1819</v>
      </c>
      <c r="I771" s="445">
        <v>1155.3880086263021</v>
      </c>
      <c r="J771" s="445">
        <v>27</v>
      </c>
      <c r="K771" s="446">
        <v>25946.020324707031</v>
      </c>
    </row>
    <row r="772" spans="1:11" ht="14.45" customHeight="1" x14ac:dyDescent="0.2">
      <c r="A772" s="441" t="s">
        <v>1475</v>
      </c>
      <c r="B772" s="442" t="s">
        <v>1476</v>
      </c>
      <c r="C772" s="443" t="s">
        <v>1477</v>
      </c>
      <c r="D772" s="444" t="s">
        <v>1478</v>
      </c>
      <c r="E772" s="443" t="s">
        <v>381</v>
      </c>
      <c r="F772" s="444" t="s">
        <v>382</v>
      </c>
      <c r="G772" s="443" t="s">
        <v>1820</v>
      </c>
      <c r="H772" s="443" t="s">
        <v>1821</v>
      </c>
      <c r="I772" s="445">
        <v>2401.2630371093751</v>
      </c>
      <c r="J772" s="445">
        <v>17</v>
      </c>
      <c r="K772" s="446">
        <v>40989.45068359375</v>
      </c>
    </row>
    <row r="773" spans="1:11" ht="14.45" customHeight="1" x14ac:dyDescent="0.2">
      <c r="A773" s="441" t="s">
        <v>1475</v>
      </c>
      <c r="B773" s="442" t="s">
        <v>1476</v>
      </c>
      <c r="C773" s="443" t="s">
        <v>1477</v>
      </c>
      <c r="D773" s="444" t="s">
        <v>1478</v>
      </c>
      <c r="E773" s="443" t="s">
        <v>381</v>
      </c>
      <c r="F773" s="444" t="s">
        <v>382</v>
      </c>
      <c r="G773" s="443" t="s">
        <v>1822</v>
      </c>
      <c r="H773" s="443" t="s">
        <v>1823</v>
      </c>
      <c r="I773" s="445">
        <v>2546.7249755859375</v>
      </c>
      <c r="J773" s="445">
        <v>3</v>
      </c>
      <c r="K773" s="446">
        <v>7640.170166015625</v>
      </c>
    </row>
    <row r="774" spans="1:11" ht="14.45" customHeight="1" x14ac:dyDescent="0.2">
      <c r="A774" s="441" t="s">
        <v>1475</v>
      </c>
      <c r="B774" s="442" t="s">
        <v>1476</v>
      </c>
      <c r="C774" s="443" t="s">
        <v>1477</v>
      </c>
      <c r="D774" s="444" t="s">
        <v>1478</v>
      </c>
      <c r="E774" s="443" t="s">
        <v>381</v>
      </c>
      <c r="F774" s="444" t="s">
        <v>382</v>
      </c>
      <c r="G774" s="443" t="s">
        <v>1824</v>
      </c>
      <c r="H774" s="443" t="s">
        <v>1825</v>
      </c>
      <c r="I774" s="445">
        <v>2064.9100341796875</v>
      </c>
      <c r="J774" s="445">
        <v>13</v>
      </c>
      <c r="K774" s="446">
        <v>26844.740478515625</v>
      </c>
    </row>
    <row r="775" spans="1:11" ht="14.45" customHeight="1" x14ac:dyDescent="0.2">
      <c r="A775" s="441" t="s">
        <v>1475</v>
      </c>
      <c r="B775" s="442" t="s">
        <v>1476</v>
      </c>
      <c r="C775" s="443" t="s">
        <v>1477</v>
      </c>
      <c r="D775" s="444" t="s">
        <v>1478</v>
      </c>
      <c r="E775" s="443" t="s">
        <v>381</v>
      </c>
      <c r="F775" s="444" t="s">
        <v>382</v>
      </c>
      <c r="G775" s="443" t="s">
        <v>1826</v>
      </c>
      <c r="H775" s="443" t="s">
        <v>1827</v>
      </c>
      <c r="I775" s="445">
        <v>2380.5125122070313</v>
      </c>
      <c r="J775" s="445">
        <v>5</v>
      </c>
      <c r="K775" s="446">
        <v>12068.770263671875</v>
      </c>
    </row>
    <row r="776" spans="1:11" ht="14.45" customHeight="1" x14ac:dyDescent="0.2">
      <c r="A776" s="441" t="s">
        <v>1475</v>
      </c>
      <c r="B776" s="442" t="s">
        <v>1476</v>
      </c>
      <c r="C776" s="443" t="s">
        <v>1477</v>
      </c>
      <c r="D776" s="444" t="s">
        <v>1478</v>
      </c>
      <c r="E776" s="443" t="s">
        <v>381</v>
      </c>
      <c r="F776" s="444" t="s">
        <v>382</v>
      </c>
      <c r="G776" s="443" t="s">
        <v>1828</v>
      </c>
      <c r="H776" s="443" t="s">
        <v>1829</v>
      </c>
      <c r="I776" s="445">
        <v>2065.092041015625</v>
      </c>
      <c r="J776" s="445">
        <v>5</v>
      </c>
      <c r="K776" s="446">
        <v>10325.460205078125</v>
      </c>
    </row>
    <row r="777" spans="1:11" ht="14.45" customHeight="1" x14ac:dyDescent="0.2">
      <c r="A777" s="441" t="s">
        <v>1475</v>
      </c>
      <c r="B777" s="442" t="s">
        <v>1476</v>
      </c>
      <c r="C777" s="443" t="s">
        <v>1477</v>
      </c>
      <c r="D777" s="444" t="s">
        <v>1478</v>
      </c>
      <c r="E777" s="443" t="s">
        <v>381</v>
      </c>
      <c r="F777" s="444" t="s">
        <v>382</v>
      </c>
      <c r="G777" s="443" t="s">
        <v>1830</v>
      </c>
      <c r="H777" s="443" t="s">
        <v>1831</v>
      </c>
      <c r="I777" s="445">
        <v>2064.953369140625</v>
      </c>
      <c r="J777" s="445">
        <v>16</v>
      </c>
      <c r="K777" s="446">
        <v>33039.6005859375</v>
      </c>
    </row>
    <row r="778" spans="1:11" ht="14.45" customHeight="1" x14ac:dyDescent="0.2">
      <c r="A778" s="441" t="s">
        <v>1475</v>
      </c>
      <c r="B778" s="442" t="s">
        <v>1476</v>
      </c>
      <c r="C778" s="443" t="s">
        <v>1477</v>
      </c>
      <c r="D778" s="444" t="s">
        <v>1478</v>
      </c>
      <c r="E778" s="443" t="s">
        <v>381</v>
      </c>
      <c r="F778" s="444" t="s">
        <v>382</v>
      </c>
      <c r="G778" s="443" t="s">
        <v>1832</v>
      </c>
      <c r="H778" s="443" t="s">
        <v>1833</v>
      </c>
      <c r="I778" s="445">
        <v>2546.72998046875</v>
      </c>
      <c r="J778" s="445">
        <v>4</v>
      </c>
      <c r="K778" s="446">
        <v>10186.900390625</v>
      </c>
    </row>
    <row r="779" spans="1:11" ht="14.45" customHeight="1" x14ac:dyDescent="0.2">
      <c r="A779" s="441" t="s">
        <v>1475</v>
      </c>
      <c r="B779" s="442" t="s">
        <v>1476</v>
      </c>
      <c r="C779" s="443" t="s">
        <v>1477</v>
      </c>
      <c r="D779" s="444" t="s">
        <v>1478</v>
      </c>
      <c r="E779" s="443" t="s">
        <v>381</v>
      </c>
      <c r="F779" s="444" t="s">
        <v>382</v>
      </c>
      <c r="G779" s="443" t="s">
        <v>1834</v>
      </c>
      <c r="H779" s="443" t="s">
        <v>1835</v>
      </c>
      <c r="I779" s="445">
        <v>2064.9100341796875</v>
      </c>
      <c r="J779" s="445">
        <v>9</v>
      </c>
      <c r="K779" s="446">
        <v>18583.540283203125</v>
      </c>
    </row>
    <row r="780" spans="1:11" ht="14.45" customHeight="1" x14ac:dyDescent="0.2">
      <c r="A780" s="441" t="s">
        <v>1475</v>
      </c>
      <c r="B780" s="442" t="s">
        <v>1476</v>
      </c>
      <c r="C780" s="443" t="s">
        <v>1477</v>
      </c>
      <c r="D780" s="444" t="s">
        <v>1478</v>
      </c>
      <c r="E780" s="443" t="s">
        <v>381</v>
      </c>
      <c r="F780" s="444" t="s">
        <v>382</v>
      </c>
      <c r="G780" s="443" t="s">
        <v>1836</v>
      </c>
      <c r="H780" s="443" t="s">
        <v>1837</v>
      </c>
      <c r="I780" s="445">
        <v>2064.9100341796875</v>
      </c>
      <c r="J780" s="445">
        <v>9</v>
      </c>
      <c r="K780" s="446">
        <v>18583.540283203125</v>
      </c>
    </row>
    <row r="781" spans="1:11" ht="14.45" customHeight="1" x14ac:dyDescent="0.2">
      <c r="A781" s="441" t="s">
        <v>1475</v>
      </c>
      <c r="B781" s="442" t="s">
        <v>1476</v>
      </c>
      <c r="C781" s="443" t="s">
        <v>1477</v>
      </c>
      <c r="D781" s="444" t="s">
        <v>1478</v>
      </c>
      <c r="E781" s="443" t="s">
        <v>381</v>
      </c>
      <c r="F781" s="444" t="s">
        <v>382</v>
      </c>
      <c r="G781" s="443" t="s">
        <v>1838</v>
      </c>
      <c r="H781" s="443" t="s">
        <v>1839</v>
      </c>
      <c r="I781" s="445">
        <v>2064.953369140625</v>
      </c>
      <c r="J781" s="445">
        <v>6</v>
      </c>
      <c r="K781" s="446">
        <v>12389.72021484375</v>
      </c>
    </row>
    <row r="782" spans="1:11" ht="14.45" customHeight="1" x14ac:dyDescent="0.2">
      <c r="A782" s="441" t="s">
        <v>1475</v>
      </c>
      <c r="B782" s="442" t="s">
        <v>1476</v>
      </c>
      <c r="C782" s="443" t="s">
        <v>1477</v>
      </c>
      <c r="D782" s="444" t="s">
        <v>1478</v>
      </c>
      <c r="E782" s="443" t="s">
        <v>381</v>
      </c>
      <c r="F782" s="444" t="s">
        <v>382</v>
      </c>
      <c r="G782" s="443" t="s">
        <v>1840</v>
      </c>
      <c r="H782" s="443" t="s">
        <v>1841</v>
      </c>
      <c r="I782" s="445">
        <v>1389.0799560546875</v>
      </c>
      <c r="J782" s="445">
        <v>1</v>
      </c>
      <c r="K782" s="446">
        <v>1389.0799560546875</v>
      </c>
    </row>
    <row r="783" spans="1:11" ht="14.45" customHeight="1" x14ac:dyDescent="0.2">
      <c r="A783" s="441" t="s">
        <v>1475</v>
      </c>
      <c r="B783" s="442" t="s">
        <v>1476</v>
      </c>
      <c r="C783" s="443" t="s">
        <v>1477</v>
      </c>
      <c r="D783" s="444" t="s">
        <v>1478</v>
      </c>
      <c r="E783" s="443" t="s">
        <v>381</v>
      </c>
      <c r="F783" s="444" t="s">
        <v>382</v>
      </c>
      <c r="G783" s="443" t="s">
        <v>1842</v>
      </c>
      <c r="H783" s="443" t="s">
        <v>1843</v>
      </c>
      <c r="I783" s="445">
        <v>1389.0799560546875</v>
      </c>
      <c r="J783" s="445">
        <v>14</v>
      </c>
      <c r="K783" s="446">
        <v>19447.119384765625</v>
      </c>
    </row>
    <row r="784" spans="1:11" ht="14.45" customHeight="1" x14ac:dyDescent="0.2">
      <c r="A784" s="441" t="s">
        <v>1475</v>
      </c>
      <c r="B784" s="442" t="s">
        <v>1476</v>
      </c>
      <c r="C784" s="443" t="s">
        <v>1477</v>
      </c>
      <c r="D784" s="444" t="s">
        <v>1478</v>
      </c>
      <c r="E784" s="443" t="s">
        <v>381</v>
      </c>
      <c r="F784" s="444" t="s">
        <v>382</v>
      </c>
      <c r="G784" s="443" t="s">
        <v>1844</v>
      </c>
      <c r="H784" s="443" t="s">
        <v>1845</v>
      </c>
      <c r="I784" s="445">
        <v>12093.9501953125</v>
      </c>
      <c r="J784" s="445">
        <v>1</v>
      </c>
      <c r="K784" s="446">
        <v>12093.9501953125</v>
      </c>
    </row>
    <row r="785" spans="1:11" ht="14.45" customHeight="1" x14ac:dyDescent="0.2">
      <c r="A785" s="441" t="s">
        <v>1475</v>
      </c>
      <c r="B785" s="442" t="s">
        <v>1476</v>
      </c>
      <c r="C785" s="443" t="s">
        <v>1477</v>
      </c>
      <c r="D785" s="444" t="s">
        <v>1478</v>
      </c>
      <c r="E785" s="443" t="s">
        <v>381</v>
      </c>
      <c r="F785" s="444" t="s">
        <v>382</v>
      </c>
      <c r="G785" s="443" t="s">
        <v>1846</v>
      </c>
      <c r="H785" s="443" t="s">
        <v>1847</v>
      </c>
      <c r="I785" s="445">
        <v>4670.60009765625</v>
      </c>
      <c r="J785" s="445">
        <v>3</v>
      </c>
      <c r="K785" s="446">
        <v>14011.80029296875</v>
      </c>
    </row>
    <row r="786" spans="1:11" ht="14.45" customHeight="1" x14ac:dyDescent="0.2">
      <c r="A786" s="441" t="s">
        <v>1475</v>
      </c>
      <c r="B786" s="442" t="s">
        <v>1476</v>
      </c>
      <c r="C786" s="443" t="s">
        <v>1477</v>
      </c>
      <c r="D786" s="444" t="s">
        <v>1478</v>
      </c>
      <c r="E786" s="443" t="s">
        <v>381</v>
      </c>
      <c r="F786" s="444" t="s">
        <v>382</v>
      </c>
      <c r="G786" s="443" t="s">
        <v>1848</v>
      </c>
      <c r="H786" s="443" t="s">
        <v>1849</v>
      </c>
      <c r="I786" s="445">
        <v>4670.60009765625</v>
      </c>
      <c r="J786" s="445">
        <v>1</v>
      </c>
      <c r="K786" s="446">
        <v>4670.60009765625</v>
      </c>
    </row>
    <row r="787" spans="1:11" ht="14.45" customHeight="1" x14ac:dyDescent="0.2">
      <c r="A787" s="441" t="s">
        <v>1475</v>
      </c>
      <c r="B787" s="442" t="s">
        <v>1476</v>
      </c>
      <c r="C787" s="443" t="s">
        <v>1477</v>
      </c>
      <c r="D787" s="444" t="s">
        <v>1478</v>
      </c>
      <c r="E787" s="443" t="s">
        <v>381</v>
      </c>
      <c r="F787" s="444" t="s">
        <v>382</v>
      </c>
      <c r="G787" s="443" t="s">
        <v>1850</v>
      </c>
      <c r="H787" s="443" t="s">
        <v>1851</v>
      </c>
      <c r="I787" s="445">
        <v>14871</v>
      </c>
      <c r="J787" s="445">
        <v>1</v>
      </c>
      <c r="K787" s="446">
        <v>14871</v>
      </c>
    </row>
    <row r="788" spans="1:11" ht="14.45" customHeight="1" x14ac:dyDescent="0.2">
      <c r="A788" s="441" t="s">
        <v>1475</v>
      </c>
      <c r="B788" s="442" t="s">
        <v>1476</v>
      </c>
      <c r="C788" s="443" t="s">
        <v>1477</v>
      </c>
      <c r="D788" s="444" t="s">
        <v>1478</v>
      </c>
      <c r="E788" s="443" t="s">
        <v>381</v>
      </c>
      <c r="F788" s="444" t="s">
        <v>382</v>
      </c>
      <c r="G788" s="443" t="s">
        <v>1852</v>
      </c>
      <c r="H788" s="443" t="s">
        <v>1853</v>
      </c>
      <c r="I788" s="445">
        <v>1452</v>
      </c>
      <c r="J788" s="445">
        <v>54</v>
      </c>
      <c r="K788" s="446">
        <v>78408</v>
      </c>
    </row>
    <row r="789" spans="1:11" ht="14.45" customHeight="1" x14ac:dyDescent="0.2">
      <c r="A789" s="441" t="s">
        <v>1475</v>
      </c>
      <c r="B789" s="442" t="s">
        <v>1476</v>
      </c>
      <c r="C789" s="443" t="s">
        <v>1477</v>
      </c>
      <c r="D789" s="444" t="s">
        <v>1478</v>
      </c>
      <c r="E789" s="443" t="s">
        <v>381</v>
      </c>
      <c r="F789" s="444" t="s">
        <v>382</v>
      </c>
      <c r="G789" s="443" t="s">
        <v>1854</v>
      </c>
      <c r="H789" s="443" t="s">
        <v>1855</v>
      </c>
      <c r="I789" s="445">
        <v>1718.199951171875</v>
      </c>
      <c r="J789" s="445">
        <v>17</v>
      </c>
      <c r="K789" s="446">
        <v>29209.39990234375</v>
      </c>
    </row>
    <row r="790" spans="1:11" ht="14.45" customHeight="1" x14ac:dyDescent="0.2">
      <c r="A790" s="441" t="s">
        <v>1475</v>
      </c>
      <c r="B790" s="442" t="s">
        <v>1476</v>
      </c>
      <c r="C790" s="443" t="s">
        <v>1477</v>
      </c>
      <c r="D790" s="444" t="s">
        <v>1478</v>
      </c>
      <c r="E790" s="443" t="s">
        <v>381</v>
      </c>
      <c r="F790" s="444" t="s">
        <v>382</v>
      </c>
      <c r="G790" s="443" t="s">
        <v>1856</v>
      </c>
      <c r="H790" s="443" t="s">
        <v>1857</v>
      </c>
      <c r="I790" s="445">
        <v>2662</v>
      </c>
      <c r="J790" s="445">
        <v>2</v>
      </c>
      <c r="K790" s="446">
        <v>5324</v>
      </c>
    </row>
    <row r="791" spans="1:11" ht="14.45" customHeight="1" x14ac:dyDescent="0.2">
      <c r="A791" s="441" t="s">
        <v>1475</v>
      </c>
      <c r="B791" s="442" t="s">
        <v>1476</v>
      </c>
      <c r="C791" s="443" t="s">
        <v>1477</v>
      </c>
      <c r="D791" s="444" t="s">
        <v>1478</v>
      </c>
      <c r="E791" s="443" t="s">
        <v>381</v>
      </c>
      <c r="F791" s="444" t="s">
        <v>382</v>
      </c>
      <c r="G791" s="443" t="s">
        <v>1858</v>
      </c>
      <c r="H791" s="443" t="s">
        <v>1859</v>
      </c>
      <c r="I791" s="445">
        <v>1386.300048828125</v>
      </c>
      <c r="J791" s="445">
        <v>1</v>
      </c>
      <c r="K791" s="446">
        <v>1386.300048828125</v>
      </c>
    </row>
    <row r="792" spans="1:11" ht="14.45" customHeight="1" x14ac:dyDescent="0.2">
      <c r="A792" s="441" t="s">
        <v>1475</v>
      </c>
      <c r="B792" s="442" t="s">
        <v>1476</v>
      </c>
      <c r="C792" s="443" t="s">
        <v>1477</v>
      </c>
      <c r="D792" s="444" t="s">
        <v>1478</v>
      </c>
      <c r="E792" s="443" t="s">
        <v>381</v>
      </c>
      <c r="F792" s="444" t="s">
        <v>382</v>
      </c>
      <c r="G792" s="443" t="s">
        <v>1860</v>
      </c>
      <c r="H792" s="443" t="s">
        <v>1861</v>
      </c>
      <c r="I792" s="445">
        <v>28878.110026041668</v>
      </c>
      <c r="J792" s="445">
        <v>3</v>
      </c>
      <c r="K792" s="446">
        <v>86634.330078125</v>
      </c>
    </row>
    <row r="793" spans="1:11" ht="14.45" customHeight="1" x14ac:dyDescent="0.2">
      <c r="A793" s="441" t="s">
        <v>1475</v>
      </c>
      <c r="B793" s="442" t="s">
        <v>1476</v>
      </c>
      <c r="C793" s="443" t="s">
        <v>1477</v>
      </c>
      <c r="D793" s="444" t="s">
        <v>1478</v>
      </c>
      <c r="E793" s="443" t="s">
        <v>381</v>
      </c>
      <c r="F793" s="444" t="s">
        <v>382</v>
      </c>
      <c r="G793" s="443" t="s">
        <v>1862</v>
      </c>
      <c r="H793" s="443" t="s">
        <v>1863</v>
      </c>
      <c r="I793" s="445">
        <v>26875.326822916668</v>
      </c>
      <c r="J793" s="445">
        <v>3</v>
      </c>
      <c r="K793" s="446">
        <v>80625.98046875</v>
      </c>
    </row>
    <row r="794" spans="1:11" ht="14.45" customHeight="1" x14ac:dyDescent="0.2">
      <c r="A794" s="441" t="s">
        <v>1475</v>
      </c>
      <c r="B794" s="442" t="s">
        <v>1476</v>
      </c>
      <c r="C794" s="443" t="s">
        <v>1477</v>
      </c>
      <c r="D794" s="444" t="s">
        <v>1478</v>
      </c>
      <c r="E794" s="443" t="s">
        <v>381</v>
      </c>
      <c r="F794" s="444" t="s">
        <v>382</v>
      </c>
      <c r="G794" s="443" t="s">
        <v>1864</v>
      </c>
      <c r="H794" s="443" t="s">
        <v>1865</v>
      </c>
      <c r="I794" s="445">
        <v>120</v>
      </c>
      <c r="J794" s="445">
        <v>1</v>
      </c>
      <c r="K794" s="446">
        <v>120</v>
      </c>
    </row>
    <row r="795" spans="1:11" ht="14.45" customHeight="1" x14ac:dyDescent="0.2">
      <c r="A795" s="441" t="s">
        <v>1475</v>
      </c>
      <c r="B795" s="442" t="s">
        <v>1476</v>
      </c>
      <c r="C795" s="443" t="s">
        <v>1477</v>
      </c>
      <c r="D795" s="444" t="s">
        <v>1478</v>
      </c>
      <c r="E795" s="443" t="s">
        <v>381</v>
      </c>
      <c r="F795" s="444" t="s">
        <v>382</v>
      </c>
      <c r="G795" s="443" t="s">
        <v>1866</v>
      </c>
      <c r="H795" s="443" t="s">
        <v>1867</v>
      </c>
      <c r="I795" s="445">
        <v>1219.7099609375</v>
      </c>
      <c r="J795" s="445">
        <v>1</v>
      </c>
      <c r="K795" s="446">
        <v>1219.7099609375</v>
      </c>
    </row>
    <row r="796" spans="1:11" ht="14.45" customHeight="1" x14ac:dyDescent="0.2">
      <c r="A796" s="441" t="s">
        <v>1475</v>
      </c>
      <c r="B796" s="442" t="s">
        <v>1476</v>
      </c>
      <c r="C796" s="443" t="s">
        <v>1477</v>
      </c>
      <c r="D796" s="444" t="s">
        <v>1478</v>
      </c>
      <c r="E796" s="443" t="s">
        <v>381</v>
      </c>
      <c r="F796" s="444" t="s">
        <v>382</v>
      </c>
      <c r="G796" s="443" t="s">
        <v>1868</v>
      </c>
      <c r="H796" s="443" t="s">
        <v>1869</v>
      </c>
      <c r="I796" s="445">
        <v>4227.202392578125</v>
      </c>
      <c r="J796" s="445">
        <v>82</v>
      </c>
      <c r="K796" s="446">
        <v>346633.1953125</v>
      </c>
    </row>
    <row r="797" spans="1:11" ht="14.45" customHeight="1" x14ac:dyDescent="0.2">
      <c r="A797" s="441" t="s">
        <v>1475</v>
      </c>
      <c r="B797" s="442" t="s">
        <v>1476</v>
      </c>
      <c r="C797" s="443" t="s">
        <v>1477</v>
      </c>
      <c r="D797" s="444" t="s">
        <v>1478</v>
      </c>
      <c r="E797" s="443" t="s">
        <v>381</v>
      </c>
      <c r="F797" s="444" t="s">
        <v>382</v>
      </c>
      <c r="G797" s="443" t="s">
        <v>1870</v>
      </c>
      <c r="H797" s="443" t="s">
        <v>1871</v>
      </c>
      <c r="I797" s="445">
        <v>2431.097889775815</v>
      </c>
      <c r="J797" s="445">
        <v>56</v>
      </c>
      <c r="K797" s="446">
        <v>135968.03076171875</v>
      </c>
    </row>
    <row r="798" spans="1:11" ht="14.45" customHeight="1" x14ac:dyDescent="0.2">
      <c r="A798" s="441" t="s">
        <v>1475</v>
      </c>
      <c r="B798" s="442" t="s">
        <v>1476</v>
      </c>
      <c r="C798" s="443" t="s">
        <v>1477</v>
      </c>
      <c r="D798" s="444" t="s">
        <v>1478</v>
      </c>
      <c r="E798" s="443" t="s">
        <v>381</v>
      </c>
      <c r="F798" s="444" t="s">
        <v>382</v>
      </c>
      <c r="G798" s="443" t="s">
        <v>1872</v>
      </c>
      <c r="H798" s="443" t="s">
        <v>1873</v>
      </c>
      <c r="I798" s="445">
        <v>3120.2137451171875</v>
      </c>
      <c r="J798" s="445">
        <v>5</v>
      </c>
      <c r="K798" s="446">
        <v>15386.06005859375</v>
      </c>
    </row>
    <row r="799" spans="1:11" ht="14.45" customHeight="1" x14ac:dyDescent="0.2">
      <c r="A799" s="441" t="s">
        <v>1475</v>
      </c>
      <c r="B799" s="442" t="s">
        <v>1476</v>
      </c>
      <c r="C799" s="443" t="s">
        <v>1477</v>
      </c>
      <c r="D799" s="444" t="s">
        <v>1478</v>
      </c>
      <c r="E799" s="443" t="s">
        <v>381</v>
      </c>
      <c r="F799" s="444" t="s">
        <v>382</v>
      </c>
      <c r="G799" s="443" t="s">
        <v>1874</v>
      </c>
      <c r="H799" s="443" t="s">
        <v>1875</v>
      </c>
      <c r="I799" s="445">
        <v>3120.2124633789063</v>
      </c>
      <c r="J799" s="445">
        <v>4</v>
      </c>
      <c r="K799" s="446">
        <v>12480.849853515625</v>
      </c>
    </row>
    <row r="800" spans="1:11" ht="14.45" customHeight="1" x14ac:dyDescent="0.2">
      <c r="A800" s="441" t="s">
        <v>1475</v>
      </c>
      <c r="B800" s="442" t="s">
        <v>1476</v>
      </c>
      <c r="C800" s="443" t="s">
        <v>1477</v>
      </c>
      <c r="D800" s="444" t="s">
        <v>1478</v>
      </c>
      <c r="E800" s="443" t="s">
        <v>381</v>
      </c>
      <c r="F800" s="444" t="s">
        <v>382</v>
      </c>
      <c r="G800" s="443" t="s">
        <v>1876</v>
      </c>
      <c r="H800" s="443" t="s">
        <v>1877</v>
      </c>
      <c r="I800" s="445">
        <v>2413.7560058593749</v>
      </c>
      <c r="J800" s="445">
        <v>9</v>
      </c>
      <c r="K800" s="446">
        <v>21590.820556640625</v>
      </c>
    </row>
    <row r="801" spans="1:11" ht="14.45" customHeight="1" x14ac:dyDescent="0.2">
      <c r="A801" s="441" t="s">
        <v>1475</v>
      </c>
      <c r="B801" s="442" t="s">
        <v>1476</v>
      </c>
      <c r="C801" s="443" t="s">
        <v>1477</v>
      </c>
      <c r="D801" s="444" t="s">
        <v>1478</v>
      </c>
      <c r="E801" s="443" t="s">
        <v>381</v>
      </c>
      <c r="F801" s="444" t="s">
        <v>382</v>
      </c>
      <c r="G801" s="443" t="s">
        <v>1878</v>
      </c>
      <c r="H801" s="443" t="s">
        <v>1879</v>
      </c>
      <c r="I801" s="445">
        <v>2451.7485700334823</v>
      </c>
      <c r="J801" s="445">
        <v>12</v>
      </c>
      <c r="K801" s="446">
        <v>29563.4208984375</v>
      </c>
    </row>
    <row r="802" spans="1:11" ht="14.45" customHeight="1" x14ac:dyDescent="0.2">
      <c r="A802" s="441" t="s">
        <v>1475</v>
      </c>
      <c r="B802" s="442" t="s">
        <v>1476</v>
      </c>
      <c r="C802" s="443" t="s">
        <v>1477</v>
      </c>
      <c r="D802" s="444" t="s">
        <v>1478</v>
      </c>
      <c r="E802" s="443" t="s">
        <v>381</v>
      </c>
      <c r="F802" s="444" t="s">
        <v>382</v>
      </c>
      <c r="G802" s="443" t="s">
        <v>1880</v>
      </c>
      <c r="H802" s="443" t="s">
        <v>1881</v>
      </c>
      <c r="I802" s="445">
        <v>10262.00732421875</v>
      </c>
      <c r="J802" s="445">
        <v>4</v>
      </c>
      <c r="K802" s="446">
        <v>41048.029296875</v>
      </c>
    </row>
    <row r="803" spans="1:11" ht="14.45" customHeight="1" x14ac:dyDescent="0.2">
      <c r="A803" s="441" t="s">
        <v>1475</v>
      </c>
      <c r="B803" s="442" t="s">
        <v>1476</v>
      </c>
      <c r="C803" s="443" t="s">
        <v>1477</v>
      </c>
      <c r="D803" s="444" t="s">
        <v>1478</v>
      </c>
      <c r="E803" s="443" t="s">
        <v>381</v>
      </c>
      <c r="F803" s="444" t="s">
        <v>382</v>
      </c>
      <c r="G803" s="443" t="s">
        <v>1882</v>
      </c>
      <c r="H803" s="443" t="s">
        <v>1883</v>
      </c>
      <c r="I803" s="445">
        <v>42667.016927083336</v>
      </c>
      <c r="J803" s="445">
        <v>3</v>
      </c>
      <c r="K803" s="446">
        <v>128001.05078125</v>
      </c>
    </row>
    <row r="804" spans="1:11" ht="14.45" customHeight="1" x14ac:dyDescent="0.2">
      <c r="A804" s="441" t="s">
        <v>1475</v>
      </c>
      <c r="B804" s="442" t="s">
        <v>1476</v>
      </c>
      <c r="C804" s="443" t="s">
        <v>1477</v>
      </c>
      <c r="D804" s="444" t="s">
        <v>1478</v>
      </c>
      <c r="E804" s="443" t="s">
        <v>381</v>
      </c>
      <c r="F804" s="444" t="s">
        <v>382</v>
      </c>
      <c r="G804" s="443" t="s">
        <v>1884</v>
      </c>
      <c r="H804" s="443" t="s">
        <v>1885</v>
      </c>
      <c r="I804" s="445">
        <v>4810.9599609375</v>
      </c>
      <c r="J804" s="445">
        <v>2</v>
      </c>
      <c r="K804" s="446">
        <v>9621.919921875</v>
      </c>
    </row>
    <row r="805" spans="1:11" ht="14.45" customHeight="1" x14ac:dyDescent="0.2">
      <c r="A805" s="441" t="s">
        <v>1475</v>
      </c>
      <c r="B805" s="442" t="s">
        <v>1476</v>
      </c>
      <c r="C805" s="443" t="s">
        <v>1477</v>
      </c>
      <c r="D805" s="444" t="s">
        <v>1478</v>
      </c>
      <c r="E805" s="443" t="s">
        <v>381</v>
      </c>
      <c r="F805" s="444" t="s">
        <v>382</v>
      </c>
      <c r="G805" s="443" t="s">
        <v>1886</v>
      </c>
      <c r="H805" s="443" t="s">
        <v>1887</v>
      </c>
      <c r="I805" s="445">
        <v>6456.56005859375</v>
      </c>
      <c r="J805" s="445">
        <v>3</v>
      </c>
      <c r="K805" s="446">
        <v>19369.6796875</v>
      </c>
    </row>
    <row r="806" spans="1:11" ht="14.45" customHeight="1" x14ac:dyDescent="0.2">
      <c r="A806" s="441" t="s">
        <v>1475</v>
      </c>
      <c r="B806" s="442" t="s">
        <v>1476</v>
      </c>
      <c r="C806" s="443" t="s">
        <v>1477</v>
      </c>
      <c r="D806" s="444" t="s">
        <v>1478</v>
      </c>
      <c r="E806" s="443" t="s">
        <v>381</v>
      </c>
      <c r="F806" s="444" t="s">
        <v>382</v>
      </c>
      <c r="G806" s="443" t="s">
        <v>1888</v>
      </c>
      <c r="H806" s="443" t="s">
        <v>1889</v>
      </c>
      <c r="I806" s="445">
        <v>2469.610107421875</v>
      </c>
      <c r="J806" s="445">
        <v>3</v>
      </c>
      <c r="K806" s="446">
        <v>7408.830322265625</v>
      </c>
    </row>
    <row r="807" spans="1:11" ht="14.45" customHeight="1" x14ac:dyDescent="0.2">
      <c r="A807" s="441" t="s">
        <v>1475</v>
      </c>
      <c r="B807" s="442" t="s">
        <v>1476</v>
      </c>
      <c r="C807" s="443" t="s">
        <v>1477</v>
      </c>
      <c r="D807" s="444" t="s">
        <v>1478</v>
      </c>
      <c r="E807" s="443" t="s">
        <v>381</v>
      </c>
      <c r="F807" s="444" t="s">
        <v>382</v>
      </c>
      <c r="G807" s="443" t="s">
        <v>1890</v>
      </c>
      <c r="H807" s="443" t="s">
        <v>1891</v>
      </c>
      <c r="I807" s="445">
        <v>14117.0703125</v>
      </c>
      <c r="J807" s="445">
        <v>2</v>
      </c>
      <c r="K807" s="446">
        <v>28234.140625</v>
      </c>
    </row>
    <row r="808" spans="1:11" ht="14.45" customHeight="1" x14ac:dyDescent="0.2">
      <c r="A808" s="441" t="s">
        <v>1475</v>
      </c>
      <c r="B808" s="442" t="s">
        <v>1476</v>
      </c>
      <c r="C808" s="443" t="s">
        <v>1477</v>
      </c>
      <c r="D808" s="444" t="s">
        <v>1478</v>
      </c>
      <c r="E808" s="443" t="s">
        <v>381</v>
      </c>
      <c r="F808" s="444" t="s">
        <v>382</v>
      </c>
      <c r="G808" s="443" t="s">
        <v>1892</v>
      </c>
      <c r="H808" s="443" t="s">
        <v>1893</v>
      </c>
      <c r="I808" s="445">
        <v>9369.0302734375</v>
      </c>
      <c r="J808" s="445">
        <v>1</v>
      </c>
      <c r="K808" s="446">
        <v>9369.0302734375</v>
      </c>
    </row>
    <row r="809" spans="1:11" ht="14.45" customHeight="1" x14ac:dyDescent="0.2">
      <c r="A809" s="441" t="s">
        <v>1475</v>
      </c>
      <c r="B809" s="442" t="s">
        <v>1476</v>
      </c>
      <c r="C809" s="443" t="s">
        <v>1477</v>
      </c>
      <c r="D809" s="444" t="s">
        <v>1478</v>
      </c>
      <c r="E809" s="443" t="s">
        <v>381</v>
      </c>
      <c r="F809" s="444" t="s">
        <v>382</v>
      </c>
      <c r="G809" s="443" t="s">
        <v>1894</v>
      </c>
      <c r="H809" s="443" t="s">
        <v>1895</v>
      </c>
      <c r="I809" s="445">
        <v>7153.52001953125</v>
      </c>
      <c r="J809" s="445">
        <v>1</v>
      </c>
      <c r="K809" s="446">
        <v>7153.52001953125</v>
      </c>
    </row>
    <row r="810" spans="1:11" ht="14.45" customHeight="1" x14ac:dyDescent="0.2">
      <c r="A810" s="441" t="s">
        <v>1475</v>
      </c>
      <c r="B810" s="442" t="s">
        <v>1476</v>
      </c>
      <c r="C810" s="443" t="s">
        <v>1477</v>
      </c>
      <c r="D810" s="444" t="s">
        <v>1478</v>
      </c>
      <c r="E810" s="443" t="s">
        <v>381</v>
      </c>
      <c r="F810" s="444" t="s">
        <v>382</v>
      </c>
      <c r="G810" s="443" t="s">
        <v>1896</v>
      </c>
      <c r="H810" s="443" t="s">
        <v>1897</v>
      </c>
      <c r="I810" s="445">
        <v>5253.81982421875</v>
      </c>
      <c r="J810" s="445">
        <v>10</v>
      </c>
      <c r="K810" s="446">
        <v>52538.19921875</v>
      </c>
    </row>
    <row r="811" spans="1:11" ht="14.45" customHeight="1" x14ac:dyDescent="0.2">
      <c r="A811" s="441" t="s">
        <v>1475</v>
      </c>
      <c r="B811" s="442" t="s">
        <v>1476</v>
      </c>
      <c r="C811" s="443" t="s">
        <v>1477</v>
      </c>
      <c r="D811" s="444" t="s">
        <v>1478</v>
      </c>
      <c r="E811" s="443" t="s">
        <v>381</v>
      </c>
      <c r="F811" s="444" t="s">
        <v>382</v>
      </c>
      <c r="G811" s="443" t="s">
        <v>1898</v>
      </c>
      <c r="H811" s="443" t="s">
        <v>1899</v>
      </c>
      <c r="I811" s="445">
        <v>5253.81982421875</v>
      </c>
      <c r="J811" s="445">
        <v>2</v>
      </c>
      <c r="K811" s="446">
        <v>10507.6396484375</v>
      </c>
    </row>
    <row r="812" spans="1:11" ht="14.45" customHeight="1" x14ac:dyDescent="0.2">
      <c r="A812" s="441" t="s">
        <v>1475</v>
      </c>
      <c r="B812" s="442" t="s">
        <v>1476</v>
      </c>
      <c r="C812" s="443" t="s">
        <v>1477</v>
      </c>
      <c r="D812" s="444" t="s">
        <v>1478</v>
      </c>
      <c r="E812" s="443" t="s">
        <v>381</v>
      </c>
      <c r="F812" s="444" t="s">
        <v>382</v>
      </c>
      <c r="G812" s="443" t="s">
        <v>1900</v>
      </c>
      <c r="H812" s="443" t="s">
        <v>1901</v>
      </c>
      <c r="I812" s="445">
        <v>4890.8187081473216</v>
      </c>
      <c r="J812" s="445">
        <v>29</v>
      </c>
      <c r="K812" s="446">
        <v>141833.73828125</v>
      </c>
    </row>
    <row r="813" spans="1:11" ht="14.45" customHeight="1" x14ac:dyDescent="0.2">
      <c r="A813" s="441" t="s">
        <v>1475</v>
      </c>
      <c r="B813" s="442" t="s">
        <v>1476</v>
      </c>
      <c r="C813" s="443" t="s">
        <v>1477</v>
      </c>
      <c r="D813" s="444" t="s">
        <v>1478</v>
      </c>
      <c r="E813" s="443" t="s">
        <v>381</v>
      </c>
      <c r="F813" s="444" t="s">
        <v>382</v>
      </c>
      <c r="G813" s="443" t="s">
        <v>1902</v>
      </c>
      <c r="H813" s="443" t="s">
        <v>1903</v>
      </c>
      <c r="I813" s="445">
        <v>15002.7900390625</v>
      </c>
      <c r="J813" s="445">
        <v>7</v>
      </c>
      <c r="K813" s="446">
        <v>105019.5302734375</v>
      </c>
    </row>
    <row r="814" spans="1:11" ht="14.45" customHeight="1" x14ac:dyDescent="0.2">
      <c r="A814" s="441" t="s">
        <v>1475</v>
      </c>
      <c r="B814" s="442" t="s">
        <v>1476</v>
      </c>
      <c r="C814" s="443" t="s">
        <v>1477</v>
      </c>
      <c r="D814" s="444" t="s">
        <v>1478</v>
      </c>
      <c r="E814" s="443" t="s">
        <v>381</v>
      </c>
      <c r="F814" s="444" t="s">
        <v>382</v>
      </c>
      <c r="G814" s="443" t="s">
        <v>1904</v>
      </c>
      <c r="H814" s="443" t="s">
        <v>1905</v>
      </c>
      <c r="I814" s="445">
        <v>5886.64990234375</v>
      </c>
      <c r="J814" s="445">
        <v>3</v>
      </c>
      <c r="K814" s="446">
        <v>17659.94970703125</v>
      </c>
    </row>
    <row r="815" spans="1:11" ht="14.45" customHeight="1" x14ac:dyDescent="0.2">
      <c r="A815" s="441" t="s">
        <v>1475</v>
      </c>
      <c r="B815" s="442" t="s">
        <v>1476</v>
      </c>
      <c r="C815" s="443" t="s">
        <v>1477</v>
      </c>
      <c r="D815" s="444" t="s">
        <v>1478</v>
      </c>
      <c r="E815" s="443" t="s">
        <v>381</v>
      </c>
      <c r="F815" s="444" t="s">
        <v>382</v>
      </c>
      <c r="G815" s="443" t="s">
        <v>1906</v>
      </c>
      <c r="H815" s="443" t="s">
        <v>1907</v>
      </c>
      <c r="I815" s="445">
        <v>17155.380859375</v>
      </c>
      <c r="J815" s="445">
        <v>5</v>
      </c>
      <c r="K815" s="446">
        <v>85776.904296875</v>
      </c>
    </row>
    <row r="816" spans="1:11" ht="14.45" customHeight="1" x14ac:dyDescent="0.2">
      <c r="A816" s="441" t="s">
        <v>1475</v>
      </c>
      <c r="B816" s="442" t="s">
        <v>1476</v>
      </c>
      <c r="C816" s="443" t="s">
        <v>1477</v>
      </c>
      <c r="D816" s="444" t="s">
        <v>1478</v>
      </c>
      <c r="E816" s="443" t="s">
        <v>381</v>
      </c>
      <c r="F816" s="444" t="s">
        <v>382</v>
      </c>
      <c r="G816" s="443" t="s">
        <v>1908</v>
      </c>
      <c r="H816" s="443" t="s">
        <v>1909</v>
      </c>
      <c r="I816" s="445">
        <v>2469.610107421875</v>
      </c>
      <c r="J816" s="445">
        <v>2</v>
      </c>
      <c r="K816" s="446">
        <v>4939.22021484375</v>
      </c>
    </row>
    <row r="817" spans="1:11" ht="14.45" customHeight="1" x14ac:dyDescent="0.2">
      <c r="A817" s="441" t="s">
        <v>1475</v>
      </c>
      <c r="B817" s="442" t="s">
        <v>1476</v>
      </c>
      <c r="C817" s="443" t="s">
        <v>1477</v>
      </c>
      <c r="D817" s="444" t="s">
        <v>1478</v>
      </c>
      <c r="E817" s="443" t="s">
        <v>381</v>
      </c>
      <c r="F817" s="444" t="s">
        <v>382</v>
      </c>
      <c r="G817" s="443" t="s">
        <v>1910</v>
      </c>
      <c r="H817" s="443" t="s">
        <v>1911</v>
      </c>
      <c r="I817" s="445">
        <v>5886.64990234375</v>
      </c>
      <c r="J817" s="445">
        <v>2</v>
      </c>
      <c r="K817" s="446">
        <v>11773.2998046875</v>
      </c>
    </row>
    <row r="818" spans="1:11" ht="14.45" customHeight="1" x14ac:dyDescent="0.2">
      <c r="A818" s="441" t="s">
        <v>1475</v>
      </c>
      <c r="B818" s="442" t="s">
        <v>1476</v>
      </c>
      <c r="C818" s="443" t="s">
        <v>1477</v>
      </c>
      <c r="D818" s="444" t="s">
        <v>1478</v>
      </c>
      <c r="E818" s="443" t="s">
        <v>381</v>
      </c>
      <c r="F818" s="444" t="s">
        <v>382</v>
      </c>
      <c r="G818" s="443" t="s">
        <v>1912</v>
      </c>
      <c r="H818" s="443" t="s">
        <v>1913</v>
      </c>
      <c r="I818" s="445">
        <v>5253.81982421875</v>
      </c>
      <c r="J818" s="445">
        <v>4</v>
      </c>
      <c r="K818" s="446">
        <v>21015.279296875</v>
      </c>
    </row>
    <row r="819" spans="1:11" ht="14.45" customHeight="1" x14ac:dyDescent="0.2">
      <c r="A819" s="441" t="s">
        <v>1475</v>
      </c>
      <c r="B819" s="442" t="s">
        <v>1476</v>
      </c>
      <c r="C819" s="443" t="s">
        <v>1477</v>
      </c>
      <c r="D819" s="444" t="s">
        <v>1478</v>
      </c>
      <c r="E819" s="443" t="s">
        <v>381</v>
      </c>
      <c r="F819" s="444" t="s">
        <v>382</v>
      </c>
      <c r="G819" s="443" t="s">
        <v>1914</v>
      </c>
      <c r="H819" s="443" t="s">
        <v>1915</v>
      </c>
      <c r="I819" s="445">
        <v>8609.150390625</v>
      </c>
      <c r="J819" s="445">
        <v>1</v>
      </c>
      <c r="K819" s="446">
        <v>8609.150390625</v>
      </c>
    </row>
    <row r="820" spans="1:11" ht="14.45" customHeight="1" x14ac:dyDescent="0.2">
      <c r="A820" s="441" t="s">
        <v>1475</v>
      </c>
      <c r="B820" s="442" t="s">
        <v>1476</v>
      </c>
      <c r="C820" s="443" t="s">
        <v>1477</v>
      </c>
      <c r="D820" s="444" t="s">
        <v>1478</v>
      </c>
      <c r="E820" s="443" t="s">
        <v>381</v>
      </c>
      <c r="F820" s="444" t="s">
        <v>382</v>
      </c>
      <c r="G820" s="443" t="s">
        <v>1916</v>
      </c>
      <c r="H820" s="443" t="s">
        <v>1917</v>
      </c>
      <c r="I820" s="445">
        <v>5253.81982421875</v>
      </c>
      <c r="J820" s="445">
        <v>6</v>
      </c>
      <c r="K820" s="446">
        <v>31522.9189453125</v>
      </c>
    </row>
    <row r="821" spans="1:11" ht="14.45" customHeight="1" x14ac:dyDescent="0.2">
      <c r="A821" s="441" t="s">
        <v>1475</v>
      </c>
      <c r="B821" s="442" t="s">
        <v>1476</v>
      </c>
      <c r="C821" s="443" t="s">
        <v>1477</v>
      </c>
      <c r="D821" s="444" t="s">
        <v>1478</v>
      </c>
      <c r="E821" s="443" t="s">
        <v>381</v>
      </c>
      <c r="F821" s="444" t="s">
        <v>382</v>
      </c>
      <c r="G821" s="443" t="s">
        <v>1918</v>
      </c>
      <c r="H821" s="443" t="s">
        <v>1919</v>
      </c>
      <c r="I821" s="445">
        <v>34183.696614583336</v>
      </c>
      <c r="J821" s="445">
        <v>3</v>
      </c>
      <c r="K821" s="446">
        <v>102551.08984375</v>
      </c>
    </row>
    <row r="822" spans="1:11" ht="14.45" customHeight="1" x14ac:dyDescent="0.2">
      <c r="A822" s="441" t="s">
        <v>1475</v>
      </c>
      <c r="B822" s="442" t="s">
        <v>1476</v>
      </c>
      <c r="C822" s="443" t="s">
        <v>1477</v>
      </c>
      <c r="D822" s="444" t="s">
        <v>1478</v>
      </c>
      <c r="E822" s="443" t="s">
        <v>381</v>
      </c>
      <c r="F822" s="444" t="s">
        <v>382</v>
      </c>
      <c r="G822" s="443" t="s">
        <v>1920</v>
      </c>
      <c r="H822" s="443" t="s">
        <v>1921</v>
      </c>
      <c r="I822" s="445">
        <v>11774.509765625</v>
      </c>
      <c r="J822" s="445">
        <v>1</v>
      </c>
      <c r="K822" s="446">
        <v>11774.509765625</v>
      </c>
    </row>
    <row r="823" spans="1:11" ht="14.45" customHeight="1" x14ac:dyDescent="0.2">
      <c r="A823" s="441" t="s">
        <v>1475</v>
      </c>
      <c r="B823" s="442" t="s">
        <v>1476</v>
      </c>
      <c r="C823" s="443" t="s">
        <v>1477</v>
      </c>
      <c r="D823" s="444" t="s">
        <v>1478</v>
      </c>
      <c r="E823" s="443" t="s">
        <v>381</v>
      </c>
      <c r="F823" s="444" t="s">
        <v>382</v>
      </c>
      <c r="G823" s="443" t="s">
        <v>1922</v>
      </c>
      <c r="H823" s="443" t="s">
        <v>1923</v>
      </c>
      <c r="I823" s="445">
        <v>34183.7109375</v>
      </c>
      <c r="J823" s="445">
        <v>1</v>
      </c>
      <c r="K823" s="446">
        <v>34183.7109375</v>
      </c>
    </row>
    <row r="824" spans="1:11" ht="14.45" customHeight="1" x14ac:dyDescent="0.2">
      <c r="A824" s="441" t="s">
        <v>1475</v>
      </c>
      <c r="B824" s="442" t="s">
        <v>1476</v>
      </c>
      <c r="C824" s="443" t="s">
        <v>1477</v>
      </c>
      <c r="D824" s="444" t="s">
        <v>1478</v>
      </c>
      <c r="E824" s="443" t="s">
        <v>381</v>
      </c>
      <c r="F824" s="444" t="s">
        <v>382</v>
      </c>
      <c r="G824" s="443" t="s">
        <v>1924</v>
      </c>
      <c r="H824" s="443" t="s">
        <v>1925</v>
      </c>
      <c r="I824" s="445">
        <v>5253.809814453125</v>
      </c>
      <c r="J824" s="445">
        <v>3</v>
      </c>
      <c r="K824" s="446">
        <v>15761.439453125</v>
      </c>
    </row>
    <row r="825" spans="1:11" ht="14.45" customHeight="1" x14ac:dyDescent="0.2">
      <c r="A825" s="441" t="s">
        <v>1475</v>
      </c>
      <c r="B825" s="442" t="s">
        <v>1476</v>
      </c>
      <c r="C825" s="443" t="s">
        <v>1477</v>
      </c>
      <c r="D825" s="444" t="s">
        <v>1478</v>
      </c>
      <c r="E825" s="443" t="s">
        <v>381</v>
      </c>
      <c r="F825" s="444" t="s">
        <v>382</v>
      </c>
      <c r="G825" s="443" t="s">
        <v>1926</v>
      </c>
      <c r="H825" s="443" t="s">
        <v>1927</v>
      </c>
      <c r="I825" s="445">
        <v>42604.1025390625</v>
      </c>
      <c r="J825" s="445">
        <v>10</v>
      </c>
      <c r="K825" s="446">
        <v>426041.03125</v>
      </c>
    </row>
    <row r="826" spans="1:11" ht="14.45" customHeight="1" x14ac:dyDescent="0.2">
      <c r="A826" s="441" t="s">
        <v>1475</v>
      </c>
      <c r="B826" s="442" t="s">
        <v>1476</v>
      </c>
      <c r="C826" s="443" t="s">
        <v>1477</v>
      </c>
      <c r="D826" s="444" t="s">
        <v>1478</v>
      </c>
      <c r="E826" s="443" t="s">
        <v>381</v>
      </c>
      <c r="F826" s="444" t="s">
        <v>382</v>
      </c>
      <c r="G826" s="443" t="s">
        <v>1928</v>
      </c>
      <c r="H826" s="443" t="s">
        <v>1929</v>
      </c>
      <c r="I826" s="445">
        <v>6456.561279296875</v>
      </c>
      <c r="J826" s="445">
        <v>8</v>
      </c>
      <c r="K826" s="446">
        <v>51652.490234375</v>
      </c>
    </row>
    <row r="827" spans="1:11" ht="14.45" customHeight="1" x14ac:dyDescent="0.2">
      <c r="A827" s="441" t="s">
        <v>1475</v>
      </c>
      <c r="B827" s="442" t="s">
        <v>1476</v>
      </c>
      <c r="C827" s="443" t="s">
        <v>1477</v>
      </c>
      <c r="D827" s="444" t="s">
        <v>1478</v>
      </c>
      <c r="E827" s="443" t="s">
        <v>381</v>
      </c>
      <c r="F827" s="444" t="s">
        <v>382</v>
      </c>
      <c r="G827" s="443" t="s">
        <v>1930</v>
      </c>
      <c r="H827" s="443" t="s">
        <v>1931</v>
      </c>
      <c r="I827" s="445">
        <v>7153.52001953125</v>
      </c>
      <c r="J827" s="445">
        <v>1</v>
      </c>
      <c r="K827" s="446">
        <v>7153.52001953125</v>
      </c>
    </row>
    <row r="828" spans="1:11" ht="14.45" customHeight="1" x14ac:dyDescent="0.2">
      <c r="A828" s="441" t="s">
        <v>1475</v>
      </c>
      <c r="B828" s="442" t="s">
        <v>1476</v>
      </c>
      <c r="C828" s="443" t="s">
        <v>1477</v>
      </c>
      <c r="D828" s="444" t="s">
        <v>1478</v>
      </c>
      <c r="E828" s="443" t="s">
        <v>381</v>
      </c>
      <c r="F828" s="444" t="s">
        <v>382</v>
      </c>
      <c r="G828" s="443" t="s">
        <v>1932</v>
      </c>
      <c r="H828" s="443" t="s">
        <v>1933</v>
      </c>
      <c r="I828" s="445">
        <v>5253.81982421875</v>
      </c>
      <c r="J828" s="445">
        <v>2</v>
      </c>
      <c r="K828" s="446">
        <v>10507.6396484375</v>
      </c>
    </row>
    <row r="829" spans="1:11" ht="14.45" customHeight="1" x14ac:dyDescent="0.2">
      <c r="A829" s="441" t="s">
        <v>1475</v>
      </c>
      <c r="B829" s="442" t="s">
        <v>1476</v>
      </c>
      <c r="C829" s="443" t="s">
        <v>1477</v>
      </c>
      <c r="D829" s="444" t="s">
        <v>1478</v>
      </c>
      <c r="E829" s="443" t="s">
        <v>381</v>
      </c>
      <c r="F829" s="444" t="s">
        <v>382</v>
      </c>
      <c r="G829" s="443" t="s">
        <v>1934</v>
      </c>
      <c r="H829" s="443" t="s">
        <v>1935</v>
      </c>
      <c r="I829" s="445">
        <v>45325.398995535717</v>
      </c>
      <c r="J829" s="445">
        <v>8</v>
      </c>
      <c r="K829" s="446">
        <v>362603.18359375</v>
      </c>
    </row>
    <row r="830" spans="1:11" ht="14.45" customHeight="1" x14ac:dyDescent="0.2">
      <c r="A830" s="441" t="s">
        <v>1475</v>
      </c>
      <c r="B830" s="442" t="s">
        <v>1476</v>
      </c>
      <c r="C830" s="443" t="s">
        <v>1477</v>
      </c>
      <c r="D830" s="444" t="s">
        <v>1478</v>
      </c>
      <c r="E830" s="443" t="s">
        <v>381</v>
      </c>
      <c r="F830" s="444" t="s">
        <v>382</v>
      </c>
      <c r="G830" s="443" t="s">
        <v>1936</v>
      </c>
      <c r="H830" s="443" t="s">
        <v>1937</v>
      </c>
      <c r="I830" s="445">
        <v>7026.47021484375</v>
      </c>
      <c r="J830" s="445">
        <v>4</v>
      </c>
      <c r="K830" s="446">
        <v>28105.880859375</v>
      </c>
    </row>
    <row r="831" spans="1:11" ht="14.45" customHeight="1" x14ac:dyDescent="0.2">
      <c r="A831" s="441" t="s">
        <v>1475</v>
      </c>
      <c r="B831" s="442" t="s">
        <v>1476</v>
      </c>
      <c r="C831" s="443" t="s">
        <v>1477</v>
      </c>
      <c r="D831" s="444" t="s">
        <v>1478</v>
      </c>
      <c r="E831" s="443" t="s">
        <v>381</v>
      </c>
      <c r="F831" s="444" t="s">
        <v>382</v>
      </c>
      <c r="G831" s="443" t="s">
        <v>1938</v>
      </c>
      <c r="H831" s="443" t="s">
        <v>1939</v>
      </c>
      <c r="I831" s="445">
        <v>42667.01953125</v>
      </c>
      <c r="J831" s="445">
        <v>1</v>
      </c>
      <c r="K831" s="446">
        <v>42667.01953125</v>
      </c>
    </row>
    <row r="832" spans="1:11" ht="14.45" customHeight="1" x14ac:dyDescent="0.2">
      <c r="A832" s="441" t="s">
        <v>1475</v>
      </c>
      <c r="B832" s="442" t="s">
        <v>1476</v>
      </c>
      <c r="C832" s="443" t="s">
        <v>1477</v>
      </c>
      <c r="D832" s="444" t="s">
        <v>1478</v>
      </c>
      <c r="E832" s="443" t="s">
        <v>381</v>
      </c>
      <c r="F832" s="444" t="s">
        <v>382</v>
      </c>
      <c r="G832" s="443" t="s">
        <v>1940</v>
      </c>
      <c r="H832" s="443" t="s">
        <v>1941</v>
      </c>
      <c r="I832" s="445">
        <v>5253.81982421875</v>
      </c>
      <c r="J832" s="445">
        <v>8</v>
      </c>
      <c r="K832" s="446">
        <v>42030.55859375</v>
      </c>
    </row>
    <row r="833" spans="1:11" ht="14.45" customHeight="1" x14ac:dyDescent="0.2">
      <c r="A833" s="441" t="s">
        <v>1475</v>
      </c>
      <c r="B833" s="442" t="s">
        <v>1476</v>
      </c>
      <c r="C833" s="443" t="s">
        <v>1477</v>
      </c>
      <c r="D833" s="444" t="s">
        <v>1478</v>
      </c>
      <c r="E833" s="443" t="s">
        <v>381</v>
      </c>
      <c r="F833" s="444" t="s">
        <v>382</v>
      </c>
      <c r="G833" s="443" t="s">
        <v>1942</v>
      </c>
      <c r="H833" s="443" t="s">
        <v>1943</v>
      </c>
      <c r="I833" s="445">
        <v>5253.81982421875</v>
      </c>
      <c r="J833" s="445">
        <v>7</v>
      </c>
      <c r="K833" s="446">
        <v>36776.7392578125</v>
      </c>
    </row>
    <row r="834" spans="1:11" ht="14.45" customHeight="1" x14ac:dyDescent="0.2">
      <c r="A834" s="441" t="s">
        <v>1475</v>
      </c>
      <c r="B834" s="442" t="s">
        <v>1476</v>
      </c>
      <c r="C834" s="443" t="s">
        <v>1477</v>
      </c>
      <c r="D834" s="444" t="s">
        <v>1478</v>
      </c>
      <c r="E834" s="443" t="s">
        <v>381</v>
      </c>
      <c r="F834" s="444" t="s">
        <v>382</v>
      </c>
      <c r="G834" s="443" t="s">
        <v>1944</v>
      </c>
      <c r="H834" s="443" t="s">
        <v>1945</v>
      </c>
      <c r="I834" s="445">
        <v>86156.845982142855</v>
      </c>
      <c r="J834" s="445">
        <v>10</v>
      </c>
      <c r="K834" s="446">
        <v>861568.4375</v>
      </c>
    </row>
    <row r="835" spans="1:11" ht="14.45" customHeight="1" x14ac:dyDescent="0.2">
      <c r="A835" s="441" t="s">
        <v>1475</v>
      </c>
      <c r="B835" s="442" t="s">
        <v>1476</v>
      </c>
      <c r="C835" s="443" t="s">
        <v>1477</v>
      </c>
      <c r="D835" s="444" t="s">
        <v>1478</v>
      </c>
      <c r="E835" s="443" t="s">
        <v>381</v>
      </c>
      <c r="F835" s="444" t="s">
        <v>382</v>
      </c>
      <c r="G835" s="443" t="s">
        <v>1946</v>
      </c>
      <c r="H835" s="443" t="s">
        <v>1947</v>
      </c>
      <c r="I835" s="445">
        <v>7026.47021484375</v>
      </c>
      <c r="J835" s="445">
        <v>3</v>
      </c>
      <c r="K835" s="446">
        <v>21079.41015625</v>
      </c>
    </row>
    <row r="836" spans="1:11" ht="14.45" customHeight="1" x14ac:dyDescent="0.2">
      <c r="A836" s="441" t="s">
        <v>1475</v>
      </c>
      <c r="B836" s="442" t="s">
        <v>1476</v>
      </c>
      <c r="C836" s="443" t="s">
        <v>1477</v>
      </c>
      <c r="D836" s="444" t="s">
        <v>1478</v>
      </c>
      <c r="E836" s="443" t="s">
        <v>381</v>
      </c>
      <c r="F836" s="444" t="s">
        <v>382</v>
      </c>
      <c r="G836" s="443" t="s">
        <v>1948</v>
      </c>
      <c r="H836" s="443" t="s">
        <v>1949</v>
      </c>
      <c r="I836" s="445">
        <v>9369.0400390625</v>
      </c>
      <c r="J836" s="445">
        <v>1</v>
      </c>
      <c r="K836" s="446">
        <v>9369.0400390625</v>
      </c>
    </row>
    <row r="837" spans="1:11" ht="14.45" customHeight="1" x14ac:dyDescent="0.2">
      <c r="A837" s="441" t="s">
        <v>1475</v>
      </c>
      <c r="B837" s="442" t="s">
        <v>1476</v>
      </c>
      <c r="C837" s="443" t="s">
        <v>1477</v>
      </c>
      <c r="D837" s="444" t="s">
        <v>1478</v>
      </c>
      <c r="E837" s="443" t="s">
        <v>381</v>
      </c>
      <c r="F837" s="444" t="s">
        <v>382</v>
      </c>
      <c r="G837" s="443" t="s">
        <v>1950</v>
      </c>
      <c r="H837" s="443" t="s">
        <v>1951</v>
      </c>
      <c r="I837" s="445">
        <v>4810.9599609375</v>
      </c>
      <c r="J837" s="445">
        <v>1</v>
      </c>
      <c r="K837" s="446">
        <v>4810.9599609375</v>
      </c>
    </row>
    <row r="838" spans="1:11" ht="14.45" customHeight="1" x14ac:dyDescent="0.2">
      <c r="A838" s="441" t="s">
        <v>1475</v>
      </c>
      <c r="B838" s="442" t="s">
        <v>1476</v>
      </c>
      <c r="C838" s="443" t="s">
        <v>1477</v>
      </c>
      <c r="D838" s="444" t="s">
        <v>1478</v>
      </c>
      <c r="E838" s="443" t="s">
        <v>381</v>
      </c>
      <c r="F838" s="444" t="s">
        <v>382</v>
      </c>
      <c r="G838" s="443" t="s">
        <v>1952</v>
      </c>
      <c r="H838" s="443" t="s">
        <v>1953</v>
      </c>
      <c r="I838" s="445">
        <v>14117.0703125</v>
      </c>
      <c r="J838" s="445">
        <v>3</v>
      </c>
      <c r="K838" s="446">
        <v>42351.2109375</v>
      </c>
    </row>
    <row r="839" spans="1:11" ht="14.45" customHeight="1" x14ac:dyDescent="0.2">
      <c r="A839" s="441" t="s">
        <v>1475</v>
      </c>
      <c r="B839" s="442" t="s">
        <v>1476</v>
      </c>
      <c r="C839" s="443" t="s">
        <v>1477</v>
      </c>
      <c r="D839" s="444" t="s">
        <v>1478</v>
      </c>
      <c r="E839" s="443" t="s">
        <v>381</v>
      </c>
      <c r="F839" s="444" t="s">
        <v>382</v>
      </c>
      <c r="G839" s="443" t="s">
        <v>1954</v>
      </c>
      <c r="H839" s="443" t="s">
        <v>1955</v>
      </c>
      <c r="I839" s="445">
        <v>4432.231201171875</v>
      </c>
      <c r="J839" s="445">
        <v>8</v>
      </c>
      <c r="K839" s="446">
        <v>35457.849609375</v>
      </c>
    </row>
    <row r="840" spans="1:11" ht="14.45" customHeight="1" x14ac:dyDescent="0.2">
      <c r="A840" s="441" t="s">
        <v>1475</v>
      </c>
      <c r="B840" s="442" t="s">
        <v>1476</v>
      </c>
      <c r="C840" s="443" t="s">
        <v>1477</v>
      </c>
      <c r="D840" s="444" t="s">
        <v>1478</v>
      </c>
      <c r="E840" s="443" t="s">
        <v>381</v>
      </c>
      <c r="F840" s="444" t="s">
        <v>382</v>
      </c>
      <c r="G840" s="443" t="s">
        <v>1956</v>
      </c>
      <c r="H840" s="443" t="s">
        <v>1957</v>
      </c>
      <c r="I840" s="445">
        <v>9369.0302734375</v>
      </c>
      <c r="J840" s="445">
        <v>2</v>
      </c>
      <c r="K840" s="446">
        <v>18738.060546875</v>
      </c>
    </row>
    <row r="841" spans="1:11" ht="14.45" customHeight="1" x14ac:dyDescent="0.2">
      <c r="A841" s="441" t="s">
        <v>1475</v>
      </c>
      <c r="B841" s="442" t="s">
        <v>1476</v>
      </c>
      <c r="C841" s="443" t="s">
        <v>1477</v>
      </c>
      <c r="D841" s="444" t="s">
        <v>1478</v>
      </c>
      <c r="E841" s="443" t="s">
        <v>381</v>
      </c>
      <c r="F841" s="444" t="s">
        <v>382</v>
      </c>
      <c r="G841" s="443" t="s">
        <v>1958</v>
      </c>
      <c r="H841" s="443" t="s">
        <v>1959</v>
      </c>
      <c r="I841" s="445">
        <v>5253.81982421875</v>
      </c>
      <c r="J841" s="445">
        <v>8</v>
      </c>
      <c r="K841" s="446">
        <v>42030.55859375</v>
      </c>
    </row>
    <row r="842" spans="1:11" ht="14.45" customHeight="1" x14ac:dyDescent="0.2">
      <c r="A842" s="441" t="s">
        <v>1475</v>
      </c>
      <c r="B842" s="442" t="s">
        <v>1476</v>
      </c>
      <c r="C842" s="443" t="s">
        <v>1477</v>
      </c>
      <c r="D842" s="444" t="s">
        <v>1478</v>
      </c>
      <c r="E842" s="443" t="s">
        <v>381</v>
      </c>
      <c r="F842" s="444" t="s">
        <v>382</v>
      </c>
      <c r="G842" s="443" t="s">
        <v>1960</v>
      </c>
      <c r="H842" s="443" t="s">
        <v>1961</v>
      </c>
      <c r="I842" s="445">
        <v>5886.7001953125</v>
      </c>
      <c r="J842" s="445">
        <v>1</v>
      </c>
      <c r="K842" s="446">
        <v>5886.7001953125</v>
      </c>
    </row>
    <row r="843" spans="1:11" ht="14.45" customHeight="1" x14ac:dyDescent="0.2">
      <c r="A843" s="441" t="s">
        <v>1475</v>
      </c>
      <c r="B843" s="442" t="s">
        <v>1476</v>
      </c>
      <c r="C843" s="443" t="s">
        <v>1477</v>
      </c>
      <c r="D843" s="444" t="s">
        <v>1478</v>
      </c>
      <c r="E843" s="443" t="s">
        <v>381</v>
      </c>
      <c r="F843" s="444" t="s">
        <v>382</v>
      </c>
      <c r="G843" s="443" t="s">
        <v>1962</v>
      </c>
      <c r="H843" s="443" t="s">
        <v>1963</v>
      </c>
      <c r="I843" s="445">
        <v>22726.223046874999</v>
      </c>
      <c r="J843" s="445">
        <v>9</v>
      </c>
      <c r="K843" s="446">
        <v>204536.009765625</v>
      </c>
    </row>
    <row r="844" spans="1:11" ht="14.45" customHeight="1" x14ac:dyDescent="0.2">
      <c r="A844" s="441" t="s">
        <v>1475</v>
      </c>
      <c r="B844" s="442" t="s">
        <v>1476</v>
      </c>
      <c r="C844" s="443" t="s">
        <v>1477</v>
      </c>
      <c r="D844" s="444" t="s">
        <v>1478</v>
      </c>
      <c r="E844" s="443" t="s">
        <v>381</v>
      </c>
      <c r="F844" s="444" t="s">
        <v>382</v>
      </c>
      <c r="G844" s="443" t="s">
        <v>1964</v>
      </c>
      <c r="H844" s="443" t="s">
        <v>1965</v>
      </c>
      <c r="I844" s="445">
        <v>7849.27001953125</v>
      </c>
      <c r="J844" s="445">
        <v>2</v>
      </c>
      <c r="K844" s="446">
        <v>15698.5400390625</v>
      </c>
    </row>
    <row r="845" spans="1:11" ht="14.45" customHeight="1" x14ac:dyDescent="0.2">
      <c r="A845" s="441" t="s">
        <v>1475</v>
      </c>
      <c r="B845" s="442" t="s">
        <v>1476</v>
      </c>
      <c r="C845" s="443" t="s">
        <v>1477</v>
      </c>
      <c r="D845" s="444" t="s">
        <v>1478</v>
      </c>
      <c r="E845" s="443" t="s">
        <v>381</v>
      </c>
      <c r="F845" s="444" t="s">
        <v>382</v>
      </c>
      <c r="G845" s="443" t="s">
        <v>1966</v>
      </c>
      <c r="H845" s="443" t="s">
        <v>1967</v>
      </c>
      <c r="I845" s="445">
        <v>10445.9296875</v>
      </c>
      <c r="J845" s="445">
        <v>2</v>
      </c>
      <c r="K845" s="446">
        <v>20891.859375</v>
      </c>
    </row>
    <row r="846" spans="1:11" ht="14.45" customHeight="1" x14ac:dyDescent="0.2">
      <c r="A846" s="441" t="s">
        <v>1475</v>
      </c>
      <c r="B846" s="442" t="s">
        <v>1476</v>
      </c>
      <c r="C846" s="443" t="s">
        <v>1477</v>
      </c>
      <c r="D846" s="444" t="s">
        <v>1478</v>
      </c>
      <c r="E846" s="443" t="s">
        <v>381</v>
      </c>
      <c r="F846" s="444" t="s">
        <v>382</v>
      </c>
      <c r="G846" s="443" t="s">
        <v>1968</v>
      </c>
      <c r="H846" s="443" t="s">
        <v>1969</v>
      </c>
      <c r="I846" s="445">
        <v>14117.0703125</v>
      </c>
      <c r="J846" s="445">
        <v>3</v>
      </c>
      <c r="K846" s="446">
        <v>42351.2109375</v>
      </c>
    </row>
    <row r="847" spans="1:11" ht="14.45" customHeight="1" x14ac:dyDescent="0.2">
      <c r="A847" s="441" t="s">
        <v>1475</v>
      </c>
      <c r="B847" s="442" t="s">
        <v>1476</v>
      </c>
      <c r="C847" s="443" t="s">
        <v>1477</v>
      </c>
      <c r="D847" s="444" t="s">
        <v>1478</v>
      </c>
      <c r="E847" s="443" t="s">
        <v>381</v>
      </c>
      <c r="F847" s="444" t="s">
        <v>382</v>
      </c>
      <c r="G847" s="443" t="s">
        <v>1970</v>
      </c>
      <c r="H847" s="443" t="s">
        <v>1971</v>
      </c>
      <c r="I847" s="445">
        <v>9369.0302734375</v>
      </c>
      <c r="J847" s="445">
        <v>4</v>
      </c>
      <c r="K847" s="446">
        <v>37476.12109375</v>
      </c>
    </row>
    <row r="848" spans="1:11" ht="14.45" customHeight="1" x14ac:dyDescent="0.2">
      <c r="A848" s="441" t="s">
        <v>1475</v>
      </c>
      <c r="B848" s="442" t="s">
        <v>1476</v>
      </c>
      <c r="C848" s="443" t="s">
        <v>1477</v>
      </c>
      <c r="D848" s="444" t="s">
        <v>1478</v>
      </c>
      <c r="E848" s="443" t="s">
        <v>381</v>
      </c>
      <c r="F848" s="444" t="s">
        <v>382</v>
      </c>
      <c r="G848" s="443" t="s">
        <v>1972</v>
      </c>
      <c r="H848" s="443" t="s">
        <v>1973</v>
      </c>
      <c r="I848" s="445">
        <v>9369.0302734375</v>
      </c>
      <c r="J848" s="445">
        <v>3</v>
      </c>
      <c r="K848" s="446">
        <v>28107.0908203125</v>
      </c>
    </row>
    <row r="849" spans="1:11" ht="14.45" customHeight="1" x14ac:dyDescent="0.2">
      <c r="A849" s="441" t="s">
        <v>1475</v>
      </c>
      <c r="B849" s="442" t="s">
        <v>1476</v>
      </c>
      <c r="C849" s="443" t="s">
        <v>1477</v>
      </c>
      <c r="D849" s="444" t="s">
        <v>1478</v>
      </c>
      <c r="E849" s="443" t="s">
        <v>381</v>
      </c>
      <c r="F849" s="444" t="s">
        <v>382</v>
      </c>
      <c r="G849" s="443" t="s">
        <v>1974</v>
      </c>
      <c r="H849" s="443" t="s">
        <v>1975</v>
      </c>
      <c r="I849" s="445">
        <v>9369.0302734375</v>
      </c>
      <c r="J849" s="445">
        <v>3</v>
      </c>
      <c r="K849" s="446">
        <v>28107.0908203125</v>
      </c>
    </row>
    <row r="850" spans="1:11" ht="14.45" customHeight="1" x14ac:dyDescent="0.2">
      <c r="A850" s="441" t="s">
        <v>1475</v>
      </c>
      <c r="B850" s="442" t="s">
        <v>1476</v>
      </c>
      <c r="C850" s="443" t="s">
        <v>1477</v>
      </c>
      <c r="D850" s="444" t="s">
        <v>1478</v>
      </c>
      <c r="E850" s="443" t="s">
        <v>381</v>
      </c>
      <c r="F850" s="444" t="s">
        <v>382</v>
      </c>
      <c r="G850" s="443" t="s">
        <v>1976</v>
      </c>
      <c r="H850" s="443" t="s">
        <v>1977</v>
      </c>
      <c r="I850" s="445">
        <v>29879.740234375</v>
      </c>
      <c r="J850" s="445">
        <v>4</v>
      </c>
      <c r="K850" s="446">
        <v>119518.9609375</v>
      </c>
    </row>
    <row r="851" spans="1:11" ht="14.45" customHeight="1" x14ac:dyDescent="0.2">
      <c r="A851" s="441" t="s">
        <v>1475</v>
      </c>
      <c r="B851" s="442" t="s">
        <v>1476</v>
      </c>
      <c r="C851" s="443" t="s">
        <v>1477</v>
      </c>
      <c r="D851" s="444" t="s">
        <v>1478</v>
      </c>
      <c r="E851" s="443" t="s">
        <v>381</v>
      </c>
      <c r="F851" s="444" t="s">
        <v>382</v>
      </c>
      <c r="G851" s="443" t="s">
        <v>1978</v>
      </c>
      <c r="H851" s="443" t="s">
        <v>1979</v>
      </c>
      <c r="I851" s="445">
        <v>10445.9296875</v>
      </c>
      <c r="J851" s="445">
        <v>1</v>
      </c>
      <c r="K851" s="446">
        <v>10445.9296875</v>
      </c>
    </row>
    <row r="852" spans="1:11" ht="14.45" customHeight="1" x14ac:dyDescent="0.2">
      <c r="A852" s="441" t="s">
        <v>1475</v>
      </c>
      <c r="B852" s="442" t="s">
        <v>1476</v>
      </c>
      <c r="C852" s="443" t="s">
        <v>1477</v>
      </c>
      <c r="D852" s="444" t="s">
        <v>1478</v>
      </c>
      <c r="E852" s="443" t="s">
        <v>381</v>
      </c>
      <c r="F852" s="444" t="s">
        <v>382</v>
      </c>
      <c r="G852" s="443" t="s">
        <v>1980</v>
      </c>
      <c r="H852" s="443" t="s">
        <v>1981</v>
      </c>
      <c r="I852" s="445">
        <v>10445.9296875</v>
      </c>
      <c r="J852" s="445">
        <v>2</v>
      </c>
      <c r="K852" s="446">
        <v>20891.859375</v>
      </c>
    </row>
    <row r="853" spans="1:11" ht="14.45" customHeight="1" x14ac:dyDescent="0.2">
      <c r="A853" s="441" t="s">
        <v>1475</v>
      </c>
      <c r="B853" s="442" t="s">
        <v>1476</v>
      </c>
      <c r="C853" s="443" t="s">
        <v>1477</v>
      </c>
      <c r="D853" s="444" t="s">
        <v>1478</v>
      </c>
      <c r="E853" s="443" t="s">
        <v>381</v>
      </c>
      <c r="F853" s="444" t="s">
        <v>382</v>
      </c>
      <c r="G853" s="443" t="s">
        <v>1982</v>
      </c>
      <c r="H853" s="443" t="s">
        <v>1983</v>
      </c>
      <c r="I853" s="445">
        <v>10445.9296875</v>
      </c>
      <c r="J853" s="445">
        <v>1</v>
      </c>
      <c r="K853" s="446">
        <v>10445.9296875</v>
      </c>
    </row>
    <row r="854" spans="1:11" ht="14.45" customHeight="1" x14ac:dyDescent="0.2">
      <c r="A854" s="441" t="s">
        <v>1475</v>
      </c>
      <c r="B854" s="442" t="s">
        <v>1476</v>
      </c>
      <c r="C854" s="443" t="s">
        <v>1477</v>
      </c>
      <c r="D854" s="444" t="s">
        <v>1478</v>
      </c>
      <c r="E854" s="443" t="s">
        <v>381</v>
      </c>
      <c r="F854" s="444" t="s">
        <v>382</v>
      </c>
      <c r="G854" s="443" t="s">
        <v>1984</v>
      </c>
      <c r="H854" s="443" t="s">
        <v>1985</v>
      </c>
      <c r="I854" s="445">
        <v>2026.75</v>
      </c>
      <c r="J854" s="445">
        <v>2</v>
      </c>
      <c r="K854" s="446">
        <v>4053.5</v>
      </c>
    </row>
    <row r="855" spans="1:11" ht="14.45" customHeight="1" x14ac:dyDescent="0.2">
      <c r="A855" s="441" t="s">
        <v>1475</v>
      </c>
      <c r="B855" s="442" t="s">
        <v>1476</v>
      </c>
      <c r="C855" s="443" t="s">
        <v>1477</v>
      </c>
      <c r="D855" s="444" t="s">
        <v>1478</v>
      </c>
      <c r="E855" s="443" t="s">
        <v>381</v>
      </c>
      <c r="F855" s="444" t="s">
        <v>382</v>
      </c>
      <c r="G855" s="443" t="s">
        <v>723</v>
      </c>
      <c r="H855" s="443" t="s">
        <v>724</v>
      </c>
      <c r="I855" s="445">
        <v>613.0433349609375</v>
      </c>
      <c r="J855" s="445">
        <v>3</v>
      </c>
      <c r="K855" s="446">
        <v>1839.1300048828125</v>
      </c>
    </row>
    <row r="856" spans="1:11" ht="14.45" customHeight="1" x14ac:dyDescent="0.2">
      <c r="A856" s="441" t="s">
        <v>1475</v>
      </c>
      <c r="B856" s="442" t="s">
        <v>1476</v>
      </c>
      <c r="C856" s="443" t="s">
        <v>1477</v>
      </c>
      <c r="D856" s="444" t="s">
        <v>1478</v>
      </c>
      <c r="E856" s="443" t="s">
        <v>381</v>
      </c>
      <c r="F856" s="444" t="s">
        <v>382</v>
      </c>
      <c r="G856" s="443" t="s">
        <v>1986</v>
      </c>
      <c r="H856" s="443" t="s">
        <v>1987</v>
      </c>
      <c r="I856" s="445">
        <v>7805.10009765625</v>
      </c>
      <c r="J856" s="445">
        <v>3</v>
      </c>
      <c r="K856" s="446">
        <v>23049.30029296875</v>
      </c>
    </row>
    <row r="857" spans="1:11" ht="14.45" customHeight="1" x14ac:dyDescent="0.2">
      <c r="A857" s="441" t="s">
        <v>1475</v>
      </c>
      <c r="B857" s="442" t="s">
        <v>1476</v>
      </c>
      <c r="C857" s="443" t="s">
        <v>1477</v>
      </c>
      <c r="D857" s="444" t="s">
        <v>1478</v>
      </c>
      <c r="E857" s="443" t="s">
        <v>381</v>
      </c>
      <c r="F857" s="444" t="s">
        <v>382</v>
      </c>
      <c r="G857" s="443" t="s">
        <v>1988</v>
      </c>
      <c r="H857" s="443" t="s">
        <v>1989</v>
      </c>
      <c r="I857" s="445">
        <v>5802.366536458333</v>
      </c>
      <c r="J857" s="445">
        <v>4</v>
      </c>
      <c r="K857" s="446">
        <v>23176.3994140625</v>
      </c>
    </row>
    <row r="858" spans="1:11" ht="14.45" customHeight="1" x14ac:dyDescent="0.2">
      <c r="A858" s="441" t="s">
        <v>1475</v>
      </c>
      <c r="B858" s="442" t="s">
        <v>1476</v>
      </c>
      <c r="C858" s="443" t="s">
        <v>1477</v>
      </c>
      <c r="D858" s="444" t="s">
        <v>1478</v>
      </c>
      <c r="E858" s="443" t="s">
        <v>381</v>
      </c>
      <c r="F858" s="444" t="s">
        <v>382</v>
      </c>
      <c r="G858" s="443" t="s">
        <v>1990</v>
      </c>
      <c r="H858" s="443" t="s">
        <v>1991</v>
      </c>
      <c r="I858" s="445">
        <v>6971.77978515625</v>
      </c>
      <c r="J858" s="445">
        <v>1</v>
      </c>
      <c r="K858" s="446">
        <v>6971.77978515625</v>
      </c>
    </row>
    <row r="859" spans="1:11" ht="14.45" customHeight="1" x14ac:dyDescent="0.2">
      <c r="A859" s="441" t="s">
        <v>1475</v>
      </c>
      <c r="B859" s="442" t="s">
        <v>1476</v>
      </c>
      <c r="C859" s="443" t="s">
        <v>1477</v>
      </c>
      <c r="D859" s="444" t="s">
        <v>1478</v>
      </c>
      <c r="E859" s="443" t="s">
        <v>381</v>
      </c>
      <c r="F859" s="444" t="s">
        <v>382</v>
      </c>
      <c r="G859" s="443" t="s">
        <v>1553</v>
      </c>
      <c r="H859" s="443" t="s">
        <v>1992</v>
      </c>
      <c r="I859" s="445">
        <v>20267.5</v>
      </c>
      <c r="J859" s="445">
        <v>6</v>
      </c>
      <c r="K859" s="446">
        <v>121605</v>
      </c>
    </row>
    <row r="860" spans="1:11" ht="14.45" customHeight="1" x14ac:dyDescent="0.2">
      <c r="A860" s="441" t="s">
        <v>1475</v>
      </c>
      <c r="B860" s="442" t="s">
        <v>1476</v>
      </c>
      <c r="C860" s="443" t="s">
        <v>1477</v>
      </c>
      <c r="D860" s="444" t="s">
        <v>1478</v>
      </c>
      <c r="E860" s="443" t="s">
        <v>381</v>
      </c>
      <c r="F860" s="444" t="s">
        <v>382</v>
      </c>
      <c r="G860" s="443" t="s">
        <v>1553</v>
      </c>
      <c r="H860" s="443" t="s">
        <v>1993</v>
      </c>
      <c r="I860" s="445">
        <v>20268</v>
      </c>
      <c r="J860" s="445">
        <v>1</v>
      </c>
      <c r="K860" s="446">
        <v>20268</v>
      </c>
    </row>
    <row r="861" spans="1:11" ht="14.45" customHeight="1" x14ac:dyDescent="0.2">
      <c r="A861" s="441" t="s">
        <v>1475</v>
      </c>
      <c r="B861" s="442" t="s">
        <v>1476</v>
      </c>
      <c r="C861" s="443" t="s">
        <v>1477</v>
      </c>
      <c r="D861" s="444" t="s">
        <v>1478</v>
      </c>
      <c r="E861" s="443" t="s">
        <v>381</v>
      </c>
      <c r="F861" s="444" t="s">
        <v>382</v>
      </c>
      <c r="G861" s="443" t="s">
        <v>1994</v>
      </c>
      <c r="H861" s="443" t="s">
        <v>1995</v>
      </c>
      <c r="I861" s="445">
        <v>4227.2211339613968</v>
      </c>
      <c r="J861" s="445">
        <v>116</v>
      </c>
      <c r="K861" s="446">
        <v>490355.8330078125</v>
      </c>
    </row>
    <row r="862" spans="1:11" ht="14.45" customHeight="1" x14ac:dyDescent="0.2">
      <c r="A862" s="441" t="s">
        <v>1475</v>
      </c>
      <c r="B862" s="442" t="s">
        <v>1476</v>
      </c>
      <c r="C862" s="443" t="s">
        <v>1477</v>
      </c>
      <c r="D862" s="444" t="s">
        <v>1478</v>
      </c>
      <c r="E862" s="443" t="s">
        <v>381</v>
      </c>
      <c r="F862" s="444" t="s">
        <v>382</v>
      </c>
      <c r="G862" s="443" t="s">
        <v>1996</v>
      </c>
      <c r="H862" s="443" t="s">
        <v>1997</v>
      </c>
      <c r="I862" s="445">
        <v>2435.9179077148438</v>
      </c>
      <c r="J862" s="445">
        <v>23</v>
      </c>
      <c r="K862" s="446">
        <v>56247.68115234375</v>
      </c>
    </row>
    <row r="863" spans="1:11" ht="14.45" customHeight="1" x14ac:dyDescent="0.2">
      <c r="A863" s="441" t="s">
        <v>1475</v>
      </c>
      <c r="B863" s="442" t="s">
        <v>1476</v>
      </c>
      <c r="C863" s="443" t="s">
        <v>1477</v>
      </c>
      <c r="D863" s="444" t="s">
        <v>1478</v>
      </c>
      <c r="E863" s="443" t="s">
        <v>381</v>
      </c>
      <c r="F863" s="444" t="s">
        <v>382</v>
      </c>
      <c r="G863" s="443" t="s">
        <v>1998</v>
      </c>
      <c r="H863" s="443" t="s">
        <v>1999</v>
      </c>
      <c r="I863" s="445">
        <v>598.95001220703125</v>
      </c>
      <c r="J863" s="445">
        <v>22</v>
      </c>
      <c r="K863" s="446">
        <v>13176.900390625</v>
      </c>
    </row>
    <row r="864" spans="1:11" ht="14.45" customHeight="1" x14ac:dyDescent="0.2">
      <c r="A864" s="441" t="s">
        <v>1475</v>
      </c>
      <c r="B864" s="442" t="s">
        <v>1476</v>
      </c>
      <c r="C864" s="443" t="s">
        <v>1477</v>
      </c>
      <c r="D864" s="444" t="s">
        <v>1478</v>
      </c>
      <c r="E864" s="443" t="s">
        <v>381</v>
      </c>
      <c r="F864" s="444" t="s">
        <v>382</v>
      </c>
      <c r="G864" s="443" t="s">
        <v>2000</v>
      </c>
      <c r="H864" s="443" t="s">
        <v>2001</v>
      </c>
      <c r="I864" s="445">
        <v>11761.2099609375</v>
      </c>
      <c r="J864" s="445">
        <v>8</v>
      </c>
      <c r="K864" s="446">
        <v>92093.16015625</v>
      </c>
    </row>
    <row r="865" spans="1:11" ht="14.45" customHeight="1" x14ac:dyDescent="0.2">
      <c r="A865" s="441" t="s">
        <v>1475</v>
      </c>
      <c r="B865" s="442" t="s">
        <v>1476</v>
      </c>
      <c r="C865" s="443" t="s">
        <v>1477</v>
      </c>
      <c r="D865" s="444" t="s">
        <v>1478</v>
      </c>
      <c r="E865" s="443" t="s">
        <v>381</v>
      </c>
      <c r="F865" s="444" t="s">
        <v>382</v>
      </c>
      <c r="G865" s="443" t="s">
        <v>2002</v>
      </c>
      <c r="H865" s="443" t="s">
        <v>2003</v>
      </c>
      <c r="I865" s="445">
        <v>3348.800048828125</v>
      </c>
      <c r="J865" s="445">
        <v>2</v>
      </c>
      <c r="K865" s="446">
        <v>6697.60009765625</v>
      </c>
    </row>
    <row r="866" spans="1:11" ht="14.45" customHeight="1" x14ac:dyDescent="0.2">
      <c r="A866" s="441" t="s">
        <v>1475</v>
      </c>
      <c r="B866" s="442" t="s">
        <v>1476</v>
      </c>
      <c r="C866" s="443" t="s">
        <v>1477</v>
      </c>
      <c r="D866" s="444" t="s">
        <v>1478</v>
      </c>
      <c r="E866" s="443" t="s">
        <v>381</v>
      </c>
      <c r="F866" s="444" t="s">
        <v>382</v>
      </c>
      <c r="G866" s="443" t="s">
        <v>2004</v>
      </c>
      <c r="H866" s="443" t="s">
        <v>2005</v>
      </c>
      <c r="I866" s="445">
        <v>4051.080078125</v>
      </c>
      <c r="J866" s="445">
        <v>2</v>
      </c>
      <c r="K866" s="446">
        <v>8102.16015625</v>
      </c>
    </row>
    <row r="867" spans="1:11" ht="14.45" customHeight="1" x14ac:dyDescent="0.2">
      <c r="A867" s="441" t="s">
        <v>1475</v>
      </c>
      <c r="B867" s="442" t="s">
        <v>1476</v>
      </c>
      <c r="C867" s="443" t="s">
        <v>1477</v>
      </c>
      <c r="D867" s="444" t="s">
        <v>1478</v>
      </c>
      <c r="E867" s="443" t="s">
        <v>381</v>
      </c>
      <c r="F867" s="444" t="s">
        <v>382</v>
      </c>
      <c r="G867" s="443" t="s">
        <v>2006</v>
      </c>
      <c r="H867" s="443" t="s">
        <v>2007</v>
      </c>
      <c r="I867" s="445">
        <v>8581.31005859375</v>
      </c>
      <c r="J867" s="445">
        <v>2</v>
      </c>
      <c r="K867" s="446">
        <v>17162.6201171875</v>
      </c>
    </row>
    <row r="868" spans="1:11" ht="14.45" customHeight="1" x14ac:dyDescent="0.2">
      <c r="A868" s="441" t="s">
        <v>1475</v>
      </c>
      <c r="B868" s="442" t="s">
        <v>1476</v>
      </c>
      <c r="C868" s="443" t="s">
        <v>1477</v>
      </c>
      <c r="D868" s="444" t="s">
        <v>1478</v>
      </c>
      <c r="E868" s="443" t="s">
        <v>381</v>
      </c>
      <c r="F868" s="444" t="s">
        <v>382</v>
      </c>
      <c r="G868" s="443" t="s">
        <v>2008</v>
      </c>
      <c r="H868" s="443" t="s">
        <v>2009</v>
      </c>
      <c r="I868" s="445">
        <v>22409.192708333332</v>
      </c>
      <c r="J868" s="445">
        <v>3</v>
      </c>
      <c r="K868" s="446">
        <v>67227.578125</v>
      </c>
    </row>
    <row r="869" spans="1:11" ht="14.45" customHeight="1" x14ac:dyDescent="0.2">
      <c r="A869" s="441" t="s">
        <v>1475</v>
      </c>
      <c r="B869" s="442" t="s">
        <v>1476</v>
      </c>
      <c r="C869" s="443" t="s">
        <v>1477</v>
      </c>
      <c r="D869" s="444" t="s">
        <v>1478</v>
      </c>
      <c r="E869" s="443" t="s">
        <v>381</v>
      </c>
      <c r="F869" s="444" t="s">
        <v>382</v>
      </c>
      <c r="G869" s="443" t="s">
        <v>2010</v>
      </c>
      <c r="H869" s="443" t="s">
        <v>2011</v>
      </c>
      <c r="I869" s="445">
        <v>42667.0390625</v>
      </c>
      <c r="J869" s="445">
        <v>1</v>
      </c>
      <c r="K869" s="446">
        <v>42667.0390625</v>
      </c>
    </row>
    <row r="870" spans="1:11" ht="14.45" customHeight="1" x14ac:dyDescent="0.2">
      <c r="A870" s="441" t="s">
        <v>1475</v>
      </c>
      <c r="B870" s="442" t="s">
        <v>1476</v>
      </c>
      <c r="C870" s="443" t="s">
        <v>1477</v>
      </c>
      <c r="D870" s="444" t="s">
        <v>1478</v>
      </c>
      <c r="E870" s="443" t="s">
        <v>381</v>
      </c>
      <c r="F870" s="444" t="s">
        <v>382</v>
      </c>
      <c r="G870" s="443" t="s">
        <v>2012</v>
      </c>
      <c r="H870" s="443" t="s">
        <v>2013</v>
      </c>
      <c r="I870" s="445">
        <v>34183.720703125</v>
      </c>
      <c r="J870" s="445">
        <v>2</v>
      </c>
      <c r="K870" s="446">
        <v>68367.44140625</v>
      </c>
    </row>
    <row r="871" spans="1:11" ht="14.45" customHeight="1" x14ac:dyDescent="0.2">
      <c r="A871" s="441" t="s">
        <v>1475</v>
      </c>
      <c r="B871" s="442" t="s">
        <v>1476</v>
      </c>
      <c r="C871" s="443" t="s">
        <v>1477</v>
      </c>
      <c r="D871" s="444" t="s">
        <v>1478</v>
      </c>
      <c r="E871" s="443" t="s">
        <v>381</v>
      </c>
      <c r="F871" s="444" t="s">
        <v>382</v>
      </c>
      <c r="G871" s="443" t="s">
        <v>2014</v>
      </c>
      <c r="H871" s="443" t="s">
        <v>2015</v>
      </c>
      <c r="I871" s="445">
        <v>6456.56005859375</v>
      </c>
      <c r="J871" s="445">
        <v>1</v>
      </c>
      <c r="K871" s="446">
        <v>6456.56005859375</v>
      </c>
    </row>
    <row r="872" spans="1:11" ht="14.45" customHeight="1" x14ac:dyDescent="0.2">
      <c r="A872" s="441" t="s">
        <v>1475</v>
      </c>
      <c r="B872" s="442" t="s">
        <v>1476</v>
      </c>
      <c r="C872" s="443" t="s">
        <v>1477</v>
      </c>
      <c r="D872" s="444" t="s">
        <v>1478</v>
      </c>
      <c r="E872" s="443" t="s">
        <v>381</v>
      </c>
      <c r="F872" s="444" t="s">
        <v>382</v>
      </c>
      <c r="G872" s="443" t="s">
        <v>2016</v>
      </c>
      <c r="H872" s="443" t="s">
        <v>2017</v>
      </c>
      <c r="I872" s="445">
        <v>42667.01953125</v>
      </c>
      <c r="J872" s="445">
        <v>1</v>
      </c>
      <c r="K872" s="446">
        <v>42667.01953125</v>
      </c>
    </row>
    <row r="873" spans="1:11" ht="14.45" customHeight="1" x14ac:dyDescent="0.2">
      <c r="A873" s="441" t="s">
        <v>1475</v>
      </c>
      <c r="B873" s="442" t="s">
        <v>1476</v>
      </c>
      <c r="C873" s="443" t="s">
        <v>1477</v>
      </c>
      <c r="D873" s="444" t="s">
        <v>1478</v>
      </c>
      <c r="E873" s="443" t="s">
        <v>381</v>
      </c>
      <c r="F873" s="444" t="s">
        <v>382</v>
      </c>
      <c r="G873" s="443" t="s">
        <v>2018</v>
      </c>
      <c r="H873" s="443" t="s">
        <v>2019</v>
      </c>
      <c r="I873" s="445">
        <v>34183.7109375</v>
      </c>
      <c r="J873" s="445">
        <v>2</v>
      </c>
      <c r="K873" s="446">
        <v>68367.421875</v>
      </c>
    </row>
    <row r="874" spans="1:11" ht="14.45" customHeight="1" x14ac:dyDescent="0.2">
      <c r="A874" s="441" t="s">
        <v>1475</v>
      </c>
      <c r="B874" s="442" t="s">
        <v>1476</v>
      </c>
      <c r="C874" s="443" t="s">
        <v>1477</v>
      </c>
      <c r="D874" s="444" t="s">
        <v>1478</v>
      </c>
      <c r="E874" s="443" t="s">
        <v>381</v>
      </c>
      <c r="F874" s="444" t="s">
        <v>382</v>
      </c>
      <c r="G874" s="443" t="s">
        <v>2020</v>
      </c>
      <c r="H874" s="443" t="s">
        <v>2021</v>
      </c>
      <c r="I874" s="445">
        <v>44932.530468750003</v>
      </c>
      <c r="J874" s="445">
        <v>5</v>
      </c>
      <c r="K874" s="446">
        <v>224662.65234375</v>
      </c>
    </row>
    <row r="875" spans="1:11" ht="14.45" customHeight="1" x14ac:dyDescent="0.2">
      <c r="A875" s="441" t="s">
        <v>1475</v>
      </c>
      <c r="B875" s="442" t="s">
        <v>1476</v>
      </c>
      <c r="C875" s="443" t="s">
        <v>1477</v>
      </c>
      <c r="D875" s="444" t="s">
        <v>1478</v>
      </c>
      <c r="E875" s="443" t="s">
        <v>381</v>
      </c>
      <c r="F875" s="444" t="s">
        <v>382</v>
      </c>
      <c r="G875" s="443" t="s">
        <v>2020</v>
      </c>
      <c r="H875" s="443" t="s">
        <v>2022</v>
      </c>
      <c r="I875" s="445">
        <v>44932.6640625</v>
      </c>
      <c r="J875" s="445">
        <v>3</v>
      </c>
      <c r="K875" s="446">
        <v>134797.9921875</v>
      </c>
    </row>
    <row r="876" spans="1:11" ht="14.45" customHeight="1" x14ac:dyDescent="0.2">
      <c r="A876" s="441" t="s">
        <v>1475</v>
      </c>
      <c r="B876" s="442" t="s">
        <v>1476</v>
      </c>
      <c r="C876" s="443" t="s">
        <v>1477</v>
      </c>
      <c r="D876" s="444" t="s">
        <v>1478</v>
      </c>
      <c r="E876" s="443" t="s">
        <v>381</v>
      </c>
      <c r="F876" s="444" t="s">
        <v>382</v>
      </c>
      <c r="G876" s="443" t="s">
        <v>2023</v>
      </c>
      <c r="H876" s="443" t="s">
        <v>2024</v>
      </c>
      <c r="I876" s="445">
        <v>51213.248437499999</v>
      </c>
      <c r="J876" s="445">
        <v>8</v>
      </c>
      <c r="K876" s="446">
        <v>409706.015625</v>
      </c>
    </row>
    <row r="877" spans="1:11" ht="14.45" customHeight="1" x14ac:dyDescent="0.2">
      <c r="A877" s="441" t="s">
        <v>1475</v>
      </c>
      <c r="B877" s="442" t="s">
        <v>1476</v>
      </c>
      <c r="C877" s="443" t="s">
        <v>1477</v>
      </c>
      <c r="D877" s="444" t="s">
        <v>1478</v>
      </c>
      <c r="E877" s="443" t="s">
        <v>381</v>
      </c>
      <c r="F877" s="444" t="s">
        <v>382</v>
      </c>
      <c r="G877" s="443" t="s">
        <v>2025</v>
      </c>
      <c r="H877" s="443" t="s">
        <v>2026</v>
      </c>
      <c r="I877" s="445">
        <v>34183.7109375</v>
      </c>
      <c r="J877" s="445">
        <v>1</v>
      </c>
      <c r="K877" s="446">
        <v>34183.7109375</v>
      </c>
    </row>
    <row r="878" spans="1:11" ht="14.45" customHeight="1" x14ac:dyDescent="0.2">
      <c r="A878" s="441" t="s">
        <v>1475</v>
      </c>
      <c r="B878" s="442" t="s">
        <v>1476</v>
      </c>
      <c r="C878" s="443" t="s">
        <v>1477</v>
      </c>
      <c r="D878" s="444" t="s">
        <v>1478</v>
      </c>
      <c r="E878" s="443" t="s">
        <v>381</v>
      </c>
      <c r="F878" s="444" t="s">
        <v>382</v>
      </c>
      <c r="G878" s="443" t="s">
        <v>2027</v>
      </c>
      <c r="H878" s="443" t="s">
        <v>2028</v>
      </c>
      <c r="I878" s="445">
        <v>12761.865234375</v>
      </c>
      <c r="J878" s="445">
        <v>4</v>
      </c>
      <c r="K878" s="446">
        <v>51047.4609375</v>
      </c>
    </row>
    <row r="879" spans="1:11" ht="14.45" customHeight="1" x14ac:dyDescent="0.2">
      <c r="A879" s="441" t="s">
        <v>1475</v>
      </c>
      <c r="B879" s="442" t="s">
        <v>1476</v>
      </c>
      <c r="C879" s="443" t="s">
        <v>1477</v>
      </c>
      <c r="D879" s="444" t="s">
        <v>1478</v>
      </c>
      <c r="E879" s="443" t="s">
        <v>381</v>
      </c>
      <c r="F879" s="444" t="s">
        <v>382</v>
      </c>
      <c r="G879" s="443" t="s">
        <v>2029</v>
      </c>
      <c r="H879" s="443" t="s">
        <v>2030</v>
      </c>
      <c r="I879" s="445">
        <v>21763.6796875</v>
      </c>
      <c r="J879" s="445">
        <v>1</v>
      </c>
      <c r="K879" s="446">
        <v>21763.6796875</v>
      </c>
    </row>
    <row r="880" spans="1:11" ht="14.45" customHeight="1" x14ac:dyDescent="0.2">
      <c r="A880" s="441" t="s">
        <v>1475</v>
      </c>
      <c r="B880" s="442" t="s">
        <v>1476</v>
      </c>
      <c r="C880" s="443" t="s">
        <v>1477</v>
      </c>
      <c r="D880" s="444" t="s">
        <v>1478</v>
      </c>
      <c r="E880" s="443" t="s">
        <v>381</v>
      </c>
      <c r="F880" s="444" t="s">
        <v>382</v>
      </c>
      <c r="G880" s="443" t="s">
        <v>2031</v>
      </c>
      <c r="H880" s="443" t="s">
        <v>2032</v>
      </c>
      <c r="I880" s="445">
        <v>71390</v>
      </c>
      <c r="J880" s="445">
        <v>1</v>
      </c>
      <c r="K880" s="446">
        <v>71390</v>
      </c>
    </row>
    <row r="881" spans="1:11" ht="14.45" customHeight="1" x14ac:dyDescent="0.2">
      <c r="A881" s="441" t="s">
        <v>1475</v>
      </c>
      <c r="B881" s="442" t="s">
        <v>1476</v>
      </c>
      <c r="C881" s="443" t="s">
        <v>1477</v>
      </c>
      <c r="D881" s="444" t="s">
        <v>1478</v>
      </c>
      <c r="E881" s="443" t="s">
        <v>381</v>
      </c>
      <c r="F881" s="444" t="s">
        <v>382</v>
      </c>
      <c r="G881" s="443" t="s">
        <v>2033</v>
      </c>
      <c r="H881" s="443" t="s">
        <v>2034</v>
      </c>
      <c r="I881" s="445">
        <v>6292</v>
      </c>
      <c r="J881" s="445">
        <v>9</v>
      </c>
      <c r="K881" s="446">
        <v>56628</v>
      </c>
    </row>
    <row r="882" spans="1:11" ht="14.45" customHeight="1" x14ac:dyDescent="0.2">
      <c r="A882" s="441" t="s">
        <v>1475</v>
      </c>
      <c r="B882" s="442" t="s">
        <v>1476</v>
      </c>
      <c r="C882" s="443" t="s">
        <v>1477</v>
      </c>
      <c r="D882" s="444" t="s">
        <v>1478</v>
      </c>
      <c r="E882" s="443" t="s">
        <v>381</v>
      </c>
      <c r="F882" s="444" t="s">
        <v>382</v>
      </c>
      <c r="G882" s="443" t="s">
        <v>2035</v>
      </c>
      <c r="H882" s="443" t="s">
        <v>2036</v>
      </c>
      <c r="I882" s="445">
        <v>4319.33984375</v>
      </c>
      <c r="J882" s="445">
        <v>1</v>
      </c>
      <c r="K882" s="446">
        <v>4319.33984375</v>
      </c>
    </row>
    <row r="883" spans="1:11" ht="14.45" customHeight="1" x14ac:dyDescent="0.2">
      <c r="A883" s="441" t="s">
        <v>1475</v>
      </c>
      <c r="B883" s="442" t="s">
        <v>1476</v>
      </c>
      <c r="C883" s="443" t="s">
        <v>1477</v>
      </c>
      <c r="D883" s="444" t="s">
        <v>1478</v>
      </c>
      <c r="E883" s="443" t="s">
        <v>381</v>
      </c>
      <c r="F883" s="444" t="s">
        <v>382</v>
      </c>
      <c r="G883" s="443" t="s">
        <v>757</v>
      </c>
      <c r="H883" s="443" t="s">
        <v>758</v>
      </c>
      <c r="I883" s="445">
        <v>77.860000610351563</v>
      </c>
      <c r="J883" s="445">
        <v>1</v>
      </c>
      <c r="K883" s="446">
        <v>77.860000610351563</v>
      </c>
    </row>
    <row r="884" spans="1:11" ht="14.45" customHeight="1" x14ac:dyDescent="0.2">
      <c r="A884" s="441" t="s">
        <v>1475</v>
      </c>
      <c r="B884" s="442" t="s">
        <v>1476</v>
      </c>
      <c r="C884" s="443" t="s">
        <v>1477</v>
      </c>
      <c r="D884" s="444" t="s">
        <v>1478</v>
      </c>
      <c r="E884" s="443" t="s">
        <v>381</v>
      </c>
      <c r="F884" s="444" t="s">
        <v>382</v>
      </c>
      <c r="G884" s="443" t="s">
        <v>2037</v>
      </c>
      <c r="H884" s="443" t="s">
        <v>2038</v>
      </c>
      <c r="I884" s="445">
        <v>2470.0120380108174</v>
      </c>
      <c r="J884" s="445">
        <v>27</v>
      </c>
      <c r="K884" s="446">
        <v>65769.720947265625</v>
      </c>
    </row>
    <row r="885" spans="1:11" ht="14.45" customHeight="1" x14ac:dyDescent="0.2">
      <c r="A885" s="441" t="s">
        <v>1475</v>
      </c>
      <c r="B885" s="442" t="s">
        <v>1476</v>
      </c>
      <c r="C885" s="443" t="s">
        <v>1477</v>
      </c>
      <c r="D885" s="444" t="s">
        <v>1478</v>
      </c>
      <c r="E885" s="443" t="s">
        <v>381</v>
      </c>
      <c r="F885" s="444" t="s">
        <v>382</v>
      </c>
      <c r="G885" s="443" t="s">
        <v>2039</v>
      </c>
      <c r="H885" s="443" t="s">
        <v>2040</v>
      </c>
      <c r="I885" s="445">
        <v>3120.2149658203125</v>
      </c>
      <c r="J885" s="445">
        <v>4</v>
      </c>
      <c r="K885" s="446">
        <v>12480.85986328125</v>
      </c>
    </row>
    <row r="886" spans="1:11" ht="14.45" customHeight="1" x14ac:dyDescent="0.2">
      <c r="A886" s="441" t="s">
        <v>1475</v>
      </c>
      <c r="B886" s="442" t="s">
        <v>1476</v>
      </c>
      <c r="C886" s="443" t="s">
        <v>1477</v>
      </c>
      <c r="D886" s="444" t="s">
        <v>1478</v>
      </c>
      <c r="E886" s="443" t="s">
        <v>381</v>
      </c>
      <c r="F886" s="444" t="s">
        <v>382</v>
      </c>
      <c r="G886" s="443" t="s">
        <v>2041</v>
      </c>
      <c r="H886" s="443" t="s">
        <v>2042</v>
      </c>
      <c r="I886" s="445">
        <v>3163.2159667968749</v>
      </c>
      <c r="J886" s="445">
        <v>5</v>
      </c>
      <c r="K886" s="446">
        <v>15816.079833984375</v>
      </c>
    </row>
    <row r="887" spans="1:11" ht="14.45" customHeight="1" x14ac:dyDescent="0.2">
      <c r="A887" s="441" t="s">
        <v>1475</v>
      </c>
      <c r="B887" s="442" t="s">
        <v>1476</v>
      </c>
      <c r="C887" s="443" t="s">
        <v>1477</v>
      </c>
      <c r="D887" s="444" t="s">
        <v>1478</v>
      </c>
      <c r="E887" s="443" t="s">
        <v>381</v>
      </c>
      <c r="F887" s="444" t="s">
        <v>382</v>
      </c>
      <c r="G887" s="443" t="s">
        <v>2043</v>
      </c>
      <c r="H887" s="443" t="s">
        <v>2044</v>
      </c>
      <c r="I887" s="445">
        <v>3120.0999755859375</v>
      </c>
      <c r="J887" s="445">
        <v>4</v>
      </c>
      <c r="K887" s="446">
        <v>12480.39990234375</v>
      </c>
    </row>
    <row r="888" spans="1:11" ht="14.45" customHeight="1" x14ac:dyDescent="0.2">
      <c r="A888" s="441" t="s">
        <v>1475</v>
      </c>
      <c r="B888" s="442" t="s">
        <v>1476</v>
      </c>
      <c r="C888" s="443" t="s">
        <v>1477</v>
      </c>
      <c r="D888" s="444" t="s">
        <v>1478</v>
      </c>
      <c r="E888" s="443" t="s">
        <v>381</v>
      </c>
      <c r="F888" s="444" t="s">
        <v>382</v>
      </c>
      <c r="G888" s="443" t="s">
        <v>2045</v>
      </c>
      <c r="H888" s="443" t="s">
        <v>2046</v>
      </c>
      <c r="I888" s="445">
        <v>2463.6180419921875</v>
      </c>
      <c r="J888" s="445">
        <v>26</v>
      </c>
      <c r="K888" s="446">
        <v>63222.990478515625</v>
      </c>
    </row>
    <row r="889" spans="1:11" ht="14.45" customHeight="1" x14ac:dyDescent="0.2">
      <c r="A889" s="441" t="s">
        <v>1475</v>
      </c>
      <c r="B889" s="442" t="s">
        <v>1476</v>
      </c>
      <c r="C889" s="443" t="s">
        <v>1477</v>
      </c>
      <c r="D889" s="444" t="s">
        <v>1478</v>
      </c>
      <c r="E889" s="443" t="s">
        <v>381</v>
      </c>
      <c r="F889" s="444" t="s">
        <v>382</v>
      </c>
      <c r="G889" s="443" t="s">
        <v>2047</v>
      </c>
      <c r="H889" s="443" t="s">
        <v>2048</v>
      </c>
      <c r="I889" s="445">
        <v>2064.9100341796875</v>
      </c>
      <c r="J889" s="445">
        <v>9</v>
      </c>
      <c r="K889" s="446">
        <v>18583.540283203125</v>
      </c>
    </row>
    <row r="890" spans="1:11" ht="14.45" customHeight="1" x14ac:dyDescent="0.2">
      <c r="A890" s="441" t="s">
        <v>1475</v>
      </c>
      <c r="B890" s="442" t="s">
        <v>1476</v>
      </c>
      <c r="C890" s="443" t="s">
        <v>1477</v>
      </c>
      <c r="D890" s="444" t="s">
        <v>1478</v>
      </c>
      <c r="E890" s="443" t="s">
        <v>381</v>
      </c>
      <c r="F890" s="444" t="s">
        <v>382</v>
      </c>
      <c r="G890" s="443" t="s">
        <v>2049</v>
      </c>
      <c r="H890" s="443" t="s">
        <v>2050</v>
      </c>
      <c r="I890" s="445">
        <v>2064.953369140625</v>
      </c>
      <c r="J890" s="445">
        <v>10</v>
      </c>
      <c r="K890" s="446">
        <v>20648.84033203125</v>
      </c>
    </row>
    <row r="891" spans="1:11" ht="14.45" customHeight="1" x14ac:dyDescent="0.2">
      <c r="A891" s="441" t="s">
        <v>1475</v>
      </c>
      <c r="B891" s="442" t="s">
        <v>1476</v>
      </c>
      <c r="C891" s="443" t="s">
        <v>1477</v>
      </c>
      <c r="D891" s="444" t="s">
        <v>1478</v>
      </c>
      <c r="E891" s="443" t="s">
        <v>381</v>
      </c>
      <c r="F891" s="444" t="s">
        <v>382</v>
      </c>
      <c r="G891" s="443" t="s">
        <v>2051</v>
      </c>
      <c r="H891" s="443" t="s">
        <v>2052</v>
      </c>
      <c r="I891" s="445">
        <v>1530.5899658203125</v>
      </c>
      <c r="J891" s="445">
        <v>1</v>
      </c>
      <c r="K891" s="446">
        <v>1530.5899658203125</v>
      </c>
    </row>
    <row r="892" spans="1:11" ht="14.45" customHeight="1" x14ac:dyDescent="0.2">
      <c r="A892" s="441" t="s">
        <v>1475</v>
      </c>
      <c r="B892" s="442" t="s">
        <v>1476</v>
      </c>
      <c r="C892" s="443" t="s">
        <v>1477</v>
      </c>
      <c r="D892" s="444" t="s">
        <v>1478</v>
      </c>
      <c r="E892" s="443" t="s">
        <v>381</v>
      </c>
      <c r="F892" s="444" t="s">
        <v>382</v>
      </c>
      <c r="G892" s="443" t="s">
        <v>2051</v>
      </c>
      <c r="H892" s="443" t="s">
        <v>2053</v>
      </c>
      <c r="I892" s="445">
        <v>1530.0149536132813</v>
      </c>
      <c r="J892" s="445">
        <v>2</v>
      </c>
      <c r="K892" s="446">
        <v>3060.0299072265625</v>
      </c>
    </row>
    <row r="893" spans="1:11" ht="14.45" customHeight="1" x14ac:dyDescent="0.2">
      <c r="A893" s="441" t="s">
        <v>1475</v>
      </c>
      <c r="B893" s="442" t="s">
        <v>1476</v>
      </c>
      <c r="C893" s="443" t="s">
        <v>1477</v>
      </c>
      <c r="D893" s="444" t="s">
        <v>1478</v>
      </c>
      <c r="E893" s="443" t="s">
        <v>381</v>
      </c>
      <c r="F893" s="444" t="s">
        <v>382</v>
      </c>
      <c r="G893" s="443" t="s">
        <v>2054</v>
      </c>
      <c r="H893" s="443" t="s">
        <v>2055</v>
      </c>
      <c r="I893" s="445">
        <v>4778.2900390625</v>
      </c>
      <c r="J893" s="445">
        <v>1</v>
      </c>
      <c r="K893" s="446">
        <v>4778.2900390625</v>
      </c>
    </row>
    <row r="894" spans="1:11" ht="14.45" customHeight="1" x14ac:dyDescent="0.2">
      <c r="A894" s="441" t="s">
        <v>1475</v>
      </c>
      <c r="B894" s="442" t="s">
        <v>1476</v>
      </c>
      <c r="C894" s="443" t="s">
        <v>1477</v>
      </c>
      <c r="D894" s="444" t="s">
        <v>1478</v>
      </c>
      <c r="E894" s="443" t="s">
        <v>381</v>
      </c>
      <c r="F894" s="444" t="s">
        <v>382</v>
      </c>
      <c r="G894" s="443" t="s">
        <v>2056</v>
      </c>
      <c r="H894" s="443" t="s">
        <v>2057</v>
      </c>
      <c r="I894" s="445">
        <v>7961.7998046875</v>
      </c>
      <c r="J894" s="445">
        <v>1</v>
      </c>
      <c r="K894" s="446">
        <v>7961.7998046875</v>
      </c>
    </row>
    <row r="895" spans="1:11" ht="14.45" customHeight="1" x14ac:dyDescent="0.2">
      <c r="A895" s="441" t="s">
        <v>1475</v>
      </c>
      <c r="B895" s="442" t="s">
        <v>1476</v>
      </c>
      <c r="C895" s="443" t="s">
        <v>1477</v>
      </c>
      <c r="D895" s="444" t="s">
        <v>1478</v>
      </c>
      <c r="E895" s="443" t="s">
        <v>381</v>
      </c>
      <c r="F895" s="444" t="s">
        <v>382</v>
      </c>
      <c r="G895" s="443" t="s">
        <v>2058</v>
      </c>
      <c r="H895" s="443" t="s">
        <v>2059</v>
      </c>
      <c r="I895" s="445">
        <v>6655</v>
      </c>
      <c r="J895" s="445">
        <v>1</v>
      </c>
      <c r="K895" s="446">
        <v>6655</v>
      </c>
    </row>
    <row r="896" spans="1:11" ht="14.45" customHeight="1" x14ac:dyDescent="0.2">
      <c r="A896" s="441" t="s">
        <v>1475</v>
      </c>
      <c r="B896" s="442" t="s">
        <v>1476</v>
      </c>
      <c r="C896" s="443" t="s">
        <v>1477</v>
      </c>
      <c r="D896" s="444" t="s">
        <v>1478</v>
      </c>
      <c r="E896" s="443" t="s">
        <v>381</v>
      </c>
      <c r="F896" s="444" t="s">
        <v>382</v>
      </c>
      <c r="G896" s="443" t="s">
        <v>2060</v>
      </c>
      <c r="H896" s="443" t="s">
        <v>2061</v>
      </c>
      <c r="I896" s="445">
        <v>9965.5498046875</v>
      </c>
      <c r="J896" s="445">
        <v>1</v>
      </c>
      <c r="K896" s="446">
        <v>9965.5498046875</v>
      </c>
    </row>
    <row r="897" spans="1:11" ht="14.45" customHeight="1" x14ac:dyDescent="0.2">
      <c r="A897" s="441" t="s">
        <v>1475</v>
      </c>
      <c r="B897" s="442" t="s">
        <v>1476</v>
      </c>
      <c r="C897" s="443" t="s">
        <v>1477</v>
      </c>
      <c r="D897" s="444" t="s">
        <v>1478</v>
      </c>
      <c r="E897" s="443" t="s">
        <v>381</v>
      </c>
      <c r="F897" s="444" t="s">
        <v>382</v>
      </c>
      <c r="G897" s="443" t="s">
        <v>2062</v>
      </c>
      <c r="H897" s="443" t="s">
        <v>2063</v>
      </c>
      <c r="I897" s="445">
        <v>4376</v>
      </c>
      <c r="J897" s="445">
        <v>1</v>
      </c>
      <c r="K897" s="446">
        <v>4376</v>
      </c>
    </row>
    <row r="898" spans="1:11" ht="14.45" customHeight="1" x14ac:dyDescent="0.2">
      <c r="A898" s="441" t="s">
        <v>1475</v>
      </c>
      <c r="B898" s="442" t="s">
        <v>1476</v>
      </c>
      <c r="C898" s="443" t="s">
        <v>1477</v>
      </c>
      <c r="D898" s="444" t="s">
        <v>1478</v>
      </c>
      <c r="E898" s="443" t="s">
        <v>381</v>
      </c>
      <c r="F898" s="444" t="s">
        <v>382</v>
      </c>
      <c r="G898" s="443" t="s">
        <v>2064</v>
      </c>
      <c r="H898" s="443" t="s">
        <v>2065</v>
      </c>
      <c r="I898" s="445">
        <v>2233.2820312499998</v>
      </c>
      <c r="J898" s="445">
        <v>5</v>
      </c>
      <c r="K898" s="446">
        <v>11166.41015625</v>
      </c>
    </row>
    <row r="899" spans="1:11" ht="14.45" customHeight="1" x14ac:dyDescent="0.2">
      <c r="A899" s="441" t="s">
        <v>1475</v>
      </c>
      <c r="B899" s="442" t="s">
        <v>1476</v>
      </c>
      <c r="C899" s="443" t="s">
        <v>1477</v>
      </c>
      <c r="D899" s="444" t="s">
        <v>1478</v>
      </c>
      <c r="E899" s="443" t="s">
        <v>381</v>
      </c>
      <c r="F899" s="444" t="s">
        <v>382</v>
      </c>
      <c r="G899" s="443" t="s">
        <v>2066</v>
      </c>
      <c r="H899" s="443" t="s">
        <v>2067</v>
      </c>
      <c r="I899" s="445">
        <v>2233.2820312499998</v>
      </c>
      <c r="J899" s="445">
        <v>6</v>
      </c>
      <c r="K899" s="446">
        <v>13231.710205078125</v>
      </c>
    </row>
    <row r="900" spans="1:11" ht="14.45" customHeight="1" x14ac:dyDescent="0.2">
      <c r="A900" s="441" t="s">
        <v>1475</v>
      </c>
      <c r="B900" s="442" t="s">
        <v>1476</v>
      </c>
      <c r="C900" s="443" t="s">
        <v>1477</v>
      </c>
      <c r="D900" s="444" t="s">
        <v>1478</v>
      </c>
      <c r="E900" s="443" t="s">
        <v>381</v>
      </c>
      <c r="F900" s="444" t="s">
        <v>382</v>
      </c>
      <c r="G900" s="443" t="s">
        <v>2068</v>
      </c>
      <c r="H900" s="443" t="s">
        <v>2069</v>
      </c>
      <c r="I900" s="445">
        <v>2292.0980468749999</v>
      </c>
      <c r="J900" s="445">
        <v>5</v>
      </c>
      <c r="K900" s="446">
        <v>11460.490234375</v>
      </c>
    </row>
    <row r="901" spans="1:11" ht="14.45" customHeight="1" x14ac:dyDescent="0.2">
      <c r="A901" s="441" t="s">
        <v>1475</v>
      </c>
      <c r="B901" s="442" t="s">
        <v>1476</v>
      </c>
      <c r="C901" s="443" t="s">
        <v>1477</v>
      </c>
      <c r="D901" s="444" t="s">
        <v>1478</v>
      </c>
      <c r="E901" s="443" t="s">
        <v>381</v>
      </c>
      <c r="F901" s="444" t="s">
        <v>382</v>
      </c>
      <c r="G901" s="443" t="s">
        <v>2070</v>
      </c>
      <c r="H901" s="443" t="s">
        <v>2071</v>
      </c>
      <c r="I901" s="445">
        <v>3263.5516357421875</v>
      </c>
      <c r="J901" s="445">
        <v>6</v>
      </c>
      <c r="K901" s="446">
        <v>19581.309814453125</v>
      </c>
    </row>
    <row r="902" spans="1:11" ht="14.45" customHeight="1" x14ac:dyDescent="0.2">
      <c r="A902" s="441" t="s">
        <v>1475</v>
      </c>
      <c r="B902" s="442" t="s">
        <v>1476</v>
      </c>
      <c r="C902" s="443" t="s">
        <v>1477</v>
      </c>
      <c r="D902" s="444" t="s">
        <v>1478</v>
      </c>
      <c r="E902" s="443" t="s">
        <v>381</v>
      </c>
      <c r="F902" s="444" t="s">
        <v>382</v>
      </c>
      <c r="G902" s="443" t="s">
        <v>2072</v>
      </c>
      <c r="H902" s="443" t="s">
        <v>2073</v>
      </c>
      <c r="I902" s="445">
        <v>3249.2179687500002</v>
      </c>
      <c r="J902" s="445">
        <v>6</v>
      </c>
      <c r="K902" s="446">
        <v>19581.309814453125</v>
      </c>
    </row>
    <row r="903" spans="1:11" ht="14.45" customHeight="1" x14ac:dyDescent="0.2">
      <c r="A903" s="441" t="s">
        <v>1475</v>
      </c>
      <c r="B903" s="442" t="s">
        <v>1476</v>
      </c>
      <c r="C903" s="443" t="s">
        <v>1477</v>
      </c>
      <c r="D903" s="444" t="s">
        <v>1478</v>
      </c>
      <c r="E903" s="443" t="s">
        <v>381</v>
      </c>
      <c r="F903" s="444" t="s">
        <v>382</v>
      </c>
      <c r="G903" s="443" t="s">
        <v>2074</v>
      </c>
      <c r="H903" s="443" t="s">
        <v>2075</v>
      </c>
      <c r="I903" s="445">
        <v>3335.219970703125</v>
      </c>
      <c r="J903" s="445">
        <v>1</v>
      </c>
      <c r="K903" s="446">
        <v>3335.219970703125</v>
      </c>
    </row>
    <row r="904" spans="1:11" ht="14.45" customHeight="1" x14ac:dyDescent="0.2">
      <c r="A904" s="441" t="s">
        <v>1475</v>
      </c>
      <c r="B904" s="442" t="s">
        <v>1476</v>
      </c>
      <c r="C904" s="443" t="s">
        <v>1477</v>
      </c>
      <c r="D904" s="444" t="s">
        <v>1478</v>
      </c>
      <c r="E904" s="443" t="s">
        <v>381</v>
      </c>
      <c r="F904" s="444" t="s">
        <v>382</v>
      </c>
      <c r="G904" s="443" t="s">
        <v>2076</v>
      </c>
      <c r="H904" s="443" t="s">
        <v>2077</v>
      </c>
      <c r="I904" s="445">
        <v>3335.219970703125</v>
      </c>
      <c r="J904" s="445">
        <v>2</v>
      </c>
      <c r="K904" s="446">
        <v>6670.43994140625</v>
      </c>
    </row>
    <row r="905" spans="1:11" ht="14.45" customHeight="1" x14ac:dyDescent="0.2">
      <c r="A905" s="441" t="s">
        <v>1475</v>
      </c>
      <c r="B905" s="442" t="s">
        <v>1476</v>
      </c>
      <c r="C905" s="443" t="s">
        <v>1477</v>
      </c>
      <c r="D905" s="444" t="s">
        <v>1478</v>
      </c>
      <c r="E905" s="443" t="s">
        <v>381</v>
      </c>
      <c r="F905" s="444" t="s">
        <v>382</v>
      </c>
      <c r="G905" s="443" t="s">
        <v>2078</v>
      </c>
      <c r="H905" s="443" t="s">
        <v>2079</v>
      </c>
      <c r="I905" s="445">
        <v>3335.219970703125</v>
      </c>
      <c r="J905" s="445">
        <v>2</v>
      </c>
      <c r="K905" s="446">
        <v>6670.43994140625</v>
      </c>
    </row>
    <row r="906" spans="1:11" ht="14.45" customHeight="1" x14ac:dyDescent="0.2">
      <c r="A906" s="441" t="s">
        <v>1475</v>
      </c>
      <c r="B906" s="442" t="s">
        <v>1476</v>
      </c>
      <c r="C906" s="443" t="s">
        <v>1477</v>
      </c>
      <c r="D906" s="444" t="s">
        <v>1478</v>
      </c>
      <c r="E906" s="443" t="s">
        <v>381</v>
      </c>
      <c r="F906" s="444" t="s">
        <v>382</v>
      </c>
      <c r="G906" s="443" t="s">
        <v>2080</v>
      </c>
      <c r="H906" s="443" t="s">
        <v>2081</v>
      </c>
      <c r="I906" s="445">
        <v>3263.5516357421875</v>
      </c>
      <c r="J906" s="445">
        <v>6</v>
      </c>
      <c r="K906" s="446">
        <v>19581.309814453125</v>
      </c>
    </row>
    <row r="907" spans="1:11" ht="14.45" customHeight="1" x14ac:dyDescent="0.2">
      <c r="A907" s="441" t="s">
        <v>1475</v>
      </c>
      <c r="B907" s="442" t="s">
        <v>1476</v>
      </c>
      <c r="C907" s="443" t="s">
        <v>1477</v>
      </c>
      <c r="D907" s="444" t="s">
        <v>1478</v>
      </c>
      <c r="E907" s="443" t="s">
        <v>381</v>
      </c>
      <c r="F907" s="444" t="s">
        <v>382</v>
      </c>
      <c r="G907" s="443" t="s">
        <v>2082</v>
      </c>
      <c r="H907" s="443" t="s">
        <v>2083</v>
      </c>
      <c r="I907" s="445">
        <v>3263.5516357421875</v>
      </c>
      <c r="J907" s="445">
        <v>6</v>
      </c>
      <c r="K907" s="446">
        <v>19581.309814453125</v>
      </c>
    </row>
    <row r="908" spans="1:11" ht="14.45" customHeight="1" x14ac:dyDescent="0.2">
      <c r="A908" s="441" t="s">
        <v>1475</v>
      </c>
      <c r="B908" s="442" t="s">
        <v>1476</v>
      </c>
      <c r="C908" s="443" t="s">
        <v>1477</v>
      </c>
      <c r="D908" s="444" t="s">
        <v>1478</v>
      </c>
      <c r="E908" s="443" t="s">
        <v>381</v>
      </c>
      <c r="F908" s="444" t="s">
        <v>382</v>
      </c>
      <c r="G908" s="443" t="s">
        <v>2084</v>
      </c>
      <c r="H908" s="443" t="s">
        <v>2085</v>
      </c>
      <c r="I908" s="445">
        <v>3249.2179687500002</v>
      </c>
      <c r="J908" s="445">
        <v>5</v>
      </c>
      <c r="K908" s="446">
        <v>16246.08984375</v>
      </c>
    </row>
    <row r="909" spans="1:11" ht="14.45" customHeight="1" x14ac:dyDescent="0.2">
      <c r="A909" s="441" t="s">
        <v>1475</v>
      </c>
      <c r="B909" s="442" t="s">
        <v>1476</v>
      </c>
      <c r="C909" s="443" t="s">
        <v>1477</v>
      </c>
      <c r="D909" s="444" t="s">
        <v>1478</v>
      </c>
      <c r="E909" s="443" t="s">
        <v>381</v>
      </c>
      <c r="F909" s="444" t="s">
        <v>382</v>
      </c>
      <c r="G909" s="443" t="s">
        <v>2086</v>
      </c>
      <c r="H909" s="443" t="s">
        <v>2087</v>
      </c>
      <c r="I909" s="445">
        <v>3335.219970703125</v>
      </c>
      <c r="J909" s="445">
        <v>2</v>
      </c>
      <c r="K909" s="446">
        <v>6670.43994140625</v>
      </c>
    </row>
    <row r="910" spans="1:11" ht="14.45" customHeight="1" x14ac:dyDescent="0.2">
      <c r="A910" s="441" t="s">
        <v>1475</v>
      </c>
      <c r="B910" s="442" t="s">
        <v>1476</v>
      </c>
      <c r="C910" s="443" t="s">
        <v>1477</v>
      </c>
      <c r="D910" s="444" t="s">
        <v>1478</v>
      </c>
      <c r="E910" s="443" t="s">
        <v>381</v>
      </c>
      <c r="F910" s="444" t="s">
        <v>382</v>
      </c>
      <c r="G910" s="443" t="s">
        <v>2088</v>
      </c>
      <c r="H910" s="443" t="s">
        <v>2089</v>
      </c>
      <c r="I910" s="445">
        <v>3263.5516357421875</v>
      </c>
      <c r="J910" s="445">
        <v>6</v>
      </c>
      <c r="K910" s="446">
        <v>19581.309814453125</v>
      </c>
    </row>
    <row r="911" spans="1:11" ht="14.45" customHeight="1" x14ac:dyDescent="0.2">
      <c r="A911" s="441" t="s">
        <v>1475</v>
      </c>
      <c r="B911" s="442" t="s">
        <v>1476</v>
      </c>
      <c r="C911" s="443" t="s">
        <v>1477</v>
      </c>
      <c r="D911" s="444" t="s">
        <v>1478</v>
      </c>
      <c r="E911" s="443" t="s">
        <v>381</v>
      </c>
      <c r="F911" s="444" t="s">
        <v>382</v>
      </c>
      <c r="G911" s="443" t="s">
        <v>2090</v>
      </c>
      <c r="H911" s="443" t="s">
        <v>2091</v>
      </c>
      <c r="I911" s="445">
        <v>3191.88330078125</v>
      </c>
      <c r="J911" s="445">
        <v>3</v>
      </c>
      <c r="K911" s="446">
        <v>9575.64990234375</v>
      </c>
    </row>
    <row r="912" spans="1:11" ht="14.45" customHeight="1" x14ac:dyDescent="0.2">
      <c r="A912" s="441" t="s">
        <v>1475</v>
      </c>
      <c r="B912" s="442" t="s">
        <v>1476</v>
      </c>
      <c r="C912" s="443" t="s">
        <v>1477</v>
      </c>
      <c r="D912" s="444" t="s">
        <v>1478</v>
      </c>
      <c r="E912" s="443" t="s">
        <v>381</v>
      </c>
      <c r="F912" s="444" t="s">
        <v>382</v>
      </c>
      <c r="G912" s="443" t="s">
        <v>2092</v>
      </c>
      <c r="H912" s="443" t="s">
        <v>2093</v>
      </c>
      <c r="I912" s="445">
        <v>2402.7249755859375</v>
      </c>
      <c r="J912" s="445">
        <v>4</v>
      </c>
      <c r="K912" s="446">
        <v>9610.89990234375</v>
      </c>
    </row>
    <row r="913" spans="1:11" ht="14.45" customHeight="1" x14ac:dyDescent="0.2">
      <c r="A913" s="441" t="s">
        <v>1475</v>
      </c>
      <c r="B913" s="442" t="s">
        <v>1476</v>
      </c>
      <c r="C913" s="443" t="s">
        <v>1477</v>
      </c>
      <c r="D913" s="444" t="s">
        <v>1478</v>
      </c>
      <c r="E913" s="443" t="s">
        <v>381</v>
      </c>
      <c r="F913" s="444" t="s">
        <v>382</v>
      </c>
      <c r="G913" s="443" t="s">
        <v>2094</v>
      </c>
      <c r="H913" s="443" t="s">
        <v>2095</v>
      </c>
      <c r="I913" s="445">
        <v>2402.7249755859375</v>
      </c>
      <c r="J913" s="445">
        <v>4</v>
      </c>
      <c r="K913" s="446">
        <v>9610.89990234375</v>
      </c>
    </row>
    <row r="914" spans="1:11" ht="14.45" customHeight="1" x14ac:dyDescent="0.2">
      <c r="A914" s="441" t="s">
        <v>1475</v>
      </c>
      <c r="B914" s="442" t="s">
        <v>1476</v>
      </c>
      <c r="C914" s="443" t="s">
        <v>1477</v>
      </c>
      <c r="D914" s="444" t="s">
        <v>1478</v>
      </c>
      <c r="E914" s="443" t="s">
        <v>381</v>
      </c>
      <c r="F914" s="444" t="s">
        <v>382</v>
      </c>
      <c r="G914" s="443" t="s">
        <v>2096</v>
      </c>
      <c r="H914" s="443" t="s">
        <v>2097</v>
      </c>
      <c r="I914" s="445">
        <v>3382.4339843749999</v>
      </c>
      <c r="J914" s="445">
        <v>5</v>
      </c>
      <c r="K914" s="446">
        <v>16912.169921875</v>
      </c>
    </row>
    <row r="915" spans="1:11" ht="14.45" customHeight="1" x14ac:dyDescent="0.2">
      <c r="A915" s="441" t="s">
        <v>1475</v>
      </c>
      <c r="B915" s="442" t="s">
        <v>1476</v>
      </c>
      <c r="C915" s="443" t="s">
        <v>1477</v>
      </c>
      <c r="D915" s="444" t="s">
        <v>1478</v>
      </c>
      <c r="E915" s="443" t="s">
        <v>381</v>
      </c>
      <c r="F915" s="444" t="s">
        <v>382</v>
      </c>
      <c r="G915" s="443" t="s">
        <v>2098</v>
      </c>
      <c r="H915" s="443" t="s">
        <v>2099</v>
      </c>
      <c r="I915" s="445">
        <v>3501.739990234375</v>
      </c>
      <c r="J915" s="445">
        <v>2</v>
      </c>
      <c r="K915" s="446">
        <v>7003.47998046875</v>
      </c>
    </row>
    <row r="916" spans="1:11" ht="14.45" customHeight="1" x14ac:dyDescent="0.2">
      <c r="A916" s="441" t="s">
        <v>1475</v>
      </c>
      <c r="B916" s="442" t="s">
        <v>1476</v>
      </c>
      <c r="C916" s="443" t="s">
        <v>1477</v>
      </c>
      <c r="D916" s="444" t="s">
        <v>1478</v>
      </c>
      <c r="E916" s="443" t="s">
        <v>381</v>
      </c>
      <c r="F916" s="444" t="s">
        <v>382</v>
      </c>
      <c r="G916" s="443" t="s">
        <v>2100</v>
      </c>
      <c r="H916" s="443" t="s">
        <v>2101</v>
      </c>
      <c r="I916" s="445">
        <v>2235.22998046875</v>
      </c>
      <c r="J916" s="445">
        <v>2</v>
      </c>
      <c r="K916" s="446">
        <v>4470.4599609375</v>
      </c>
    </row>
    <row r="917" spans="1:11" ht="14.45" customHeight="1" x14ac:dyDescent="0.2">
      <c r="A917" s="441" t="s">
        <v>1475</v>
      </c>
      <c r="B917" s="442" t="s">
        <v>1476</v>
      </c>
      <c r="C917" s="443" t="s">
        <v>1477</v>
      </c>
      <c r="D917" s="444" t="s">
        <v>1478</v>
      </c>
      <c r="E917" s="443" t="s">
        <v>381</v>
      </c>
      <c r="F917" s="444" t="s">
        <v>382</v>
      </c>
      <c r="G917" s="443" t="s">
        <v>2102</v>
      </c>
      <c r="H917" s="443" t="s">
        <v>2103</v>
      </c>
      <c r="I917" s="445">
        <v>2235.22998046875</v>
      </c>
      <c r="J917" s="445">
        <v>3</v>
      </c>
      <c r="K917" s="446">
        <v>6705.68994140625</v>
      </c>
    </row>
    <row r="918" spans="1:11" ht="14.45" customHeight="1" x14ac:dyDescent="0.2">
      <c r="A918" s="441" t="s">
        <v>1475</v>
      </c>
      <c r="B918" s="442" t="s">
        <v>1476</v>
      </c>
      <c r="C918" s="443" t="s">
        <v>1477</v>
      </c>
      <c r="D918" s="444" t="s">
        <v>1478</v>
      </c>
      <c r="E918" s="443" t="s">
        <v>381</v>
      </c>
      <c r="F918" s="444" t="s">
        <v>382</v>
      </c>
      <c r="G918" s="443" t="s">
        <v>2104</v>
      </c>
      <c r="H918" s="443" t="s">
        <v>2105</v>
      </c>
      <c r="I918" s="445">
        <v>3501.739990234375</v>
      </c>
      <c r="J918" s="445">
        <v>2</v>
      </c>
      <c r="K918" s="446">
        <v>7003.47998046875</v>
      </c>
    </row>
    <row r="919" spans="1:11" ht="14.45" customHeight="1" x14ac:dyDescent="0.2">
      <c r="A919" s="441" t="s">
        <v>1475</v>
      </c>
      <c r="B919" s="442" t="s">
        <v>1476</v>
      </c>
      <c r="C919" s="443" t="s">
        <v>1477</v>
      </c>
      <c r="D919" s="444" t="s">
        <v>1478</v>
      </c>
      <c r="E919" s="443" t="s">
        <v>381</v>
      </c>
      <c r="F919" s="444" t="s">
        <v>382</v>
      </c>
      <c r="G919" s="443" t="s">
        <v>2106</v>
      </c>
      <c r="H919" s="443" t="s">
        <v>2107</v>
      </c>
      <c r="I919" s="445">
        <v>2235.22998046875</v>
      </c>
      <c r="J919" s="445">
        <v>2</v>
      </c>
      <c r="K919" s="446">
        <v>4470.4599609375</v>
      </c>
    </row>
    <row r="920" spans="1:11" ht="14.45" customHeight="1" x14ac:dyDescent="0.2">
      <c r="A920" s="441" t="s">
        <v>1475</v>
      </c>
      <c r="B920" s="442" t="s">
        <v>1476</v>
      </c>
      <c r="C920" s="443" t="s">
        <v>1477</v>
      </c>
      <c r="D920" s="444" t="s">
        <v>1478</v>
      </c>
      <c r="E920" s="443" t="s">
        <v>381</v>
      </c>
      <c r="F920" s="444" t="s">
        <v>382</v>
      </c>
      <c r="G920" s="443" t="s">
        <v>2108</v>
      </c>
      <c r="H920" s="443" t="s">
        <v>2109</v>
      </c>
      <c r="I920" s="445">
        <v>2235.22998046875</v>
      </c>
      <c r="J920" s="445">
        <v>2</v>
      </c>
      <c r="K920" s="446">
        <v>4470.4599609375</v>
      </c>
    </row>
    <row r="921" spans="1:11" ht="14.45" customHeight="1" x14ac:dyDescent="0.2">
      <c r="A921" s="441" t="s">
        <v>1475</v>
      </c>
      <c r="B921" s="442" t="s">
        <v>1476</v>
      </c>
      <c r="C921" s="443" t="s">
        <v>1477</v>
      </c>
      <c r="D921" s="444" t="s">
        <v>1478</v>
      </c>
      <c r="E921" s="443" t="s">
        <v>381</v>
      </c>
      <c r="F921" s="444" t="s">
        <v>382</v>
      </c>
      <c r="G921" s="443" t="s">
        <v>2110</v>
      </c>
      <c r="H921" s="443" t="s">
        <v>2111</v>
      </c>
      <c r="I921" s="445">
        <v>3303.056640625</v>
      </c>
      <c r="J921" s="445">
        <v>3</v>
      </c>
      <c r="K921" s="446">
        <v>9909.169921875</v>
      </c>
    </row>
    <row r="922" spans="1:11" ht="14.45" customHeight="1" x14ac:dyDescent="0.2">
      <c r="A922" s="441" t="s">
        <v>1475</v>
      </c>
      <c r="B922" s="442" t="s">
        <v>1476</v>
      </c>
      <c r="C922" s="443" t="s">
        <v>1477</v>
      </c>
      <c r="D922" s="444" t="s">
        <v>1478</v>
      </c>
      <c r="E922" s="443" t="s">
        <v>381</v>
      </c>
      <c r="F922" s="444" t="s">
        <v>382</v>
      </c>
      <c r="G922" s="443" t="s">
        <v>2112</v>
      </c>
      <c r="H922" s="443" t="s">
        <v>2113</v>
      </c>
      <c r="I922" s="445">
        <v>3335.219970703125</v>
      </c>
      <c r="J922" s="445">
        <v>1</v>
      </c>
      <c r="K922" s="446">
        <v>3335.219970703125</v>
      </c>
    </row>
    <row r="923" spans="1:11" ht="14.45" customHeight="1" x14ac:dyDescent="0.2">
      <c r="A923" s="441" t="s">
        <v>1475</v>
      </c>
      <c r="B923" s="442" t="s">
        <v>1476</v>
      </c>
      <c r="C923" s="443" t="s">
        <v>1477</v>
      </c>
      <c r="D923" s="444" t="s">
        <v>1478</v>
      </c>
      <c r="E923" s="443" t="s">
        <v>381</v>
      </c>
      <c r="F923" s="444" t="s">
        <v>382</v>
      </c>
      <c r="G923" s="443" t="s">
        <v>2114</v>
      </c>
      <c r="H923" s="443" t="s">
        <v>2115</v>
      </c>
      <c r="I923" s="445">
        <v>1983.6332872178818</v>
      </c>
      <c r="J923" s="445">
        <v>19</v>
      </c>
      <c r="K923" s="446">
        <v>37688.550048828125</v>
      </c>
    </row>
    <row r="924" spans="1:11" ht="14.45" customHeight="1" x14ac:dyDescent="0.2">
      <c r="A924" s="441" t="s">
        <v>1475</v>
      </c>
      <c r="B924" s="442" t="s">
        <v>1476</v>
      </c>
      <c r="C924" s="443" t="s">
        <v>1477</v>
      </c>
      <c r="D924" s="444" t="s">
        <v>1478</v>
      </c>
      <c r="E924" s="443" t="s">
        <v>381</v>
      </c>
      <c r="F924" s="444" t="s">
        <v>382</v>
      </c>
      <c r="G924" s="443" t="s">
        <v>2116</v>
      </c>
      <c r="H924" s="443" t="s">
        <v>2117</v>
      </c>
      <c r="I924" s="445">
        <v>4625.0295840992649</v>
      </c>
      <c r="J924" s="445">
        <v>31</v>
      </c>
      <c r="K924" s="446">
        <v>143375.4052734375</v>
      </c>
    </row>
    <row r="925" spans="1:11" ht="14.45" customHeight="1" x14ac:dyDescent="0.2">
      <c r="A925" s="441" t="s">
        <v>1475</v>
      </c>
      <c r="B925" s="442" t="s">
        <v>1476</v>
      </c>
      <c r="C925" s="443" t="s">
        <v>1477</v>
      </c>
      <c r="D925" s="444" t="s">
        <v>1478</v>
      </c>
      <c r="E925" s="443" t="s">
        <v>381</v>
      </c>
      <c r="F925" s="444" t="s">
        <v>382</v>
      </c>
      <c r="G925" s="443" t="s">
        <v>2118</v>
      </c>
      <c r="H925" s="443" t="s">
        <v>2119</v>
      </c>
      <c r="I925" s="445">
        <v>7828.698893229167</v>
      </c>
      <c r="J925" s="445">
        <v>14</v>
      </c>
      <c r="K925" s="446">
        <v>109904.2890625</v>
      </c>
    </row>
    <row r="926" spans="1:11" ht="14.45" customHeight="1" x14ac:dyDescent="0.2">
      <c r="A926" s="441" t="s">
        <v>1475</v>
      </c>
      <c r="B926" s="442" t="s">
        <v>1476</v>
      </c>
      <c r="C926" s="443" t="s">
        <v>1477</v>
      </c>
      <c r="D926" s="444" t="s">
        <v>1478</v>
      </c>
      <c r="E926" s="443" t="s">
        <v>381</v>
      </c>
      <c r="F926" s="444" t="s">
        <v>382</v>
      </c>
      <c r="G926" s="443" t="s">
        <v>2120</v>
      </c>
      <c r="H926" s="443" t="s">
        <v>2121</v>
      </c>
      <c r="I926" s="445">
        <v>494.13999938964844</v>
      </c>
      <c r="J926" s="445">
        <v>41</v>
      </c>
      <c r="K926" s="446">
        <v>20264.800109863281</v>
      </c>
    </row>
    <row r="927" spans="1:11" ht="14.45" customHeight="1" x14ac:dyDescent="0.2">
      <c r="A927" s="441" t="s">
        <v>1475</v>
      </c>
      <c r="B927" s="442" t="s">
        <v>1476</v>
      </c>
      <c r="C927" s="443" t="s">
        <v>1477</v>
      </c>
      <c r="D927" s="444" t="s">
        <v>1478</v>
      </c>
      <c r="E927" s="443" t="s">
        <v>381</v>
      </c>
      <c r="F927" s="444" t="s">
        <v>382</v>
      </c>
      <c r="G927" s="443" t="s">
        <v>2122</v>
      </c>
      <c r="H927" s="443" t="s">
        <v>2123</v>
      </c>
      <c r="I927" s="445">
        <v>7358.85986328125</v>
      </c>
      <c r="J927" s="445">
        <v>1</v>
      </c>
      <c r="K927" s="446">
        <v>7358.85986328125</v>
      </c>
    </row>
    <row r="928" spans="1:11" ht="14.45" customHeight="1" x14ac:dyDescent="0.2">
      <c r="A928" s="441" t="s">
        <v>1475</v>
      </c>
      <c r="B928" s="442" t="s">
        <v>1476</v>
      </c>
      <c r="C928" s="443" t="s">
        <v>1477</v>
      </c>
      <c r="D928" s="444" t="s">
        <v>1478</v>
      </c>
      <c r="E928" s="443" t="s">
        <v>381</v>
      </c>
      <c r="F928" s="444" t="s">
        <v>382</v>
      </c>
      <c r="G928" s="443" t="s">
        <v>2124</v>
      </c>
      <c r="H928" s="443" t="s">
        <v>2125</v>
      </c>
      <c r="I928" s="445">
        <v>62750.6015625</v>
      </c>
      <c r="J928" s="445">
        <v>2</v>
      </c>
      <c r="K928" s="446">
        <v>125501.203125</v>
      </c>
    </row>
    <row r="929" spans="1:11" ht="14.45" customHeight="1" x14ac:dyDescent="0.2">
      <c r="A929" s="441" t="s">
        <v>1475</v>
      </c>
      <c r="B929" s="442" t="s">
        <v>1476</v>
      </c>
      <c r="C929" s="443" t="s">
        <v>1477</v>
      </c>
      <c r="D929" s="444" t="s">
        <v>1478</v>
      </c>
      <c r="E929" s="443" t="s">
        <v>381</v>
      </c>
      <c r="F929" s="444" t="s">
        <v>382</v>
      </c>
      <c r="G929" s="443" t="s">
        <v>2126</v>
      </c>
      <c r="H929" s="443" t="s">
        <v>2127</v>
      </c>
      <c r="I929" s="445">
        <v>2429.1512756347656</v>
      </c>
      <c r="J929" s="445">
        <v>8</v>
      </c>
      <c r="K929" s="446">
        <v>19433.210205078125</v>
      </c>
    </row>
    <row r="930" spans="1:11" ht="14.45" customHeight="1" x14ac:dyDescent="0.2">
      <c r="A930" s="441" t="s">
        <v>1475</v>
      </c>
      <c r="B930" s="442" t="s">
        <v>1476</v>
      </c>
      <c r="C930" s="443" t="s">
        <v>1477</v>
      </c>
      <c r="D930" s="444" t="s">
        <v>1478</v>
      </c>
      <c r="E930" s="443" t="s">
        <v>381</v>
      </c>
      <c r="F930" s="444" t="s">
        <v>382</v>
      </c>
      <c r="G930" s="443" t="s">
        <v>2128</v>
      </c>
      <c r="H930" s="443" t="s">
        <v>2129</v>
      </c>
      <c r="I930" s="445">
        <v>8655.4521484375</v>
      </c>
      <c r="J930" s="445">
        <v>6</v>
      </c>
      <c r="K930" s="446">
        <v>51932.390625</v>
      </c>
    </row>
    <row r="931" spans="1:11" ht="14.45" customHeight="1" x14ac:dyDescent="0.2">
      <c r="A931" s="441" t="s">
        <v>1475</v>
      </c>
      <c r="B931" s="442" t="s">
        <v>1476</v>
      </c>
      <c r="C931" s="443" t="s">
        <v>1477</v>
      </c>
      <c r="D931" s="444" t="s">
        <v>1478</v>
      </c>
      <c r="E931" s="443" t="s">
        <v>381</v>
      </c>
      <c r="F931" s="444" t="s">
        <v>382</v>
      </c>
      <c r="G931" s="443" t="s">
        <v>2130</v>
      </c>
      <c r="H931" s="443" t="s">
        <v>2131</v>
      </c>
      <c r="I931" s="445">
        <v>92236.341796875</v>
      </c>
      <c r="J931" s="445">
        <v>16</v>
      </c>
      <c r="K931" s="446">
        <v>1475781.46875</v>
      </c>
    </row>
    <row r="932" spans="1:11" ht="14.45" customHeight="1" x14ac:dyDescent="0.2">
      <c r="A932" s="441" t="s">
        <v>1475</v>
      </c>
      <c r="B932" s="442" t="s">
        <v>1476</v>
      </c>
      <c r="C932" s="443" t="s">
        <v>1477</v>
      </c>
      <c r="D932" s="444" t="s">
        <v>1478</v>
      </c>
      <c r="E932" s="443" t="s">
        <v>381</v>
      </c>
      <c r="F932" s="444" t="s">
        <v>382</v>
      </c>
      <c r="G932" s="443" t="s">
        <v>2132</v>
      </c>
      <c r="H932" s="443" t="s">
        <v>2133</v>
      </c>
      <c r="I932" s="445">
        <v>4110.4827148437498</v>
      </c>
      <c r="J932" s="445">
        <v>17</v>
      </c>
      <c r="K932" s="446">
        <v>69878.15087890625</v>
      </c>
    </row>
    <row r="933" spans="1:11" ht="14.45" customHeight="1" x14ac:dyDescent="0.2">
      <c r="A933" s="441" t="s">
        <v>1475</v>
      </c>
      <c r="B933" s="442" t="s">
        <v>1476</v>
      </c>
      <c r="C933" s="443" t="s">
        <v>1477</v>
      </c>
      <c r="D933" s="444" t="s">
        <v>1478</v>
      </c>
      <c r="E933" s="443" t="s">
        <v>381</v>
      </c>
      <c r="F933" s="444" t="s">
        <v>382</v>
      </c>
      <c r="G933" s="443" t="s">
        <v>2134</v>
      </c>
      <c r="H933" s="443" t="s">
        <v>2135</v>
      </c>
      <c r="I933" s="445">
        <v>900.28997802734375</v>
      </c>
      <c r="J933" s="445">
        <v>1</v>
      </c>
      <c r="K933" s="446">
        <v>900.28997802734375</v>
      </c>
    </row>
    <row r="934" spans="1:11" ht="14.45" customHeight="1" x14ac:dyDescent="0.2">
      <c r="A934" s="441" t="s">
        <v>1475</v>
      </c>
      <c r="B934" s="442" t="s">
        <v>1476</v>
      </c>
      <c r="C934" s="443" t="s">
        <v>1477</v>
      </c>
      <c r="D934" s="444" t="s">
        <v>1478</v>
      </c>
      <c r="E934" s="443" t="s">
        <v>381</v>
      </c>
      <c r="F934" s="444" t="s">
        <v>382</v>
      </c>
      <c r="G934" s="443" t="s">
        <v>2136</v>
      </c>
      <c r="H934" s="443" t="s">
        <v>2137</v>
      </c>
      <c r="I934" s="445">
        <v>1971.719970703125</v>
      </c>
      <c r="J934" s="445">
        <v>1</v>
      </c>
      <c r="K934" s="446">
        <v>1971.719970703125</v>
      </c>
    </row>
    <row r="935" spans="1:11" ht="14.45" customHeight="1" x14ac:dyDescent="0.2">
      <c r="A935" s="441" t="s">
        <v>1475</v>
      </c>
      <c r="B935" s="442" t="s">
        <v>1476</v>
      </c>
      <c r="C935" s="443" t="s">
        <v>1477</v>
      </c>
      <c r="D935" s="444" t="s">
        <v>1478</v>
      </c>
      <c r="E935" s="443" t="s">
        <v>381</v>
      </c>
      <c r="F935" s="444" t="s">
        <v>382</v>
      </c>
      <c r="G935" s="443" t="s">
        <v>2138</v>
      </c>
      <c r="H935" s="443" t="s">
        <v>2139</v>
      </c>
      <c r="I935" s="445">
        <v>2057</v>
      </c>
      <c r="J935" s="445">
        <v>1</v>
      </c>
      <c r="K935" s="446">
        <v>2057</v>
      </c>
    </row>
    <row r="936" spans="1:11" ht="14.45" customHeight="1" x14ac:dyDescent="0.2">
      <c r="A936" s="441" t="s">
        <v>1475</v>
      </c>
      <c r="B936" s="442" t="s">
        <v>1476</v>
      </c>
      <c r="C936" s="443" t="s">
        <v>1477</v>
      </c>
      <c r="D936" s="444" t="s">
        <v>1478</v>
      </c>
      <c r="E936" s="443" t="s">
        <v>381</v>
      </c>
      <c r="F936" s="444" t="s">
        <v>382</v>
      </c>
      <c r="G936" s="443" t="s">
        <v>2140</v>
      </c>
      <c r="H936" s="443" t="s">
        <v>2141</v>
      </c>
      <c r="I936" s="445">
        <v>2057</v>
      </c>
      <c r="J936" s="445">
        <v>2</v>
      </c>
      <c r="K936" s="446">
        <v>4114</v>
      </c>
    </row>
    <row r="937" spans="1:11" ht="14.45" customHeight="1" x14ac:dyDescent="0.2">
      <c r="A937" s="441" t="s">
        <v>1475</v>
      </c>
      <c r="B937" s="442" t="s">
        <v>1476</v>
      </c>
      <c r="C937" s="443" t="s">
        <v>1477</v>
      </c>
      <c r="D937" s="444" t="s">
        <v>1478</v>
      </c>
      <c r="E937" s="443" t="s">
        <v>381</v>
      </c>
      <c r="F937" s="444" t="s">
        <v>382</v>
      </c>
      <c r="G937" s="443" t="s">
        <v>2142</v>
      </c>
      <c r="H937" s="443" t="s">
        <v>2143</v>
      </c>
      <c r="I937" s="445">
        <v>1146.1226421155427</v>
      </c>
      <c r="J937" s="445">
        <v>35</v>
      </c>
      <c r="K937" s="446">
        <v>40114.650390625</v>
      </c>
    </row>
    <row r="938" spans="1:11" ht="14.45" customHeight="1" x14ac:dyDescent="0.2">
      <c r="A938" s="441" t="s">
        <v>1475</v>
      </c>
      <c r="B938" s="442" t="s">
        <v>1476</v>
      </c>
      <c r="C938" s="443" t="s">
        <v>1477</v>
      </c>
      <c r="D938" s="444" t="s">
        <v>1478</v>
      </c>
      <c r="E938" s="443" t="s">
        <v>381</v>
      </c>
      <c r="F938" s="444" t="s">
        <v>382</v>
      </c>
      <c r="G938" s="443" t="s">
        <v>2144</v>
      </c>
      <c r="H938" s="443" t="s">
        <v>2145</v>
      </c>
      <c r="I938" s="445">
        <v>6046.5400146484371</v>
      </c>
      <c r="J938" s="445">
        <v>47</v>
      </c>
      <c r="K938" s="446">
        <v>285537.5830078125</v>
      </c>
    </row>
    <row r="939" spans="1:11" ht="14.45" customHeight="1" x14ac:dyDescent="0.2">
      <c r="A939" s="441" t="s">
        <v>1475</v>
      </c>
      <c r="B939" s="442" t="s">
        <v>1476</v>
      </c>
      <c r="C939" s="443" t="s">
        <v>1477</v>
      </c>
      <c r="D939" s="444" t="s">
        <v>1478</v>
      </c>
      <c r="E939" s="443" t="s">
        <v>381</v>
      </c>
      <c r="F939" s="444" t="s">
        <v>382</v>
      </c>
      <c r="G939" s="443" t="s">
        <v>2146</v>
      </c>
      <c r="H939" s="443" t="s">
        <v>2147</v>
      </c>
      <c r="I939" s="445">
        <v>1996.5</v>
      </c>
      <c r="J939" s="445">
        <v>3</v>
      </c>
      <c r="K939" s="446">
        <v>5989.5</v>
      </c>
    </row>
    <row r="940" spans="1:11" ht="14.45" customHeight="1" x14ac:dyDescent="0.2">
      <c r="A940" s="441" t="s">
        <v>1475</v>
      </c>
      <c r="B940" s="442" t="s">
        <v>1476</v>
      </c>
      <c r="C940" s="443" t="s">
        <v>1477</v>
      </c>
      <c r="D940" s="444" t="s">
        <v>1478</v>
      </c>
      <c r="E940" s="443" t="s">
        <v>381</v>
      </c>
      <c r="F940" s="444" t="s">
        <v>382</v>
      </c>
      <c r="G940" s="443" t="s">
        <v>2148</v>
      </c>
      <c r="H940" s="443" t="s">
        <v>2149</v>
      </c>
      <c r="I940" s="445">
        <v>5324</v>
      </c>
      <c r="J940" s="445">
        <v>3</v>
      </c>
      <c r="K940" s="446">
        <v>15972</v>
      </c>
    </row>
    <row r="941" spans="1:11" ht="14.45" customHeight="1" x14ac:dyDescent="0.2">
      <c r="A941" s="441" t="s">
        <v>1475</v>
      </c>
      <c r="B941" s="442" t="s">
        <v>1476</v>
      </c>
      <c r="C941" s="443" t="s">
        <v>1477</v>
      </c>
      <c r="D941" s="444" t="s">
        <v>1478</v>
      </c>
      <c r="E941" s="443" t="s">
        <v>381</v>
      </c>
      <c r="F941" s="444" t="s">
        <v>382</v>
      </c>
      <c r="G941" s="443" t="s">
        <v>2150</v>
      </c>
      <c r="H941" s="443" t="s">
        <v>2151</v>
      </c>
      <c r="I941" s="445">
        <v>5341.490234375</v>
      </c>
      <c r="J941" s="445">
        <v>1</v>
      </c>
      <c r="K941" s="446">
        <v>5341.490234375</v>
      </c>
    </row>
    <row r="942" spans="1:11" ht="14.45" customHeight="1" x14ac:dyDescent="0.2">
      <c r="A942" s="441" t="s">
        <v>1475</v>
      </c>
      <c r="B942" s="442" t="s">
        <v>1476</v>
      </c>
      <c r="C942" s="443" t="s">
        <v>1477</v>
      </c>
      <c r="D942" s="444" t="s">
        <v>1478</v>
      </c>
      <c r="E942" s="443" t="s">
        <v>381</v>
      </c>
      <c r="F942" s="444" t="s">
        <v>382</v>
      </c>
      <c r="G942" s="443" t="s">
        <v>2152</v>
      </c>
      <c r="H942" s="443" t="s">
        <v>2153</v>
      </c>
      <c r="I942" s="445">
        <v>1621.4200439453125</v>
      </c>
      <c r="J942" s="445">
        <v>1</v>
      </c>
      <c r="K942" s="446">
        <v>1621.4200439453125</v>
      </c>
    </row>
    <row r="943" spans="1:11" ht="14.45" customHeight="1" x14ac:dyDescent="0.2">
      <c r="A943" s="441" t="s">
        <v>1475</v>
      </c>
      <c r="B943" s="442" t="s">
        <v>1476</v>
      </c>
      <c r="C943" s="443" t="s">
        <v>1477</v>
      </c>
      <c r="D943" s="444" t="s">
        <v>1478</v>
      </c>
      <c r="E943" s="443" t="s">
        <v>381</v>
      </c>
      <c r="F943" s="444" t="s">
        <v>382</v>
      </c>
      <c r="G943" s="443" t="s">
        <v>2154</v>
      </c>
      <c r="H943" s="443" t="s">
        <v>2155</v>
      </c>
      <c r="I943" s="445">
        <v>167.70999908447266</v>
      </c>
      <c r="J943" s="445">
        <v>21</v>
      </c>
      <c r="K943" s="446">
        <v>4275.6698760986328</v>
      </c>
    </row>
    <row r="944" spans="1:11" ht="14.45" customHeight="1" x14ac:dyDescent="0.2">
      <c r="A944" s="441" t="s">
        <v>1475</v>
      </c>
      <c r="B944" s="442" t="s">
        <v>1476</v>
      </c>
      <c r="C944" s="443" t="s">
        <v>1477</v>
      </c>
      <c r="D944" s="444" t="s">
        <v>1478</v>
      </c>
      <c r="E944" s="443" t="s">
        <v>381</v>
      </c>
      <c r="F944" s="444" t="s">
        <v>382</v>
      </c>
      <c r="G944" s="443" t="s">
        <v>2156</v>
      </c>
      <c r="H944" s="443" t="s">
        <v>2157</v>
      </c>
      <c r="I944" s="445">
        <v>2168.320068359375</v>
      </c>
      <c r="J944" s="445">
        <v>1</v>
      </c>
      <c r="K944" s="446">
        <v>2168.320068359375</v>
      </c>
    </row>
    <row r="945" spans="1:11" ht="14.45" customHeight="1" x14ac:dyDescent="0.2">
      <c r="A945" s="441" t="s">
        <v>1475</v>
      </c>
      <c r="B945" s="442" t="s">
        <v>1476</v>
      </c>
      <c r="C945" s="443" t="s">
        <v>1477</v>
      </c>
      <c r="D945" s="444" t="s">
        <v>1478</v>
      </c>
      <c r="E945" s="443" t="s">
        <v>381</v>
      </c>
      <c r="F945" s="444" t="s">
        <v>382</v>
      </c>
      <c r="G945" s="443" t="s">
        <v>2158</v>
      </c>
      <c r="H945" s="443" t="s">
        <v>2159</v>
      </c>
      <c r="I945" s="445">
        <v>2168.320068359375</v>
      </c>
      <c r="J945" s="445">
        <v>1</v>
      </c>
      <c r="K945" s="446">
        <v>2168.320068359375</v>
      </c>
    </row>
    <row r="946" spans="1:11" ht="14.45" customHeight="1" x14ac:dyDescent="0.2">
      <c r="A946" s="441" t="s">
        <v>1475</v>
      </c>
      <c r="B946" s="442" t="s">
        <v>1476</v>
      </c>
      <c r="C946" s="443" t="s">
        <v>1477</v>
      </c>
      <c r="D946" s="444" t="s">
        <v>1478</v>
      </c>
      <c r="E946" s="443" t="s">
        <v>381</v>
      </c>
      <c r="F946" s="444" t="s">
        <v>382</v>
      </c>
      <c r="G946" s="443" t="s">
        <v>2160</v>
      </c>
      <c r="H946" s="443" t="s">
        <v>2161</v>
      </c>
      <c r="I946" s="445">
        <v>2168.320068359375</v>
      </c>
      <c r="J946" s="445">
        <v>1</v>
      </c>
      <c r="K946" s="446">
        <v>2168.320068359375</v>
      </c>
    </row>
    <row r="947" spans="1:11" ht="14.45" customHeight="1" x14ac:dyDescent="0.2">
      <c r="A947" s="441" t="s">
        <v>1475</v>
      </c>
      <c r="B947" s="442" t="s">
        <v>1476</v>
      </c>
      <c r="C947" s="443" t="s">
        <v>1477</v>
      </c>
      <c r="D947" s="444" t="s">
        <v>1478</v>
      </c>
      <c r="E947" s="443" t="s">
        <v>381</v>
      </c>
      <c r="F947" s="444" t="s">
        <v>382</v>
      </c>
      <c r="G947" s="443" t="s">
        <v>2162</v>
      </c>
      <c r="H947" s="443" t="s">
        <v>2163</v>
      </c>
      <c r="I947" s="445">
        <v>2064.884033203125</v>
      </c>
      <c r="J947" s="445">
        <v>5</v>
      </c>
      <c r="K947" s="446">
        <v>10324.420166015625</v>
      </c>
    </row>
    <row r="948" spans="1:11" ht="14.45" customHeight="1" x14ac:dyDescent="0.2">
      <c r="A948" s="441" t="s">
        <v>1475</v>
      </c>
      <c r="B948" s="442" t="s">
        <v>1476</v>
      </c>
      <c r="C948" s="443" t="s">
        <v>1477</v>
      </c>
      <c r="D948" s="444" t="s">
        <v>1478</v>
      </c>
      <c r="E948" s="443" t="s">
        <v>381</v>
      </c>
      <c r="F948" s="444" t="s">
        <v>382</v>
      </c>
      <c r="G948" s="443" t="s">
        <v>2164</v>
      </c>
      <c r="H948" s="443" t="s">
        <v>2165</v>
      </c>
      <c r="I948" s="445">
        <v>2064.827303799716</v>
      </c>
      <c r="J948" s="445">
        <v>18</v>
      </c>
      <c r="K948" s="446">
        <v>37167.08056640625</v>
      </c>
    </row>
    <row r="949" spans="1:11" ht="14.45" customHeight="1" x14ac:dyDescent="0.2">
      <c r="A949" s="441" t="s">
        <v>1475</v>
      </c>
      <c r="B949" s="442" t="s">
        <v>1476</v>
      </c>
      <c r="C949" s="443" t="s">
        <v>1477</v>
      </c>
      <c r="D949" s="444" t="s">
        <v>1478</v>
      </c>
      <c r="E949" s="443" t="s">
        <v>381</v>
      </c>
      <c r="F949" s="444" t="s">
        <v>382</v>
      </c>
      <c r="G949" s="443" t="s">
        <v>2166</v>
      </c>
      <c r="H949" s="443" t="s">
        <v>2167</v>
      </c>
      <c r="I949" s="445">
        <v>2064.780029296875</v>
      </c>
      <c r="J949" s="445">
        <v>5</v>
      </c>
      <c r="K949" s="446">
        <v>10323.380126953125</v>
      </c>
    </row>
    <row r="950" spans="1:11" ht="14.45" customHeight="1" x14ac:dyDescent="0.2">
      <c r="A950" s="441" t="s">
        <v>1475</v>
      </c>
      <c r="B950" s="442" t="s">
        <v>1476</v>
      </c>
      <c r="C950" s="443" t="s">
        <v>1477</v>
      </c>
      <c r="D950" s="444" t="s">
        <v>1478</v>
      </c>
      <c r="E950" s="443" t="s">
        <v>381</v>
      </c>
      <c r="F950" s="444" t="s">
        <v>382</v>
      </c>
      <c r="G950" s="443" t="s">
        <v>2168</v>
      </c>
      <c r="H950" s="443" t="s">
        <v>2169</v>
      </c>
      <c r="I950" s="445">
        <v>12145.98046875</v>
      </c>
      <c r="J950" s="445">
        <v>1</v>
      </c>
      <c r="K950" s="446">
        <v>12145.98046875</v>
      </c>
    </row>
    <row r="951" spans="1:11" ht="14.45" customHeight="1" x14ac:dyDescent="0.2">
      <c r="A951" s="441" t="s">
        <v>1475</v>
      </c>
      <c r="B951" s="442" t="s">
        <v>1476</v>
      </c>
      <c r="C951" s="443" t="s">
        <v>1477</v>
      </c>
      <c r="D951" s="444" t="s">
        <v>1478</v>
      </c>
      <c r="E951" s="443" t="s">
        <v>381</v>
      </c>
      <c r="F951" s="444" t="s">
        <v>382</v>
      </c>
      <c r="G951" s="443" t="s">
        <v>2170</v>
      </c>
      <c r="H951" s="443" t="s">
        <v>2171</v>
      </c>
      <c r="I951" s="445">
        <v>121</v>
      </c>
      <c r="J951" s="445">
        <v>60</v>
      </c>
      <c r="K951" s="446">
        <v>7260</v>
      </c>
    </row>
    <row r="952" spans="1:11" ht="14.45" customHeight="1" x14ac:dyDescent="0.2">
      <c r="A952" s="441" t="s">
        <v>1475</v>
      </c>
      <c r="B952" s="442" t="s">
        <v>1476</v>
      </c>
      <c r="C952" s="443" t="s">
        <v>1477</v>
      </c>
      <c r="D952" s="444" t="s">
        <v>1478</v>
      </c>
      <c r="E952" s="443" t="s">
        <v>381</v>
      </c>
      <c r="F952" s="444" t="s">
        <v>382</v>
      </c>
      <c r="G952" s="443" t="s">
        <v>2172</v>
      </c>
      <c r="H952" s="443" t="s">
        <v>2173</v>
      </c>
      <c r="I952" s="445">
        <v>37781.048549107145</v>
      </c>
      <c r="J952" s="445">
        <v>8</v>
      </c>
      <c r="K952" s="446">
        <v>304676.55078125</v>
      </c>
    </row>
    <row r="953" spans="1:11" ht="14.45" customHeight="1" x14ac:dyDescent="0.2">
      <c r="A953" s="441" t="s">
        <v>1475</v>
      </c>
      <c r="B953" s="442" t="s">
        <v>1476</v>
      </c>
      <c r="C953" s="443" t="s">
        <v>1477</v>
      </c>
      <c r="D953" s="444" t="s">
        <v>1478</v>
      </c>
      <c r="E953" s="443" t="s">
        <v>381</v>
      </c>
      <c r="F953" s="444" t="s">
        <v>382</v>
      </c>
      <c r="G953" s="443" t="s">
        <v>2174</v>
      </c>
      <c r="H953" s="443" t="s">
        <v>2175</v>
      </c>
      <c r="I953" s="445">
        <v>2714.2150065104165</v>
      </c>
      <c r="J953" s="445">
        <v>6</v>
      </c>
      <c r="K953" s="446">
        <v>16285.2900390625</v>
      </c>
    </row>
    <row r="954" spans="1:11" ht="14.45" customHeight="1" x14ac:dyDescent="0.2">
      <c r="A954" s="441" t="s">
        <v>1475</v>
      </c>
      <c r="B954" s="442" t="s">
        <v>1476</v>
      </c>
      <c r="C954" s="443" t="s">
        <v>1477</v>
      </c>
      <c r="D954" s="444" t="s">
        <v>1478</v>
      </c>
      <c r="E954" s="443" t="s">
        <v>381</v>
      </c>
      <c r="F954" s="444" t="s">
        <v>382</v>
      </c>
      <c r="G954" s="443" t="s">
        <v>2176</v>
      </c>
      <c r="H954" s="443" t="s">
        <v>2177</v>
      </c>
      <c r="I954" s="445">
        <v>92982.826171875</v>
      </c>
      <c r="J954" s="445">
        <v>8</v>
      </c>
      <c r="K954" s="446">
        <v>743862.609375</v>
      </c>
    </row>
    <row r="955" spans="1:11" ht="14.45" customHeight="1" x14ac:dyDescent="0.2">
      <c r="A955" s="441" t="s">
        <v>1475</v>
      </c>
      <c r="B955" s="442" t="s">
        <v>1476</v>
      </c>
      <c r="C955" s="443" t="s">
        <v>1477</v>
      </c>
      <c r="D955" s="444" t="s">
        <v>1478</v>
      </c>
      <c r="E955" s="443" t="s">
        <v>381</v>
      </c>
      <c r="F955" s="444" t="s">
        <v>382</v>
      </c>
      <c r="G955" s="443" t="s">
        <v>2178</v>
      </c>
      <c r="H955" s="443" t="s">
        <v>2179</v>
      </c>
      <c r="I955" s="445">
        <v>73632.272656250003</v>
      </c>
      <c r="J955" s="445">
        <v>10</v>
      </c>
      <c r="K955" s="446">
        <v>736322.7265625</v>
      </c>
    </row>
    <row r="956" spans="1:11" ht="14.45" customHeight="1" x14ac:dyDescent="0.2">
      <c r="A956" s="441" t="s">
        <v>1475</v>
      </c>
      <c r="B956" s="442" t="s">
        <v>1476</v>
      </c>
      <c r="C956" s="443" t="s">
        <v>1477</v>
      </c>
      <c r="D956" s="444" t="s">
        <v>1478</v>
      </c>
      <c r="E956" s="443" t="s">
        <v>381</v>
      </c>
      <c r="F956" s="444" t="s">
        <v>382</v>
      </c>
      <c r="G956" s="443" t="s">
        <v>2180</v>
      </c>
      <c r="H956" s="443" t="s">
        <v>2181</v>
      </c>
      <c r="I956" s="445">
        <v>88576.9609375</v>
      </c>
      <c r="J956" s="445">
        <v>1</v>
      </c>
      <c r="K956" s="446">
        <v>88576.9609375</v>
      </c>
    </row>
    <row r="957" spans="1:11" ht="14.45" customHeight="1" x14ac:dyDescent="0.2">
      <c r="A957" s="441" t="s">
        <v>1475</v>
      </c>
      <c r="B957" s="442" t="s">
        <v>1476</v>
      </c>
      <c r="C957" s="443" t="s">
        <v>1477</v>
      </c>
      <c r="D957" s="444" t="s">
        <v>1478</v>
      </c>
      <c r="E957" s="443" t="s">
        <v>381</v>
      </c>
      <c r="F957" s="444" t="s">
        <v>382</v>
      </c>
      <c r="G957" s="443" t="s">
        <v>2182</v>
      </c>
      <c r="H957" s="443" t="s">
        <v>2183</v>
      </c>
      <c r="I957" s="445">
        <v>88577.0234375</v>
      </c>
      <c r="J957" s="445">
        <v>1</v>
      </c>
      <c r="K957" s="446">
        <v>88577.0234375</v>
      </c>
    </row>
    <row r="958" spans="1:11" ht="14.45" customHeight="1" x14ac:dyDescent="0.2">
      <c r="A958" s="441" t="s">
        <v>1475</v>
      </c>
      <c r="B958" s="442" t="s">
        <v>1476</v>
      </c>
      <c r="C958" s="443" t="s">
        <v>1477</v>
      </c>
      <c r="D958" s="444" t="s">
        <v>1478</v>
      </c>
      <c r="E958" s="443" t="s">
        <v>381</v>
      </c>
      <c r="F958" s="444" t="s">
        <v>382</v>
      </c>
      <c r="G958" s="443" t="s">
        <v>2184</v>
      </c>
      <c r="H958" s="443" t="s">
        <v>2185</v>
      </c>
      <c r="I958" s="445">
        <v>88577.0234375</v>
      </c>
      <c r="J958" s="445">
        <v>1</v>
      </c>
      <c r="K958" s="446">
        <v>88577.0234375</v>
      </c>
    </row>
    <row r="959" spans="1:11" ht="14.45" customHeight="1" x14ac:dyDescent="0.2">
      <c r="A959" s="441" t="s">
        <v>1475</v>
      </c>
      <c r="B959" s="442" t="s">
        <v>1476</v>
      </c>
      <c r="C959" s="443" t="s">
        <v>1477</v>
      </c>
      <c r="D959" s="444" t="s">
        <v>1478</v>
      </c>
      <c r="E959" s="443" t="s">
        <v>381</v>
      </c>
      <c r="F959" s="444" t="s">
        <v>382</v>
      </c>
      <c r="G959" s="443" t="s">
        <v>2186</v>
      </c>
      <c r="H959" s="443" t="s">
        <v>2187</v>
      </c>
      <c r="I959" s="445">
        <v>13128.5</v>
      </c>
      <c r="J959" s="445">
        <v>1</v>
      </c>
      <c r="K959" s="446">
        <v>13128.5</v>
      </c>
    </row>
    <row r="960" spans="1:11" ht="14.45" customHeight="1" x14ac:dyDescent="0.2">
      <c r="A960" s="441" t="s">
        <v>1475</v>
      </c>
      <c r="B960" s="442" t="s">
        <v>1476</v>
      </c>
      <c r="C960" s="443" t="s">
        <v>1477</v>
      </c>
      <c r="D960" s="444" t="s">
        <v>1478</v>
      </c>
      <c r="E960" s="443" t="s">
        <v>381</v>
      </c>
      <c r="F960" s="444" t="s">
        <v>382</v>
      </c>
      <c r="G960" s="443" t="s">
        <v>2188</v>
      </c>
      <c r="H960" s="443" t="s">
        <v>2189</v>
      </c>
      <c r="I960" s="445">
        <v>18869.94921875</v>
      </c>
      <c r="J960" s="445">
        <v>1</v>
      </c>
      <c r="K960" s="446">
        <v>18869.94921875</v>
      </c>
    </row>
    <row r="961" spans="1:11" ht="14.45" customHeight="1" x14ac:dyDescent="0.2">
      <c r="A961" s="441" t="s">
        <v>1475</v>
      </c>
      <c r="B961" s="442" t="s">
        <v>1476</v>
      </c>
      <c r="C961" s="443" t="s">
        <v>1477</v>
      </c>
      <c r="D961" s="444" t="s">
        <v>1478</v>
      </c>
      <c r="E961" s="443" t="s">
        <v>381</v>
      </c>
      <c r="F961" s="444" t="s">
        <v>382</v>
      </c>
      <c r="G961" s="443" t="s">
        <v>2190</v>
      </c>
      <c r="H961" s="443" t="s">
        <v>2191</v>
      </c>
      <c r="I961" s="445">
        <v>94743</v>
      </c>
      <c r="J961" s="445">
        <v>1</v>
      </c>
      <c r="K961" s="446">
        <v>94743</v>
      </c>
    </row>
    <row r="962" spans="1:11" ht="14.45" customHeight="1" x14ac:dyDescent="0.2">
      <c r="A962" s="441" t="s">
        <v>1475</v>
      </c>
      <c r="B962" s="442" t="s">
        <v>1476</v>
      </c>
      <c r="C962" s="443" t="s">
        <v>1477</v>
      </c>
      <c r="D962" s="444" t="s">
        <v>1478</v>
      </c>
      <c r="E962" s="443" t="s">
        <v>381</v>
      </c>
      <c r="F962" s="444" t="s">
        <v>382</v>
      </c>
      <c r="G962" s="443" t="s">
        <v>2192</v>
      </c>
      <c r="H962" s="443" t="s">
        <v>2193</v>
      </c>
      <c r="I962" s="445">
        <v>13285.814670138889</v>
      </c>
      <c r="J962" s="445">
        <v>27</v>
      </c>
      <c r="K962" s="446">
        <v>358716.595703125</v>
      </c>
    </row>
    <row r="963" spans="1:11" ht="14.45" customHeight="1" x14ac:dyDescent="0.2">
      <c r="A963" s="441" t="s">
        <v>1475</v>
      </c>
      <c r="B963" s="442" t="s">
        <v>1476</v>
      </c>
      <c r="C963" s="443" t="s">
        <v>1477</v>
      </c>
      <c r="D963" s="444" t="s">
        <v>1478</v>
      </c>
      <c r="E963" s="443" t="s">
        <v>381</v>
      </c>
      <c r="F963" s="444" t="s">
        <v>382</v>
      </c>
      <c r="G963" s="443" t="s">
        <v>2194</v>
      </c>
      <c r="H963" s="443" t="s">
        <v>2195</v>
      </c>
      <c r="I963" s="445">
        <v>165730.54166666666</v>
      </c>
      <c r="J963" s="445">
        <v>3</v>
      </c>
      <c r="K963" s="446">
        <v>497191.625</v>
      </c>
    </row>
    <row r="964" spans="1:11" ht="14.45" customHeight="1" x14ac:dyDescent="0.2">
      <c r="A964" s="441" t="s">
        <v>1475</v>
      </c>
      <c r="B964" s="442" t="s">
        <v>1476</v>
      </c>
      <c r="C964" s="443" t="s">
        <v>1477</v>
      </c>
      <c r="D964" s="444" t="s">
        <v>1478</v>
      </c>
      <c r="E964" s="443" t="s">
        <v>381</v>
      </c>
      <c r="F964" s="444" t="s">
        <v>382</v>
      </c>
      <c r="G964" s="443" t="s">
        <v>2196</v>
      </c>
      <c r="H964" s="443" t="s">
        <v>2197</v>
      </c>
      <c r="I964" s="445">
        <v>3735.2633463541665</v>
      </c>
      <c r="J964" s="445">
        <v>3</v>
      </c>
      <c r="K964" s="446">
        <v>11205.7900390625</v>
      </c>
    </row>
    <row r="965" spans="1:11" ht="14.45" customHeight="1" x14ac:dyDescent="0.2">
      <c r="A965" s="441" t="s">
        <v>1475</v>
      </c>
      <c r="B965" s="442" t="s">
        <v>1476</v>
      </c>
      <c r="C965" s="443" t="s">
        <v>1477</v>
      </c>
      <c r="D965" s="444" t="s">
        <v>1478</v>
      </c>
      <c r="E965" s="443" t="s">
        <v>381</v>
      </c>
      <c r="F965" s="444" t="s">
        <v>382</v>
      </c>
      <c r="G965" s="443" t="s">
        <v>2198</v>
      </c>
      <c r="H965" s="443" t="s">
        <v>2199</v>
      </c>
      <c r="I965" s="445">
        <v>362.10131495000707</v>
      </c>
      <c r="J965" s="445">
        <v>9</v>
      </c>
      <c r="K965" s="446">
        <v>3258.9118345500638</v>
      </c>
    </row>
    <row r="966" spans="1:11" ht="14.45" customHeight="1" x14ac:dyDescent="0.2">
      <c r="A966" s="441" t="s">
        <v>1475</v>
      </c>
      <c r="B966" s="442" t="s">
        <v>1476</v>
      </c>
      <c r="C966" s="443" t="s">
        <v>1477</v>
      </c>
      <c r="D966" s="444" t="s">
        <v>1478</v>
      </c>
      <c r="E966" s="443" t="s">
        <v>381</v>
      </c>
      <c r="F966" s="444" t="s">
        <v>382</v>
      </c>
      <c r="G966" s="443" t="s">
        <v>2200</v>
      </c>
      <c r="H966" s="443" t="s">
        <v>2201</v>
      </c>
      <c r="I966" s="445">
        <v>2505.1739501953125</v>
      </c>
      <c r="J966" s="445">
        <v>21</v>
      </c>
      <c r="K966" s="446">
        <v>52816.35107421875</v>
      </c>
    </row>
    <row r="967" spans="1:11" ht="14.45" customHeight="1" x14ac:dyDescent="0.2">
      <c r="A967" s="441" t="s">
        <v>1475</v>
      </c>
      <c r="B967" s="442" t="s">
        <v>1476</v>
      </c>
      <c r="C967" s="443" t="s">
        <v>1477</v>
      </c>
      <c r="D967" s="444" t="s">
        <v>1478</v>
      </c>
      <c r="E967" s="443" t="s">
        <v>381</v>
      </c>
      <c r="F967" s="444" t="s">
        <v>382</v>
      </c>
      <c r="G967" s="443" t="s">
        <v>2202</v>
      </c>
      <c r="H967" s="443" t="s">
        <v>2203</v>
      </c>
      <c r="I967" s="445">
        <v>2404.2544119698659</v>
      </c>
      <c r="J967" s="445">
        <v>107</v>
      </c>
      <c r="K967" s="446">
        <v>260864.5810546875</v>
      </c>
    </row>
    <row r="968" spans="1:11" ht="14.45" customHeight="1" x14ac:dyDescent="0.2">
      <c r="A968" s="441" t="s">
        <v>1475</v>
      </c>
      <c r="B968" s="442" t="s">
        <v>1476</v>
      </c>
      <c r="C968" s="443" t="s">
        <v>1477</v>
      </c>
      <c r="D968" s="444" t="s">
        <v>1478</v>
      </c>
      <c r="E968" s="443" t="s">
        <v>381</v>
      </c>
      <c r="F968" s="444" t="s">
        <v>382</v>
      </c>
      <c r="G968" s="443" t="s">
        <v>2204</v>
      </c>
      <c r="H968" s="443" t="s">
        <v>2205</v>
      </c>
      <c r="I968" s="445">
        <v>2491.318318684896</v>
      </c>
      <c r="J968" s="445">
        <v>69</v>
      </c>
      <c r="K968" s="446">
        <v>172399.697265625</v>
      </c>
    </row>
    <row r="969" spans="1:11" ht="14.45" customHeight="1" x14ac:dyDescent="0.2">
      <c r="A969" s="441" t="s">
        <v>1475</v>
      </c>
      <c r="B969" s="442" t="s">
        <v>1476</v>
      </c>
      <c r="C969" s="443" t="s">
        <v>1477</v>
      </c>
      <c r="D969" s="444" t="s">
        <v>1478</v>
      </c>
      <c r="E969" s="443" t="s">
        <v>381</v>
      </c>
      <c r="F969" s="444" t="s">
        <v>382</v>
      </c>
      <c r="G969" s="443" t="s">
        <v>2206</v>
      </c>
      <c r="H969" s="443" t="s">
        <v>2207</v>
      </c>
      <c r="I969" s="445">
        <v>2325.106689453125</v>
      </c>
      <c r="J969" s="445">
        <v>3</v>
      </c>
      <c r="K969" s="446">
        <v>6975.320068359375</v>
      </c>
    </row>
    <row r="970" spans="1:11" ht="14.45" customHeight="1" x14ac:dyDescent="0.2">
      <c r="A970" s="441" t="s">
        <v>1475</v>
      </c>
      <c r="B970" s="442" t="s">
        <v>1476</v>
      </c>
      <c r="C970" s="443" t="s">
        <v>1477</v>
      </c>
      <c r="D970" s="444" t="s">
        <v>1478</v>
      </c>
      <c r="E970" s="443" t="s">
        <v>381</v>
      </c>
      <c r="F970" s="444" t="s">
        <v>382</v>
      </c>
      <c r="G970" s="443" t="s">
        <v>2208</v>
      </c>
      <c r="H970" s="443" t="s">
        <v>2209</v>
      </c>
      <c r="I970" s="445">
        <v>2417.4459906684028</v>
      </c>
      <c r="J970" s="445">
        <v>129</v>
      </c>
      <c r="K970" s="446">
        <v>313235.80224609375</v>
      </c>
    </row>
    <row r="971" spans="1:11" ht="14.45" customHeight="1" x14ac:dyDescent="0.2">
      <c r="A971" s="441" t="s">
        <v>1475</v>
      </c>
      <c r="B971" s="442" t="s">
        <v>1476</v>
      </c>
      <c r="C971" s="443" t="s">
        <v>1477</v>
      </c>
      <c r="D971" s="444" t="s">
        <v>1478</v>
      </c>
      <c r="E971" s="443" t="s">
        <v>381</v>
      </c>
      <c r="F971" s="444" t="s">
        <v>382</v>
      </c>
      <c r="G971" s="443" t="s">
        <v>2210</v>
      </c>
      <c r="H971" s="443" t="s">
        <v>2211</v>
      </c>
      <c r="I971" s="445">
        <v>2435.913330078125</v>
      </c>
      <c r="J971" s="445">
        <v>3</v>
      </c>
      <c r="K971" s="446">
        <v>7307.739990234375</v>
      </c>
    </row>
    <row r="972" spans="1:11" ht="14.45" customHeight="1" x14ac:dyDescent="0.2">
      <c r="A972" s="441" t="s">
        <v>1475</v>
      </c>
      <c r="B972" s="442" t="s">
        <v>1476</v>
      </c>
      <c r="C972" s="443" t="s">
        <v>1477</v>
      </c>
      <c r="D972" s="444" t="s">
        <v>1478</v>
      </c>
      <c r="E972" s="443" t="s">
        <v>381</v>
      </c>
      <c r="F972" s="444" t="s">
        <v>382</v>
      </c>
      <c r="G972" s="443" t="s">
        <v>2212</v>
      </c>
      <c r="H972" s="443" t="s">
        <v>2213</v>
      </c>
      <c r="I972" s="445">
        <v>6255.7540283203125</v>
      </c>
      <c r="J972" s="445">
        <v>144</v>
      </c>
      <c r="K972" s="446">
        <v>900827.423828125</v>
      </c>
    </row>
    <row r="973" spans="1:11" ht="14.45" customHeight="1" x14ac:dyDescent="0.2">
      <c r="A973" s="441" t="s">
        <v>1475</v>
      </c>
      <c r="B973" s="442" t="s">
        <v>1476</v>
      </c>
      <c r="C973" s="443" t="s">
        <v>1477</v>
      </c>
      <c r="D973" s="444" t="s">
        <v>1478</v>
      </c>
      <c r="E973" s="443" t="s">
        <v>381</v>
      </c>
      <c r="F973" s="444" t="s">
        <v>382</v>
      </c>
      <c r="G973" s="443" t="s">
        <v>2214</v>
      </c>
      <c r="H973" s="443" t="s">
        <v>2215</v>
      </c>
      <c r="I973" s="445">
        <v>6255.7471923828125</v>
      </c>
      <c r="J973" s="445">
        <v>78</v>
      </c>
      <c r="K973" s="446">
        <v>487948.8837890625</v>
      </c>
    </row>
    <row r="974" spans="1:11" ht="14.45" customHeight="1" x14ac:dyDescent="0.2">
      <c r="A974" s="441" t="s">
        <v>1475</v>
      </c>
      <c r="B974" s="442" t="s">
        <v>1476</v>
      </c>
      <c r="C974" s="443" t="s">
        <v>1477</v>
      </c>
      <c r="D974" s="444" t="s">
        <v>1478</v>
      </c>
      <c r="E974" s="443" t="s">
        <v>381</v>
      </c>
      <c r="F974" s="444" t="s">
        <v>382</v>
      </c>
      <c r="G974" s="443" t="s">
        <v>2216</v>
      </c>
      <c r="H974" s="443" t="s">
        <v>2217</v>
      </c>
      <c r="I974" s="445">
        <v>389.01499938964844</v>
      </c>
      <c r="J974" s="445">
        <v>2</v>
      </c>
      <c r="K974" s="446">
        <v>778.02999877929688</v>
      </c>
    </row>
    <row r="975" spans="1:11" ht="14.45" customHeight="1" x14ac:dyDescent="0.2">
      <c r="A975" s="441" t="s">
        <v>1475</v>
      </c>
      <c r="B975" s="442" t="s">
        <v>1476</v>
      </c>
      <c r="C975" s="443" t="s">
        <v>1477</v>
      </c>
      <c r="D975" s="444" t="s">
        <v>1478</v>
      </c>
      <c r="E975" s="443" t="s">
        <v>381</v>
      </c>
      <c r="F975" s="444" t="s">
        <v>382</v>
      </c>
      <c r="G975" s="443" t="s">
        <v>940</v>
      </c>
      <c r="H975" s="443" t="s">
        <v>941</v>
      </c>
      <c r="I975" s="445">
        <v>77.985000610351563</v>
      </c>
      <c r="J975" s="445">
        <v>4</v>
      </c>
      <c r="K975" s="446">
        <v>311.94000244140625</v>
      </c>
    </row>
    <row r="976" spans="1:11" ht="14.45" customHeight="1" x14ac:dyDescent="0.2">
      <c r="A976" s="441" t="s">
        <v>1475</v>
      </c>
      <c r="B976" s="442" t="s">
        <v>1476</v>
      </c>
      <c r="C976" s="443" t="s">
        <v>1477</v>
      </c>
      <c r="D976" s="444" t="s">
        <v>1478</v>
      </c>
      <c r="E976" s="443" t="s">
        <v>381</v>
      </c>
      <c r="F976" s="444" t="s">
        <v>382</v>
      </c>
      <c r="G976" s="443" t="s">
        <v>2218</v>
      </c>
      <c r="H976" s="443" t="s">
        <v>2219</v>
      </c>
      <c r="I976" s="445">
        <v>16727.022321428572</v>
      </c>
      <c r="J976" s="445">
        <v>8</v>
      </c>
      <c r="K976" s="446">
        <v>133816.1953125</v>
      </c>
    </row>
    <row r="977" spans="1:11" ht="14.45" customHeight="1" x14ac:dyDescent="0.2">
      <c r="A977" s="441" t="s">
        <v>1475</v>
      </c>
      <c r="B977" s="442" t="s">
        <v>1476</v>
      </c>
      <c r="C977" s="443" t="s">
        <v>1477</v>
      </c>
      <c r="D977" s="444" t="s">
        <v>1478</v>
      </c>
      <c r="E977" s="443" t="s">
        <v>381</v>
      </c>
      <c r="F977" s="444" t="s">
        <v>382</v>
      </c>
      <c r="G977" s="443" t="s">
        <v>2220</v>
      </c>
      <c r="H977" s="443" t="s">
        <v>2221</v>
      </c>
      <c r="I977" s="445">
        <v>18573.5</v>
      </c>
      <c r="J977" s="445">
        <v>4</v>
      </c>
      <c r="K977" s="446">
        <v>74294</v>
      </c>
    </row>
    <row r="978" spans="1:11" ht="14.45" customHeight="1" x14ac:dyDescent="0.2">
      <c r="A978" s="441" t="s">
        <v>1475</v>
      </c>
      <c r="B978" s="442" t="s">
        <v>1476</v>
      </c>
      <c r="C978" s="443" t="s">
        <v>1477</v>
      </c>
      <c r="D978" s="444" t="s">
        <v>1478</v>
      </c>
      <c r="E978" s="443" t="s">
        <v>381</v>
      </c>
      <c r="F978" s="444" t="s">
        <v>382</v>
      </c>
      <c r="G978" s="443" t="s">
        <v>2222</v>
      </c>
      <c r="H978" s="443" t="s">
        <v>2223</v>
      </c>
      <c r="I978" s="445">
        <v>35059.7177734375</v>
      </c>
      <c r="J978" s="445">
        <v>9</v>
      </c>
      <c r="K978" s="446">
        <v>315987.7421875</v>
      </c>
    </row>
    <row r="979" spans="1:11" ht="14.45" customHeight="1" x14ac:dyDescent="0.2">
      <c r="A979" s="441" t="s">
        <v>1475</v>
      </c>
      <c r="B979" s="442" t="s">
        <v>1476</v>
      </c>
      <c r="C979" s="443" t="s">
        <v>1477</v>
      </c>
      <c r="D979" s="444" t="s">
        <v>1478</v>
      </c>
      <c r="E979" s="443" t="s">
        <v>381</v>
      </c>
      <c r="F979" s="444" t="s">
        <v>382</v>
      </c>
      <c r="G979" s="443" t="s">
        <v>2224</v>
      </c>
      <c r="H979" s="443" t="s">
        <v>2225</v>
      </c>
      <c r="I979" s="445">
        <v>7591.5399693080353</v>
      </c>
      <c r="J979" s="445">
        <v>45</v>
      </c>
      <c r="K979" s="446">
        <v>340565.3876953125</v>
      </c>
    </row>
    <row r="980" spans="1:11" ht="14.45" customHeight="1" x14ac:dyDescent="0.2">
      <c r="A980" s="441" t="s">
        <v>1475</v>
      </c>
      <c r="B980" s="442" t="s">
        <v>1476</v>
      </c>
      <c r="C980" s="443" t="s">
        <v>1477</v>
      </c>
      <c r="D980" s="444" t="s">
        <v>1478</v>
      </c>
      <c r="E980" s="443" t="s">
        <v>381</v>
      </c>
      <c r="F980" s="444" t="s">
        <v>382</v>
      </c>
      <c r="G980" s="443" t="s">
        <v>2226</v>
      </c>
      <c r="H980" s="443" t="s">
        <v>2227</v>
      </c>
      <c r="I980" s="445">
        <v>7506.389973958333</v>
      </c>
      <c r="J980" s="445">
        <v>3</v>
      </c>
      <c r="K980" s="446">
        <v>22519.169921875</v>
      </c>
    </row>
    <row r="981" spans="1:11" ht="14.45" customHeight="1" x14ac:dyDescent="0.2">
      <c r="A981" s="441" t="s">
        <v>1475</v>
      </c>
      <c r="B981" s="442" t="s">
        <v>1476</v>
      </c>
      <c r="C981" s="443" t="s">
        <v>1477</v>
      </c>
      <c r="D981" s="444" t="s">
        <v>1478</v>
      </c>
      <c r="E981" s="443" t="s">
        <v>381</v>
      </c>
      <c r="F981" s="444" t="s">
        <v>382</v>
      </c>
      <c r="G981" s="443" t="s">
        <v>2228</v>
      </c>
      <c r="H981" s="443" t="s">
        <v>2229</v>
      </c>
      <c r="I981" s="445">
        <v>7740.424072265625</v>
      </c>
      <c r="J981" s="445">
        <v>12</v>
      </c>
      <c r="K981" s="446">
        <v>92885.0888671875</v>
      </c>
    </row>
    <row r="982" spans="1:11" ht="14.45" customHeight="1" x14ac:dyDescent="0.2">
      <c r="A982" s="441" t="s">
        <v>1475</v>
      </c>
      <c r="B982" s="442" t="s">
        <v>1476</v>
      </c>
      <c r="C982" s="443" t="s">
        <v>1477</v>
      </c>
      <c r="D982" s="444" t="s">
        <v>1478</v>
      </c>
      <c r="E982" s="443" t="s">
        <v>381</v>
      </c>
      <c r="F982" s="444" t="s">
        <v>382</v>
      </c>
      <c r="G982" s="443" t="s">
        <v>2230</v>
      </c>
      <c r="H982" s="443" t="s">
        <v>2231</v>
      </c>
      <c r="I982" s="445">
        <v>7131.574840198864</v>
      </c>
      <c r="J982" s="445">
        <v>58</v>
      </c>
      <c r="K982" s="446">
        <v>413532.01708984375</v>
      </c>
    </row>
    <row r="983" spans="1:11" ht="14.45" customHeight="1" x14ac:dyDescent="0.2">
      <c r="A983" s="441" t="s">
        <v>1475</v>
      </c>
      <c r="B983" s="442" t="s">
        <v>1476</v>
      </c>
      <c r="C983" s="443" t="s">
        <v>1477</v>
      </c>
      <c r="D983" s="444" t="s">
        <v>1478</v>
      </c>
      <c r="E983" s="443" t="s">
        <v>381</v>
      </c>
      <c r="F983" s="444" t="s">
        <v>382</v>
      </c>
      <c r="G983" s="443" t="s">
        <v>2232</v>
      </c>
      <c r="H983" s="443" t="s">
        <v>2233</v>
      </c>
      <c r="I983" s="445">
        <v>7143.9910888671875</v>
      </c>
      <c r="J983" s="445">
        <v>58</v>
      </c>
      <c r="K983" s="446">
        <v>414260.435546875</v>
      </c>
    </row>
    <row r="984" spans="1:11" ht="14.45" customHeight="1" x14ac:dyDescent="0.2">
      <c r="A984" s="441" t="s">
        <v>1475</v>
      </c>
      <c r="B984" s="442" t="s">
        <v>1476</v>
      </c>
      <c r="C984" s="443" t="s">
        <v>1477</v>
      </c>
      <c r="D984" s="444" t="s">
        <v>1478</v>
      </c>
      <c r="E984" s="443" t="s">
        <v>381</v>
      </c>
      <c r="F984" s="444" t="s">
        <v>382</v>
      </c>
      <c r="G984" s="443" t="s">
        <v>2234</v>
      </c>
      <c r="H984" s="443" t="s">
        <v>2235</v>
      </c>
      <c r="I984" s="445">
        <v>9158.490234375</v>
      </c>
      <c r="J984" s="445">
        <v>48</v>
      </c>
      <c r="K984" s="446">
        <v>440536.8125</v>
      </c>
    </row>
    <row r="985" spans="1:11" ht="14.45" customHeight="1" x14ac:dyDescent="0.2">
      <c r="A985" s="441" t="s">
        <v>1475</v>
      </c>
      <c r="B985" s="442" t="s">
        <v>1476</v>
      </c>
      <c r="C985" s="443" t="s">
        <v>1477</v>
      </c>
      <c r="D985" s="444" t="s">
        <v>1478</v>
      </c>
      <c r="E985" s="443" t="s">
        <v>381</v>
      </c>
      <c r="F985" s="444" t="s">
        <v>382</v>
      </c>
      <c r="G985" s="443" t="s">
        <v>2236</v>
      </c>
      <c r="H985" s="443" t="s">
        <v>2237</v>
      </c>
      <c r="I985" s="445">
        <v>4210.7998046875</v>
      </c>
      <c r="J985" s="445">
        <v>23</v>
      </c>
      <c r="K985" s="446">
        <v>96848.396484375</v>
      </c>
    </row>
    <row r="986" spans="1:11" ht="14.45" customHeight="1" x14ac:dyDescent="0.2">
      <c r="A986" s="441" t="s">
        <v>1475</v>
      </c>
      <c r="B986" s="442" t="s">
        <v>1476</v>
      </c>
      <c r="C986" s="443" t="s">
        <v>1477</v>
      </c>
      <c r="D986" s="444" t="s">
        <v>1478</v>
      </c>
      <c r="E986" s="443" t="s">
        <v>381</v>
      </c>
      <c r="F986" s="444" t="s">
        <v>382</v>
      </c>
      <c r="G986" s="443" t="s">
        <v>2238</v>
      </c>
      <c r="H986" s="443" t="s">
        <v>2239</v>
      </c>
      <c r="I986" s="445">
        <v>12663.8603515625</v>
      </c>
      <c r="J986" s="445">
        <v>11</v>
      </c>
      <c r="K986" s="446">
        <v>139302.4609375</v>
      </c>
    </row>
    <row r="987" spans="1:11" ht="14.45" customHeight="1" x14ac:dyDescent="0.2">
      <c r="A987" s="441" t="s">
        <v>1475</v>
      </c>
      <c r="B987" s="442" t="s">
        <v>1476</v>
      </c>
      <c r="C987" s="443" t="s">
        <v>1477</v>
      </c>
      <c r="D987" s="444" t="s">
        <v>1478</v>
      </c>
      <c r="E987" s="443" t="s">
        <v>381</v>
      </c>
      <c r="F987" s="444" t="s">
        <v>382</v>
      </c>
      <c r="G987" s="443" t="s">
        <v>2240</v>
      </c>
      <c r="H987" s="443" t="s">
        <v>2241</v>
      </c>
      <c r="I987" s="445">
        <v>15786.8701171875</v>
      </c>
      <c r="J987" s="445">
        <v>8</v>
      </c>
      <c r="K987" s="446">
        <v>126294.9609375</v>
      </c>
    </row>
    <row r="988" spans="1:11" ht="14.45" customHeight="1" x14ac:dyDescent="0.2">
      <c r="A988" s="441" t="s">
        <v>1475</v>
      </c>
      <c r="B988" s="442" t="s">
        <v>1476</v>
      </c>
      <c r="C988" s="443" t="s">
        <v>1477</v>
      </c>
      <c r="D988" s="444" t="s">
        <v>1478</v>
      </c>
      <c r="E988" s="443" t="s">
        <v>381</v>
      </c>
      <c r="F988" s="444" t="s">
        <v>382</v>
      </c>
      <c r="G988" s="443" t="s">
        <v>2242</v>
      </c>
      <c r="H988" s="443" t="s">
        <v>2243</v>
      </c>
      <c r="I988" s="445">
        <v>4657.2900390625</v>
      </c>
      <c r="J988" s="445">
        <v>38</v>
      </c>
      <c r="K988" s="446">
        <v>176977.0185546875</v>
      </c>
    </row>
    <row r="989" spans="1:11" ht="14.45" customHeight="1" x14ac:dyDescent="0.2">
      <c r="A989" s="441" t="s">
        <v>1475</v>
      </c>
      <c r="B989" s="442" t="s">
        <v>1476</v>
      </c>
      <c r="C989" s="443" t="s">
        <v>1477</v>
      </c>
      <c r="D989" s="444" t="s">
        <v>1478</v>
      </c>
      <c r="E989" s="443" t="s">
        <v>381</v>
      </c>
      <c r="F989" s="444" t="s">
        <v>382</v>
      </c>
      <c r="G989" s="443" t="s">
        <v>2244</v>
      </c>
      <c r="H989" s="443" t="s">
        <v>2245</v>
      </c>
      <c r="I989" s="445">
        <v>4657.2900390625</v>
      </c>
      <c r="J989" s="445">
        <v>14</v>
      </c>
      <c r="K989" s="446">
        <v>65202.05859375</v>
      </c>
    </row>
    <row r="990" spans="1:11" ht="14.45" customHeight="1" x14ac:dyDescent="0.2">
      <c r="A990" s="441" t="s">
        <v>1475</v>
      </c>
      <c r="B990" s="442" t="s">
        <v>1476</v>
      </c>
      <c r="C990" s="443" t="s">
        <v>1477</v>
      </c>
      <c r="D990" s="444" t="s">
        <v>1478</v>
      </c>
      <c r="E990" s="443" t="s">
        <v>381</v>
      </c>
      <c r="F990" s="444" t="s">
        <v>382</v>
      </c>
      <c r="G990" s="443" t="s">
        <v>2246</v>
      </c>
      <c r="H990" s="443" t="s">
        <v>2247</v>
      </c>
      <c r="I990" s="445">
        <v>5405.06982421875</v>
      </c>
      <c r="J990" s="445">
        <v>3</v>
      </c>
      <c r="K990" s="446">
        <v>16215.20947265625</v>
      </c>
    </row>
    <row r="991" spans="1:11" ht="14.45" customHeight="1" x14ac:dyDescent="0.2">
      <c r="A991" s="441" t="s">
        <v>1475</v>
      </c>
      <c r="B991" s="442" t="s">
        <v>1476</v>
      </c>
      <c r="C991" s="443" t="s">
        <v>1477</v>
      </c>
      <c r="D991" s="444" t="s">
        <v>1478</v>
      </c>
      <c r="E991" s="443" t="s">
        <v>381</v>
      </c>
      <c r="F991" s="444" t="s">
        <v>382</v>
      </c>
      <c r="G991" s="443" t="s">
        <v>2248</v>
      </c>
      <c r="H991" s="443" t="s">
        <v>2249</v>
      </c>
      <c r="I991" s="445">
        <v>5405.06982421875</v>
      </c>
      <c r="J991" s="445">
        <v>2</v>
      </c>
      <c r="K991" s="446">
        <v>10810.1396484375</v>
      </c>
    </row>
    <row r="992" spans="1:11" ht="14.45" customHeight="1" x14ac:dyDescent="0.2">
      <c r="A992" s="441" t="s">
        <v>1475</v>
      </c>
      <c r="B992" s="442" t="s">
        <v>1476</v>
      </c>
      <c r="C992" s="443" t="s">
        <v>1477</v>
      </c>
      <c r="D992" s="444" t="s">
        <v>1478</v>
      </c>
      <c r="E992" s="443" t="s">
        <v>381</v>
      </c>
      <c r="F992" s="444" t="s">
        <v>382</v>
      </c>
      <c r="G992" s="443" t="s">
        <v>2250</v>
      </c>
      <c r="H992" s="443" t="s">
        <v>2251</v>
      </c>
      <c r="I992" s="445">
        <v>1174.9100341796875</v>
      </c>
      <c r="J992" s="445">
        <v>12</v>
      </c>
      <c r="K992" s="446">
        <v>14098.92041015625</v>
      </c>
    </row>
    <row r="993" spans="1:11" ht="14.45" customHeight="1" x14ac:dyDescent="0.2">
      <c r="A993" s="441" t="s">
        <v>1475</v>
      </c>
      <c r="B993" s="442" t="s">
        <v>1476</v>
      </c>
      <c r="C993" s="443" t="s">
        <v>1477</v>
      </c>
      <c r="D993" s="444" t="s">
        <v>1478</v>
      </c>
      <c r="E993" s="443" t="s">
        <v>381</v>
      </c>
      <c r="F993" s="444" t="s">
        <v>382</v>
      </c>
      <c r="G993" s="443" t="s">
        <v>2252</v>
      </c>
      <c r="H993" s="443" t="s">
        <v>2253</v>
      </c>
      <c r="I993" s="445">
        <v>456.17001342773438</v>
      </c>
      <c r="J993" s="445">
        <v>23</v>
      </c>
      <c r="K993" s="446">
        <v>10491.910247802734</v>
      </c>
    </row>
    <row r="994" spans="1:11" ht="14.45" customHeight="1" x14ac:dyDescent="0.2">
      <c r="A994" s="441" t="s">
        <v>1475</v>
      </c>
      <c r="B994" s="442" t="s">
        <v>1476</v>
      </c>
      <c r="C994" s="443" t="s">
        <v>1477</v>
      </c>
      <c r="D994" s="444" t="s">
        <v>1478</v>
      </c>
      <c r="E994" s="443" t="s">
        <v>381</v>
      </c>
      <c r="F994" s="444" t="s">
        <v>382</v>
      </c>
      <c r="G994" s="443" t="s">
        <v>2254</v>
      </c>
      <c r="H994" s="443" t="s">
        <v>2255</v>
      </c>
      <c r="I994" s="445">
        <v>456.17001342773438</v>
      </c>
      <c r="J994" s="445">
        <v>15</v>
      </c>
      <c r="K994" s="446">
        <v>6842.5501098632813</v>
      </c>
    </row>
    <row r="995" spans="1:11" ht="14.45" customHeight="1" x14ac:dyDescent="0.2">
      <c r="A995" s="441" t="s">
        <v>1475</v>
      </c>
      <c r="B995" s="442" t="s">
        <v>1476</v>
      </c>
      <c r="C995" s="443" t="s">
        <v>1477</v>
      </c>
      <c r="D995" s="444" t="s">
        <v>1478</v>
      </c>
      <c r="E995" s="443" t="s">
        <v>381</v>
      </c>
      <c r="F995" s="444" t="s">
        <v>382</v>
      </c>
      <c r="G995" s="443" t="s">
        <v>2256</v>
      </c>
      <c r="H995" s="443" t="s">
        <v>2257</v>
      </c>
      <c r="I995" s="445">
        <v>5684.580078125</v>
      </c>
      <c r="J995" s="445">
        <v>3</v>
      </c>
      <c r="K995" s="446">
        <v>17053.740234375</v>
      </c>
    </row>
    <row r="996" spans="1:11" ht="14.45" customHeight="1" x14ac:dyDescent="0.2">
      <c r="A996" s="441" t="s">
        <v>1475</v>
      </c>
      <c r="B996" s="442" t="s">
        <v>1476</v>
      </c>
      <c r="C996" s="443" t="s">
        <v>1477</v>
      </c>
      <c r="D996" s="444" t="s">
        <v>1478</v>
      </c>
      <c r="E996" s="443" t="s">
        <v>381</v>
      </c>
      <c r="F996" s="444" t="s">
        <v>382</v>
      </c>
      <c r="G996" s="443" t="s">
        <v>2258</v>
      </c>
      <c r="H996" s="443" t="s">
        <v>2259</v>
      </c>
      <c r="I996" s="445">
        <v>5684.580078125</v>
      </c>
      <c r="J996" s="445">
        <v>5</v>
      </c>
      <c r="K996" s="446">
        <v>28422.900390625</v>
      </c>
    </row>
    <row r="997" spans="1:11" ht="14.45" customHeight="1" x14ac:dyDescent="0.2">
      <c r="A997" s="441" t="s">
        <v>1475</v>
      </c>
      <c r="B997" s="442" t="s">
        <v>1476</v>
      </c>
      <c r="C997" s="443" t="s">
        <v>1477</v>
      </c>
      <c r="D997" s="444" t="s">
        <v>1478</v>
      </c>
      <c r="E997" s="443" t="s">
        <v>381</v>
      </c>
      <c r="F997" s="444" t="s">
        <v>382</v>
      </c>
      <c r="G997" s="443" t="s">
        <v>2260</v>
      </c>
      <c r="H997" s="443" t="s">
        <v>2261</v>
      </c>
      <c r="I997" s="445">
        <v>5684.580078125</v>
      </c>
      <c r="J997" s="445">
        <v>2</v>
      </c>
      <c r="K997" s="446">
        <v>11369.16015625</v>
      </c>
    </row>
    <row r="998" spans="1:11" ht="14.45" customHeight="1" x14ac:dyDescent="0.2">
      <c r="A998" s="441" t="s">
        <v>1475</v>
      </c>
      <c r="B998" s="442" t="s">
        <v>1476</v>
      </c>
      <c r="C998" s="443" t="s">
        <v>1477</v>
      </c>
      <c r="D998" s="444" t="s">
        <v>1478</v>
      </c>
      <c r="E998" s="443" t="s">
        <v>381</v>
      </c>
      <c r="F998" s="444" t="s">
        <v>382</v>
      </c>
      <c r="G998" s="443" t="s">
        <v>2262</v>
      </c>
      <c r="H998" s="443" t="s">
        <v>2263</v>
      </c>
      <c r="I998" s="445">
        <v>4374.14990234375</v>
      </c>
      <c r="J998" s="445">
        <v>2</v>
      </c>
      <c r="K998" s="446">
        <v>8748.2998046875</v>
      </c>
    </row>
    <row r="999" spans="1:11" ht="14.45" customHeight="1" x14ac:dyDescent="0.2">
      <c r="A999" s="441" t="s">
        <v>1475</v>
      </c>
      <c r="B999" s="442" t="s">
        <v>1476</v>
      </c>
      <c r="C999" s="443" t="s">
        <v>1477</v>
      </c>
      <c r="D999" s="444" t="s">
        <v>1478</v>
      </c>
      <c r="E999" s="443" t="s">
        <v>381</v>
      </c>
      <c r="F999" s="444" t="s">
        <v>382</v>
      </c>
      <c r="G999" s="443" t="s">
        <v>2264</v>
      </c>
      <c r="H999" s="443" t="s">
        <v>2265</v>
      </c>
      <c r="I999" s="445">
        <v>4374.14990234375</v>
      </c>
      <c r="J999" s="445">
        <v>8</v>
      </c>
      <c r="K999" s="446">
        <v>34993.19921875</v>
      </c>
    </row>
    <row r="1000" spans="1:11" ht="14.45" customHeight="1" x14ac:dyDescent="0.2">
      <c r="A1000" s="441" t="s">
        <v>1475</v>
      </c>
      <c r="B1000" s="442" t="s">
        <v>1476</v>
      </c>
      <c r="C1000" s="443" t="s">
        <v>1477</v>
      </c>
      <c r="D1000" s="444" t="s">
        <v>1478</v>
      </c>
      <c r="E1000" s="443" t="s">
        <v>381</v>
      </c>
      <c r="F1000" s="444" t="s">
        <v>382</v>
      </c>
      <c r="G1000" s="443" t="s">
        <v>2266</v>
      </c>
      <c r="H1000" s="443" t="s">
        <v>2267</v>
      </c>
      <c r="I1000" s="445">
        <v>4880.7127757352937</v>
      </c>
      <c r="J1000" s="445">
        <v>37</v>
      </c>
      <c r="K1000" s="446">
        <v>180600.9677734375</v>
      </c>
    </row>
    <row r="1001" spans="1:11" ht="14.45" customHeight="1" x14ac:dyDescent="0.2">
      <c r="A1001" s="441" t="s">
        <v>1475</v>
      </c>
      <c r="B1001" s="442" t="s">
        <v>1476</v>
      </c>
      <c r="C1001" s="443" t="s">
        <v>1477</v>
      </c>
      <c r="D1001" s="444" t="s">
        <v>1478</v>
      </c>
      <c r="E1001" s="443" t="s">
        <v>381</v>
      </c>
      <c r="F1001" s="444" t="s">
        <v>382</v>
      </c>
      <c r="G1001" s="443" t="s">
        <v>2268</v>
      </c>
      <c r="H1001" s="443" t="s">
        <v>2269</v>
      </c>
      <c r="I1001" s="445">
        <v>7463.27978515625</v>
      </c>
      <c r="J1001" s="445">
        <v>48</v>
      </c>
      <c r="K1001" s="446">
        <v>358237.431640625</v>
      </c>
    </row>
    <row r="1002" spans="1:11" ht="14.45" customHeight="1" x14ac:dyDescent="0.2">
      <c r="A1002" s="441" t="s">
        <v>1475</v>
      </c>
      <c r="B1002" s="442" t="s">
        <v>1476</v>
      </c>
      <c r="C1002" s="443" t="s">
        <v>1477</v>
      </c>
      <c r="D1002" s="444" t="s">
        <v>1478</v>
      </c>
      <c r="E1002" s="443" t="s">
        <v>381</v>
      </c>
      <c r="F1002" s="444" t="s">
        <v>382</v>
      </c>
      <c r="G1002" s="443" t="s">
        <v>2268</v>
      </c>
      <c r="H1002" s="443" t="s">
        <v>2270</v>
      </c>
      <c r="I1002" s="445">
        <v>7090.60009765625</v>
      </c>
      <c r="J1002" s="445">
        <v>22</v>
      </c>
      <c r="K1002" s="446">
        <v>155993.205078125</v>
      </c>
    </row>
    <row r="1003" spans="1:11" ht="14.45" customHeight="1" x14ac:dyDescent="0.2">
      <c r="A1003" s="441" t="s">
        <v>1475</v>
      </c>
      <c r="B1003" s="442" t="s">
        <v>1476</v>
      </c>
      <c r="C1003" s="443" t="s">
        <v>1477</v>
      </c>
      <c r="D1003" s="444" t="s">
        <v>1478</v>
      </c>
      <c r="E1003" s="443" t="s">
        <v>381</v>
      </c>
      <c r="F1003" s="444" t="s">
        <v>382</v>
      </c>
      <c r="G1003" s="443" t="s">
        <v>2271</v>
      </c>
      <c r="H1003" s="443" t="s">
        <v>2272</v>
      </c>
      <c r="I1003" s="445">
        <v>8350.2099609375</v>
      </c>
      <c r="J1003" s="445">
        <v>49</v>
      </c>
      <c r="K1003" s="446">
        <v>409160.29296875</v>
      </c>
    </row>
    <row r="1004" spans="1:11" ht="14.45" customHeight="1" x14ac:dyDescent="0.2">
      <c r="A1004" s="441" t="s">
        <v>1475</v>
      </c>
      <c r="B1004" s="442" t="s">
        <v>1476</v>
      </c>
      <c r="C1004" s="443" t="s">
        <v>1477</v>
      </c>
      <c r="D1004" s="444" t="s">
        <v>1478</v>
      </c>
      <c r="E1004" s="443" t="s">
        <v>381</v>
      </c>
      <c r="F1004" s="444" t="s">
        <v>382</v>
      </c>
      <c r="G1004" s="443" t="s">
        <v>2271</v>
      </c>
      <c r="H1004" s="443" t="s">
        <v>2273</v>
      </c>
      <c r="I1004" s="445">
        <v>7932.759765625</v>
      </c>
      <c r="J1004" s="445">
        <v>22</v>
      </c>
      <c r="K1004" s="446">
        <v>174520.716796875</v>
      </c>
    </row>
    <row r="1005" spans="1:11" ht="14.45" customHeight="1" x14ac:dyDescent="0.2">
      <c r="A1005" s="441" t="s">
        <v>1475</v>
      </c>
      <c r="B1005" s="442" t="s">
        <v>1476</v>
      </c>
      <c r="C1005" s="443" t="s">
        <v>1477</v>
      </c>
      <c r="D1005" s="444" t="s">
        <v>1478</v>
      </c>
      <c r="E1005" s="443" t="s">
        <v>381</v>
      </c>
      <c r="F1005" s="444" t="s">
        <v>382</v>
      </c>
      <c r="G1005" s="443" t="s">
        <v>2274</v>
      </c>
      <c r="H1005" s="443" t="s">
        <v>2275</v>
      </c>
      <c r="I1005" s="445">
        <v>752.6199951171875</v>
      </c>
      <c r="J1005" s="445">
        <v>1</v>
      </c>
      <c r="K1005" s="446">
        <v>752.6199951171875</v>
      </c>
    </row>
    <row r="1006" spans="1:11" ht="14.45" customHeight="1" x14ac:dyDescent="0.2">
      <c r="A1006" s="441" t="s">
        <v>1475</v>
      </c>
      <c r="B1006" s="442" t="s">
        <v>1476</v>
      </c>
      <c r="C1006" s="443" t="s">
        <v>1477</v>
      </c>
      <c r="D1006" s="444" t="s">
        <v>1478</v>
      </c>
      <c r="E1006" s="443" t="s">
        <v>381</v>
      </c>
      <c r="F1006" s="444" t="s">
        <v>382</v>
      </c>
      <c r="G1006" s="443" t="s">
        <v>2276</v>
      </c>
      <c r="H1006" s="443" t="s">
        <v>2277</v>
      </c>
      <c r="I1006" s="445">
        <v>1845.25</v>
      </c>
      <c r="J1006" s="445">
        <v>4</v>
      </c>
      <c r="K1006" s="446">
        <v>7381</v>
      </c>
    </row>
    <row r="1007" spans="1:11" ht="14.45" customHeight="1" x14ac:dyDescent="0.2">
      <c r="A1007" s="441" t="s">
        <v>1475</v>
      </c>
      <c r="B1007" s="442" t="s">
        <v>1476</v>
      </c>
      <c r="C1007" s="443" t="s">
        <v>1477</v>
      </c>
      <c r="D1007" s="444" t="s">
        <v>1478</v>
      </c>
      <c r="E1007" s="443" t="s">
        <v>381</v>
      </c>
      <c r="F1007" s="444" t="s">
        <v>382</v>
      </c>
      <c r="G1007" s="443" t="s">
        <v>2278</v>
      </c>
      <c r="H1007" s="443" t="s">
        <v>2279</v>
      </c>
      <c r="I1007" s="445">
        <v>616.385009765625</v>
      </c>
      <c r="J1007" s="445">
        <v>3</v>
      </c>
      <c r="K1007" s="446">
        <v>1634.02001953125</v>
      </c>
    </row>
    <row r="1008" spans="1:11" ht="14.45" customHeight="1" x14ac:dyDescent="0.2">
      <c r="A1008" s="441" t="s">
        <v>1475</v>
      </c>
      <c r="B1008" s="442" t="s">
        <v>1476</v>
      </c>
      <c r="C1008" s="443" t="s">
        <v>1477</v>
      </c>
      <c r="D1008" s="444" t="s">
        <v>1478</v>
      </c>
      <c r="E1008" s="443" t="s">
        <v>381</v>
      </c>
      <c r="F1008" s="444" t="s">
        <v>382</v>
      </c>
      <c r="G1008" s="443" t="s">
        <v>2280</v>
      </c>
      <c r="H1008" s="443" t="s">
        <v>2281</v>
      </c>
      <c r="I1008" s="445">
        <v>58411.3330078125</v>
      </c>
      <c r="J1008" s="445">
        <v>4</v>
      </c>
      <c r="K1008" s="446">
        <v>233645.33203125</v>
      </c>
    </row>
    <row r="1009" spans="1:11" ht="14.45" customHeight="1" x14ac:dyDescent="0.2">
      <c r="A1009" s="441" t="s">
        <v>1475</v>
      </c>
      <c r="B1009" s="442" t="s">
        <v>1476</v>
      </c>
      <c r="C1009" s="443" t="s">
        <v>1477</v>
      </c>
      <c r="D1009" s="444" t="s">
        <v>1478</v>
      </c>
      <c r="E1009" s="443" t="s">
        <v>381</v>
      </c>
      <c r="F1009" s="444" t="s">
        <v>382</v>
      </c>
      <c r="G1009" s="443" t="s">
        <v>2282</v>
      </c>
      <c r="H1009" s="443" t="s">
        <v>2283</v>
      </c>
      <c r="I1009" s="445">
        <v>25056.6796875</v>
      </c>
      <c r="J1009" s="445">
        <v>11</v>
      </c>
      <c r="K1009" s="446">
        <v>274980.966796875</v>
      </c>
    </row>
    <row r="1010" spans="1:11" ht="14.45" customHeight="1" x14ac:dyDescent="0.2">
      <c r="A1010" s="441" t="s">
        <v>1475</v>
      </c>
      <c r="B1010" s="442" t="s">
        <v>1476</v>
      </c>
      <c r="C1010" s="443" t="s">
        <v>1477</v>
      </c>
      <c r="D1010" s="444" t="s">
        <v>1478</v>
      </c>
      <c r="E1010" s="443" t="s">
        <v>381</v>
      </c>
      <c r="F1010" s="444" t="s">
        <v>382</v>
      </c>
      <c r="G1010" s="443" t="s">
        <v>2284</v>
      </c>
      <c r="H1010" s="443" t="s">
        <v>2285</v>
      </c>
      <c r="I1010" s="445">
        <v>12464.019274259868</v>
      </c>
      <c r="J1010" s="445">
        <v>72</v>
      </c>
      <c r="K1010" s="446">
        <v>897875.66015625</v>
      </c>
    </row>
    <row r="1011" spans="1:11" ht="14.45" customHeight="1" x14ac:dyDescent="0.2">
      <c r="A1011" s="441" t="s">
        <v>1475</v>
      </c>
      <c r="B1011" s="442" t="s">
        <v>1476</v>
      </c>
      <c r="C1011" s="443" t="s">
        <v>1477</v>
      </c>
      <c r="D1011" s="444" t="s">
        <v>1478</v>
      </c>
      <c r="E1011" s="443" t="s">
        <v>381</v>
      </c>
      <c r="F1011" s="444" t="s">
        <v>382</v>
      </c>
      <c r="G1011" s="443" t="s">
        <v>2286</v>
      </c>
      <c r="H1011" s="443" t="s">
        <v>2287</v>
      </c>
      <c r="I1011" s="445">
        <v>6382.75</v>
      </c>
      <c r="J1011" s="445">
        <v>42</v>
      </c>
      <c r="K1011" s="446">
        <v>268075.5</v>
      </c>
    </row>
    <row r="1012" spans="1:11" ht="14.45" customHeight="1" x14ac:dyDescent="0.2">
      <c r="A1012" s="441" t="s">
        <v>1475</v>
      </c>
      <c r="B1012" s="442" t="s">
        <v>1476</v>
      </c>
      <c r="C1012" s="443" t="s">
        <v>1477</v>
      </c>
      <c r="D1012" s="444" t="s">
        <v>1478</v>
      </c>
      <c r="E1012" s="443" t="s">
        <v>381</v>
      </c>
      <c r="F1012" s="444" t="s">
        <v>382</v>
      </c>
      <c r="G1012" s="443" t="s">
        <v>2286</v>
      </c>
      <c r="H1012" s="443" t="s">
        <v>2288</v>
      </c>
      <c r="I1012" s="445">
        <v>6063.31005859375</v>
      </c>
      <c r="J1012" s="445">
        <v>21</v>
      </c>
      <c r="K1012" s="446">
        <v>127329.5078125</v>
      </c>
    </row>
    <row r="1013" spans="1:11" ht="14.45" customHeight="1" x14ac:dyDescent="0.2">
      <c r="A1013" s="441" t="s">
        <v>1475</v>
      </c>
      <c r="B1013" s="442" t="s">
        <v>1476</v>
      </c>
      <c r="C1013" s="443" t="s">
        <v>1477</v>
      </c>
      <c r="D1013" s="444" t="s">
        <v>1478</v>
      </c>
      <c r="E1013" s="443" t="s">
        <v>381</v>
      </c>
      <c r="F1013" s="444" t="s">
        <v>382</v>
      </c>
      <c r="G1013" s="443" t="s">
        <v>2289</v>
      </c>
      <c r="H1013" s="443" t="s">
        <v>2290</v>
      </c>
      <c r="I1013" s="445">
        <v>12417.759765625</v>
      </c>
      <c r="J1013" s="445">
        <v>60</v>
      </c>
      <c r="K1013" s="446">
        <v>747807.83203125</v>
      </c>
    </row>
    <row r="1014" spans="1:11" ht="14.45" customHeight="1" x14ac:dyDescent="0.2">
      <c r="A1014" s="441" t="s">
        <v>1475</v>
      </c>
      <c r="B1014" s="442" t="s">
        <v>1476</v>
      </c>
      <c r="C1014" s="443" t="s">
        <v>1477</v>
      </c>
      <c r="D1014" s="444" t="s">
        <v>1478</v>
      </c>
      <c r="E1014" s="443" t="s">
        <v>381</v>
      </c>
      <c r="F1014" s="444" t="s">
        <v>382</v>
      </c>
      <c r="G1014" s="443" t="s">
        <v>2291</v>
      </c>
      <c r="H1014" s="443" t="s">
        <v>2292</v>
      </c>
      <c r="I1014" s="445">
        <v>7131.574840198864</v>
      </c>
      <c r="J1014" s="445">
        <v>55</v>
      </c>
      <c r="K1014" s="446">
        <v>392054.517578125</v>
      </c>
    </row>
    <row r="1015" spans="1:11" ht="14.45" customHeight="1" x14ac:dyDescent="0.2">
      <c r="A1015" s="441" t="s">
        <v>1475</v>
      </c>
      <c r="B1015" s="442" t="s">
        <v>1476</v>
      </c>
      <c r="C1015" s="443" t="s">
        <v>1477</v>
      </c>
      <c r="D1015" s="444" t="s">
        <v>1478</v>
      </c>
      <c r="E1015" s="443" t="s">
        <v>381</v>
      </c>
      <c r="F1015" s="444" t="s">
        <v>382</v>
      </c>
      <c r="G1015" s="443" t="s">
        <v>2293</v>
      </c>
      <c r="H1015" s="443" t="s">
        <v>2294</v>
      </c>
      <c r="I1015" s="445">
        <v>7131.574840198864</v>
      </c>
      <c r="J1015" s="445">
        <v>55</v>
      </c>
      <c r="K1015" s="446">
        <v>392054.517578125</v>
      </c>
    </row>
    <row r="1016" spans="1:11" ht="14.45" customHeight="1" x14ac:dyDescent="0.2">
      <c r="A1016" s="441" t="s">
        <v>1475</v>
      </c>
      <c r="B1016" s="442" t="s">
        <v>1476</v>
      </c>
      <c r="C1016" s="443" t="s">
        <v>1477</v>
      </c>
      <c r="D1016" s="444" t="s">
        <v>1478</v>
      </c>
      <c r="E1016" s="443" t="s">
        <v>381</v>
      </c>
      <c r="F1016" s="444" t="s">
        <v>382</v>
      </c>
      <c r="G1016" s="443" t="s">
        <v>2295</v>
      </c>
      <c r="H1016" s="443" t="s">
        <v>2296</v>
      </c>
      <c r="I1016" s="445">
        <v>5606.6299525669647</v>
      </c>
      <c r="J1016" s="445">
        <v>22</v>
      </c>
      <c r="K1016" s="446">
        <v>122916.0322265625</v>
      </c>
    </row>
    <row r="1017" spans="1:11" ht="14.45" customHeight="1" x14ac:dyDescent="0.2">
      <c r="A1017" s="441" t="s">
        <v>1475</v>
      </c>
      <c r="B1017" s="442" t="s">
        <v>1476</v>
      </c>
      <c r="C1017" s="443" t="s">
        <v>1477</v>
      </c>
      <c r="D1017" s="444" t="s">
        <v>1478</v>
      </c>
      <c r="E1017" s="443" t="s">
        <v>381</v>
      </c>
      <c r="F1017" s="444" t="s">
        <v>382</v>
      </c>
      <c r="G1017" s="443" t="s">
        <v>2297</v>
      </c>
      <c r="H1017" s="443" t="s">
        <v>2298</v>
      </c>
      <c r="I1017" s="445">
        <v>3872</v>
      </c>
      <c r="J1017" s="445">
        <v>38</v>
      </c>
      <c r="K1017" s="446">
        <v>147136</v>
      </c>
    </row>
    <row r="1018" spans="1:11" ht="14.45" customHeight="1" x14ac:dyDescent="0.2">
      <c r="A1018" s="441" t="s">
        <v>1475</v>
      </c>
      <c r="B1018" s="442" t="s">
        <v>1476</v>
      </c>
      <c r="C1018" s="443" t="s">
        <v>1477</v>
      </c>
      <c r="D1018" s="444" t="s">
        <v>1478</v>
      </c>
      <c r="E1018" s="443" t="s">
        <v>381</v>
      </c>
      <c r="F1018" s="444" t="s">
        <v>382</v>
      </c>
      <c r="G1018" s="443" t="s">
        <v>2299</v>
      </c>
      <c r="H1018" s="443" t="s">
        <v>2300</v>
      </c>
      <c r="I1018" s="445">
        <v>7056.72021484375</v>
      </c>
      <c r="J1018" s="445">
        <v>7</v>
      </c>
      <c r="K1018" s="446">
        <v>49397.04150390625</v>
      </c>
    </row>
    <row r="1019" spans="1:11" ht="14.45" customHeight="1" x14ac:dyDescent="0.2">
      <c r="A1019" s="441" t="s">
        <v>1475</v>
      </c>
      <c r="B1019" s="442" t="s">
        <v>1476</v>
      </c>
      <c r="C1019" s="443" t="s">
        <v>1477</v>
      </c>
      <c r="D1019" s="444" t="s">
        <v>1478</v>
      </c>
      <c r="E1019" s="443" t="s">
        <v>381</v>
      </c>
      <c r="F1019" s="444" t="s">
        <v>382</v>
      </c>
      <c r="G1019" s="443" t="s">
        <v>2301</v>
      </c>
      <c r="H1019" s="443" t="s">
        <v>2302</v>
      </c>
      <c r="I1019" s="445">
        <v>7056.72021484375</v>
      </c>
      <c r="J1019" s="445">
        <v>3</v>
      </c>
      <c r="K1019" s="446">
        <v>21170.16064453125</v>
      </c>
    </row>
    <row r="1020" spans="1:11" ht="14.45" customHeight="1" x14ac:dyDescent="0.2">
      <c r="A1020" s="441" t="s">
        <v>1475</v>
      </c>
      <c r="B1020" s="442" t="s">
        <v>1476</v>
      </c>
      <c r="C1020" s="443" t="s">
        <v>1477</v>
      </c>
      <c r="D1020" s="444" t="s">
        <v>1478</v>
      </c>
      <c r="E1020" s="443" t="s">
        <v>381</v>
      </c>
      <c r="F1020" s="444" t="s">
        <v>382</v>
      </c>
      <c r="G1020" s="443" t="s">
        <v>2303</v>
      </c>
      <c r="H1020" s="443" t="s">
        <v>2304</v>
      </c>
      <c r="I1020" s="445">
        <v>3204.080078125</v>
      </c>
      <c r="J1020" s="445">
        <v>1</v>
      </c>
      <c r="K1020" s="446">
        <v>3204.080078125</v>
      </c>
    </row>
    <row r="1021" spans="1:11" ht="14.45" customHeight="1" x14ac:dyDescent="0.2">
      <c r="A1021" s="441" t="s">
        <v>1475</v>
      </c>
      <c r="B1021" s="442" t="s">
        <v>1476</v>
      </c>
      <c r="C1021" s="443" t="s">
        <v>1477</v>
      </c>
      <c r="D1021" s="444" t="s">
        <v>1478</v>
      </c>
      <c r="E1021" s="443" t="s">
        <v>381</v>
      </c>
      <c r="F1021" s="444" t="s">
        <v>382</v>
      </c>
      <c r="G1021" s="443" t="s">
        <v>2305</v>
      </c>
      <c r="H1021" s="443" t="s">
        <v>2306</v>
      </c>
      <c r="I1021" s="445">
        <v>19093.80078125</v>
      </c>
      <c r="J1021" s="445">
        <v>3</v>
      </c>
      <c r="K1021" s="446">
        <v>57281.40234375</v>
      </c>
    </row>
    <row r="1022" spans="1:11" ht="14.45" customHeight="1" x14ac:dyDescent="0.2">
      <c r="A1022" s="441" t="s">
        <v>1475</v>
      </c>
      <c r="B1022" s="442" t="s">
        <v>1476</v>
      </c>
      <c r="C1022" s="443" t="s">
        <v>1477</v>
      </c>
      <c r="D1022" s="444" t="s">
        <v>1478</v>
      </c>
      <c r="E1022" s="443" t="s">
        <v>381</v>
      </c>
      <c r="F1022" s="444" t="s">
        <v>382</v>
      </c>
      <c r="G1022" s="443" t="s">
        <v>2307</v>
      </c>
      <c r="H1022" s="443" t="s">
        <v>2308</v>
      </c>
      <c r="I1022" s="445">
        <v>25637.4853515625</v>
      </c>
      <c r="J1022" s="445">
        <v>4</v>
      </c>
      <c r="K1022" s="446">
        <v>102549.94140625</v>
      </c>
    </row>
    <row r="1023" spans="1:11" ht="14.45" customHeight="1" x14ac:dyDescent="0.2">
      <c r="A1023" s="441" t="s">
        <v>1475</v>
      </c>
      <c r="B1023" s="442" t="s">
        <v>1476</v>
      </c>
      <c r="C1023" s="443" t="s">
        <v>1477</v>
      </c>
      <c r="D1023" s="444" t="s">
        <v>1478</v>
      </c>
      <c r="E1023" s="443" t="s">
        <v>381</v>
      </c>
      <c r="F1023" s="444" t="s">
        <v>382</v>
      </c>
      <c r="G1023" s="443" t="s">
        <v>2309</v>
      </c>
      <c r="H1023" s="443" t="s">
        <v>2310</v>
      </c>
      <c r="I1023" s="445">
        <v>2469.610107421875</v>
      </c>
      <c r="J1023" s="445">
        <v>2</v>
      </c>
      <c r="K1023" s="446">
        <v>4939.22021484375</v>
      </c>
    </row>
    <row r="1024" spans="1:11" ht="14.45" customHeight="1" x14ac:dyDescent="0.2">
      <c r="A1024" s="441" t="s">
        <v>1475</v>
      </c>
      <c r="B1024" s="442" t="s">
        <v>1476</v>
      </c>
      <c r="C1024" s="443" t="s">
        <v>1477</v>
      </c>
      <c r="D1024" s="444" t="s">
        <v>1478</v>
      </c>
      <c r="E1024" s="443" t="s">
        <v>381</v>
      </c>
      <c r="F1024" s="444" t="s">
        <v>382</v>
      </c>
      <c r="G1024" s="443" t="s">
        <v>2311</v>
      </c>
      <c r="H1024" s="443" t="s">
        <v>2312</v>
      </c>
      <c r="I1024" s="445">
        <v>13370.509765625</v>
      </c>
      <c r="J1024" s="445">
        <v>2</v>
      </c>
      <c r="K1024" s="446">
        <v>26741.01953125</v>
      </c>
    </row>
    <row r="1025" spans="1:11" ht="14.45" customHeight="1" x14ac:dyDescent="0.2">
      <c r="A1025" s="441" t="s">
        <v>1475</v>
      </c>
      <c r="B1025" s="442" t="s">
        <v>1476</v>
      </c>
      <c r="C1025" s="443" t="s">
        <v>1477</v>
      </c>
      <c r="D1025" s="444" t="s">
        <v>1478</v>
      </c>
      <c r="E1025" s="443" t="s">
        <v>381</v>
      </c>
      <c r="F1025" s="444" t="s">
        <v>382</v>
      </c>
      <c r="G1025" s="443" t="s">
        <v>2313</v>
      </c>
      <c r="H1025" s="443" t="s">
        <v>2314</v>
      </c>
      <c r="I1025" s="445">
        <v>9486.400390625</v>
      </c>
      <c r="J1025" s="445">
        <v>1</v>
      </c>
      <c r="K1025" s="446">
        <v>9486.400390625</v>
      </c>
    </row>
    <row r="1026" spans="1:11" ht="14.45" customHeight="1" x14ac:dyDescent="0.2">
      <c r="A1026" s="441" t="s">
        <v>1475</v>
      </c>
      <c r="B1026" s="442" t="s">
        <v>1476</v>
      </c>
      <c r="C1026" s="443" t="s">
        <v>1477</v>
      </c>
      <c r="D1026" s="444" t="s">
        <v>1478</v>
      </c>
      <c r="E1026" s="443" t="s">
        <v>381</v>
      </c>
      <c r="F1026" s="444" t="s">
        <v>382</v>
      </c>
      <c r="G1026" s="443" t="s">
        <v>2315</v>
      </c>
      <c r="H1026" s="443" t="s">
        <v>2316</v>
      </c>
      <c r="I1026" s="445">
        <v>6664.68017578125</v>
      </c>
      <c r="J1026" s="445">
        <v>1</v>
      </c>
      <c r="K1026" s="446">
        <v>6664.68017578125</v>
      </c>
    </row>
    <row r="1027" spans="1:11" ht="14.45" customHeight="1" x14ac:dyDescent="0.2">
      <c r="A1027" s="441" t="s">
        <v>1475</v>
      </c>
      <c r="B1027" s="442" t="s">
        <v>1476</v>
      </c>
      <c r="C1027" s="443" t="s">
        <v>1477</v>
      </c>
      <c r="D1027" s="444" t="s">
        <v>1478</v>
      </c>
      <c r="E1027" s="443" t="s">
        <v>381</v>
      </c>
      <c r="F1027" s="444" t="s">
        <v>382</v>
      </c>
      <c r="G1027" s="443" t="s">
        <v>2317</v>
      </c>
      <c r="H1027" s="443" t="s">
        <v>2318</v>
      </c>
      <c r="I1027" s="445">
        <v>8874.1396484375</v>
      </c>
      <c r="J1027" s="445">
        <v>1</v>
      </c>
      <c r="K1027" s="446">
        <v>8874.1396484375</v>
      </c>
    </row>
    <row r="1028" spans="1:11" ht="14.45" customHeight="1" x14ac:dyDescent="0.2">
      <c r="A1028" s="441" t="s">
        <v>1475</v>
      </c>
      <c r="B1028" s="442" t="s">
        <v>1476</v>
      </c>
      <c r="C1028" s="443" t="s">
        <v>1477</v>
      </c>
      <c r="D1028" s="444" t="s">
        <v>1478</v>
      </c>
      <c r="E1028" s="443" t="s">
        <v>381</v>
      </c>
      <c r="F1028" s="444" t="s">
        <v>382</v>
      </c>
      <c r="G1028" s="443" t="s">
        <v>2319</v>
      </c>
      <c r="H1028" s="443" t="s">
        <v>2320</v>
      </c>
      <c r="I1028" s="445">
        <v>6609.08984375</v>
      </c>
      <c r="J1028" s="445">
        <v>2</v>
      </c>
      <c r="K1028" s="446">
        <v>13218.1796875</v>
      </c>
    </row>
    <row r="1029" spans="1:11" ht="14.45" customHeight="1" x14ac:dyDescent="0.2">
      <c r="A1029" s="441" t="s">
        <v>1475</v>
      </c>
      <c r="B1029" s="442" t="s">
        <v>1476</v>
      </c>
      <c r="C1029" s="443" t="s">
        <v>1477</v>
      </c>
      <c r="D1029" s="444" t="s">
        <v>1478</v>
      </c>
      <c r="E1029" s="443" t="s">
        <v>381</v>
      </c>
      <c r="F1029" s="444" t="s">
        <v>382</v>
      </c>
      <c r="G1029" s="443" t="s">
        <v>2321</v>
      </c>
      <c r="H1029" s="443" t="s">
        <v>2322</v>
      </c>
      <c r="I1029" s="445">
        <v>12027.400390625</v>
      </c>
      <c r="J1029" s="445">
        <v>1</v>
      </c>
      <c r="K1029" s="446">
        <v>12027.400390625</v>
      </c>
    </row>
    <row r="1030" spans="1:11" ht="14.45" customHeight="1" x14ac:dyDescent="0.2">
      <c r="A1030" s="441" t="s">
        <v>1475</v>
      </c>
      <c r="B1030" s="442" t="s">
        <v>1476</v>
      </c>
      <c r="C1030" s="443" t="s">
        <v>1477</v>
      </c>
      <c r="D1030" s="444" t="s">
        <v>1478</v>
      </c>
      <c r="E1030" s="443" t="s">
        <v>381</v>
      </c>
      <c r="F1030" s="444" t="s">
        <v>382</v>
      </c>
      <c r="G1030" s="443" t="s">
        <v>2323</v>
      </c>
      <c r="H1030" s="443" t="s">
        <v>2324</v>
      </c>
      <c r="I1030" s="445">
        <v>8054.97021484375</v>
      </c>
      <c r="J1030" s="445">
        <v>1</v>
      </c>
      <c r="K1030" s="446">
        <v>8054.97021484375</v>
      </c>
    </row>
    <row r="1031" spans="1:11" ht="14.45" customHeight="1" x14ac:dyDescent="0.2">
      <c r="A1031" s="441" t="s">
        <v>1475</v>
      </c>
      <c r="B1031" s="442" t="s">
        <v>1476</v>
      </c>
      <c r="C1031" s="443" t="s">
        <v>1477</v>
      </c>
      <c r="D1031" s="444" t="s">
        <v>1478</v>
      </c>
      <c r="E1031" s="443" t="s">
        <v>381</v>
      </c>
      <c r="F1031" s="444" t="s">
        <v>382</v>
      </c>
      <c r="G1031" s="443" t="s">
        <v>2325</v>
      </c>
      <c r="H1031" s="443" t="s">
        <v>2326</v>
      </c>
      <c r="I1031" s="445">
        <v>612.3900146484375</v>
      </c>
      <c r="J1031" s="445">
        <v>1</v>
      </c>
      <c r="K1031" s="446">
        <v>612.3900146484375</v>
      </c>
    </row>
    <row r="1032" spans="1:11" ht="14.45" customHeight="1" x14ac:dyDescent="0.2">
      <c r="A1032" s="441" t="s">
        <v>1475</v>
      </c>
      <c r="B1032" s="442" t="s">
        <v>1476</v>
      </c>
      <c r="C1032" s="443" t="s">
        <v>1477</v>
      </c>
      <c r="D1032" s="444" t="s">
        <v>1478</v>
      </c>
      <c r="E1032" s="443" t="s">
        <v>381</v>
      </c>
      <c r="F1032" s="444" t="s">
        <v>382</v>
      </c>
      <c r="G1032" s="443" t="s">
        <v>2327</v>
      </c>
      <c r="H1032" s="443" t="s">
        <v>2328</v>
      </c>
      <c r="I1032" s="445">
        <v>10512.48046875</v>
      </c>
      <c r="J1032" s="445">
        <v>1</v>
      </c>
      <c r="K1032" s="446">
        <v>10512.48046875</v>
      </c>
    </row>
    <row r="1033" spans="1:11" ht="14.45" customHeight="1" x14ac:dyDescent="0.2">
      <c r="A1033" s="441" t="s">
        <v>1475</v>
      </c>
      <c r="B1033" s="442" t="s">
        <v>1476</v>
      </c>
      <c r="C1033" s="443" t="s">
        <v>1477</v>
      </c>
      <c r="D1033" s="444" t="s">
        <v>1478</v>
      </c>
      <c r="E1033" s="443" t="s">
        <v>381</v>
      </c>
      <c r="F1033" s="444" t="s">
        <v>382</v>
      </c>
      <c r="G1033" s="443" t="s">
        <v>2329</v>
      </c>
      <c r="H1033" s="443" t="s">
        <v>2330</v>
      </c>
      <c r="I1033" s="445">
        <v>8874.1396484375</v>
      </c>
      <c r="J1033" s="445">
        <v>1</v>
      </c>
      <c r="K1033" s="446">
        <v>8874.1396484375</v>
      </c>
    </row>
    <row r="1034" spans="1:11" ht="14.45" customHeight="1" x14ac:dyDescent="0.2">
      <c r="A1034" s="441" t="s">
        <v>1475</v>
      </c>
      <c r="B1034" s="442" t="s">
        <v>1476</v>
      </c>
      <c r="C1034" s="443" t="s">
        <v>1477</v>
      </c>
      <c r="D1034" s="444" t="s">
        <v>1478</v>
      </c>
      <c r="E1034" s="443" t="s">
        <v>381</v>
      </c>
      <c r="F1034" s="444" t="s">
        <v>382</v>
      </c>
      <c r="G1034" s="443" t="s">
        <v>2331</v>
      </c>
      <c r="H1034" s="443" t="s">
        <v>2332</v>
      </c>
      <c r="I1034" s="445">
        <v>7656.8798828125</v>
      </c>
      <c r="J1034" s="445">
        <v>1</v>
      </c>
      <c r="K1034" s="446">
        <v>7656.8798828125</v>
      </c>
    </row>
    <row r="1035" spans="1:11" ht="14.45" customHeight="1" x14ac:dyDescent="0.2">
      <c r="A1035" s="441" t="s">
        <v>1475</v>
      </c>
      <c r="B1035" s="442" t="s">
        <v>1476</v>
      </c>
      <c r="C1035" s="443" t="s">
        <v>1477</v>
      </c>
      <c r="D1035" s="444" t="s">
        <v>1478</v>
      </c>
      <c r="E1035" s="443" t="s">
        <v>381</v>
      </c>
      <c r="F1035" s="444" t="s">
        <v>382</v>
      </c>
      <c r="G1035" s="443" t="s">
        <v>2333</v>
      </c>
      <c r="H1035" s="443" t="s">
        <v>2334</v>
      </c>
      <c r="I1035" s="445">
        <v>5782.794921875</v>
      </c>
      <c r="J1035" s="445">
        <v>2</v>
      </c>
      <c r="K1035" s="446">
        <v>11565.58984375</v>
      </c>
    </row>
    <row r="1036" spans="1:11" ht="14.45" customHeight="1" x14ac:dyDescent="0.2">
      <c r="A1036" s="441" t="s">
        <v>1475</v>
      </c>
      <c r="B1036" s="442" t="s">
        <v>1476</v>
      </c>
      <c r="C1036" s="443" t="s">
        <v>1477</v>
      </c>
      <c r="D1036" s="444" t="s">
        <v>1478</v>
      </c>
      <c r="E1036" s="443" t="s">
        <v>381</v>
      </c>
      <c r="F1036" s="444" t="s">
        <v>382</v>
      </c>
      <c r="G1036" s="443" t="s">
        <v>2335</v>
      </c>
      <c r="H1036" s="443" t="s">
        <v>2336</v>
      </c>
      <c r="I1036" s="445">
        <v>5919.078287760417</v>
      </c>
      <c r="J1036" s="445">
        <v>9</v>
      </c>
      <c r="K1036" s="446">
        <v>52731.560546875</v>
      </c>
    </row>
    <row r="1037" spans="1:11" ht="14.45" customHeight="1" x14ac:dyDescent="0.2">
      <c r="A1037" s="441" t="s">
        <v>1475</v>
      </c>
      <c r="B1037" s="442" t="s">
        <v>1476</v>
      </c>
      <c r="C1037" s="443" t="s">
        <v>1477</v>
      </c>
      <c r="D1037" s="444" t="s">
        <v>1478</v>
      </c>
      <c r="E1037" s="443" t="s">
        <v>381</v>
      </c>
      <c r="F1037" s="444" t="s">
        <v>382</v>
      </c>
      <c r="G1037" s="443" t="s">
        <v>2335</v>
      </c>
      <c r="H1037" s="443" t="s">
        <v>2337</v>
      </c>
      <c r="I1037" s="445">
        <v>6009.10009765625</v>
      </c>
      <c r="J1037" s="445">
        <v>3</v>
      </c>
      <c r="K1037" s="446">
        <v>18027.30029296875</v>
      </c>
    </row>
    <row r="1038" spans="1:11" ht="14.45" customHeight="1" x14ac:dyDescent="0.2">
      <c r="A1038" s="441" t="s">
        <v>1475</v>
      </c>
      <c r="B1038" s="442" t="s">
        <v>1476</v>
      </c>
      <c r="C1038" s="443" t="s">
        <v>1477</v>
      </c>
      <c r="D1038" s="444" t="s">
        <v>1478</v>
      </c>
      <c r="E1038" s="443" t="s">
        <v>381</v>
      </c>
      <c r="F1038" s="444" t="s">
        <v>382</v>
      </c>
      <c r="G1038" s="443" t="s">
        <v>2338</v>
      </c>
      <c r="H1038" s="443" t="s">
        <v>2339</v>
      </c>
      <c r="I1038" s="445">
        <v>1681.9000244140625</v>
      </c>
      <c r="J1038" s="445">
        <v>2</v>
      </c>
      <c r="K1038" s="446">
        <v>3363.800048828125</v>
      </c>
    </row>
    <row r="1039" spans="1:11" ht="14.45" customHeight="1" x14ac:dyDescent="0.2">
      <c r="A1039" s="441" t="s">
        <v>1475</v>
      </c>
      <c r="B1039" s="442" t="s">
        <v>1476</v>
      </c>
      <c r="C1039" s="443" t="s">
        <v>1477</v>
      </c>
      <c r="D1039" s="444" t="s">
        <v>1478</v>
      </c>
      <c r="E1039" s="443" t="s">
        <v>381</v>
      </c>
      <c r="F1039" s="444" t="s">
        <v>382</v>
      </c>
      <c r="G1039" s="443" t="s">
        <v>2340</v>
      </c>
      <c r="H1039" s="443" t="s">
        <v>2341</v>
      </c>
      <c r="I1039" s="445">
        <v>359.70664978027344</v>
      </c>
      <c r="J1039" s="445">
        <v>53</v>
      </c>
      <c r="K1039" s="446">
        <v>17349.669921875</v>
      </c>
    </row>
    <row r="1040" spans="1:11" ht="14.45" customHeight="1" x14ac:dyDescent="0.2">
      <c r="A1040" s="441" t="s">
        <v>1475</v>
      </c>
      <c r="B1040" s="442" t="s">
        <v>1476</v>
      </c>
      <c r="C1040" s="443" t="s">
        <v>1477</v>
      </c>
      <c r="D1040" s="444" t="s">
        <v>1478</v>
      </c>
      <c r="E1040" s="443" t="s">
        <v>381</v>
      </c>
      <c r="F1040" s="444" t="s">
        <v>382</v>
      </c>
      <c r="G1040" s="443" t="s">
        <v>2342</v>
      </c>
      <c r="H1040" s="443" t="s">
        <v>2343</v>
      </c>
      <c r="I1040" s="445">
        <v>1228.1500244140625</v>
      </c>
      <c r="J1040" s="445">
        <v>1</v>
      </c>
      <c r="K1040" s="446">
        <v>1228.1500244140625</v>
      </c>
    </row>
    <row r="1041" spans="1:11" ht="14.45" customHeight="1" x14ac:dyDescent="0.2">
      <c r="A1041" s="441" t="s">
        <v>1475</v>
      </c>
      <c r="B1041" s="442" t="s">
        <v>1476</v>
      </c>
      <c r="C1041" s="443" t="s">
        <v>1477</v>
      </c>
      <c r="D1041" s="444" t="s">
        <v>1478</v>
      </c>
      <c r="E1041" s="443" t="s">
        <v>381</v>
      </c>
      <c r="F1041" s="444" t="s">
        <v>382</v>
      </c>
      <c r="G1041" s="443" t="s">
        <v>2344</v>
      </c>
      <c r="H1041" s="443" t="s">
        <v>2345</v>
      </c>
      <c r="I1041" s="445">
        <v>2734.6360351562498</v>
      </c>
      <c r="J1041" s="445">
        <v>9</v>
      </c>
      <c r="K1041" s="446">
        <v>24611.38037109375</v>
      </c>
    </row>
    <row r="1042" spans="1:11" ht="14.45" customHeight="1" x14ac:dyDescent="0.2">
      <c r="A1042" s="441" t="s">
        <v>1475</v>
      </c>
      <c r="B1042" s="442" t="s">
        <v>1476</v>
      </c>
      <c r="C1042" s="443" t="s">
        <v>1477</v>
      </c>
      <c r="D1042" s="444" t="s">
        <v>1478</v>
      </c>
      <c r="E1042" s="443" t="s">
        <v>381</v>
      </c>
      <c r="F1042" s="444" t="s">
        <v>382</v>
      </c>
      <c r="G1042" s="443" t="s">
        <v>2346</v>
      </c>
      <c r="H1042" s="443" t="s">
        <v>2347</v>
      </c>
      <c r="I1042" s="445">
        <v>1910.5899658203125</v>
      </c>
      <c r="J1042" s="445">
        <v>1</v>
      </c>
      <c r="K1042" s="446">
        <v>1910.5899658203125</v>
      </c>
    </row>
    <row r="1043" spans="1:11" ht="14.45" customHeight="1" x14ac:dyDescent="0.2">
      <c r="A1043" s="441" t="s">
        <v>1475</v>
      </c>
      <c r="B1043" s="442" t="s">
        <v>1476</v>
      </c>
      <c r="C1043" s="443" t="s">
        <v>1477</v>
      </c>
      <c r="D1043" s="444" t="s">
        <v>1478</v>
      </c>
      <c r="E1043" s="443" t="s">
        <v>381</v>
      </c>
      <c r="F1043" s="444" t="s">
        <v>382</v>
      </c>
      <c r="G1043" s="443" t="s">
        <v>2348</v>
      </c>
      <c r="H1043" s="443" t="s">
        <v>2349</v>
      </c>
      <c r="I1043" s="445">
        <v>11393.3798828125</v>
      </c>
      <c r="J1043" s="445">
        <v>4</v>
      </c>
      <c r="K1043" s="446">
        <v>45573.51953125</v>
      </c>
    </row>
    <row r="1044" spans="1:11" ht="14.45" customHeight="1" x14ac:dyDescent="0.2">
      <c r="A1044" s="441" t="s">
        <v>1475</v>
      </c>
      <c r="B1044" s="442" t="s">
        <v>1476</v>
      </c>
      <c r="C1044" s="443" t="s">
        <v>1477</v>
      </c>
      <c r="D1044" s="444" t="s">
        <v>1478</v>
      </c>
      <c r="E1044" s="443" t="s">
        <v>381</v>
      </c>
      <c r="F1044" s="444" t="s">
        <v>382</v>
      </c>
      <c r="G1044" s="443" t="s">
        <v>2350</v>
      </c>
      <c r="H1044" s="443" t="s">
        <v>2351</v>
      </c>
      <c r="I1044" s="445">
        <v>4249.760009765625</v>
      </c>
      <c r="J1044" s="445">
        <v>6</v>
      </c>
      <c r="K1044" s="446">
        <v>25498.56005859375</v>
      </c>
    </row>
    <row r="1045" spans="1:11" ht="14.45" customHeight="1" x14ac:dyDescent="0.2">
      <c r="A1045" s="441" t="s">
        <v>1475</v>
      </c>
      <c r="B1045" s="442" t="s">
        <v>1476</v>
      </c>
      <c r="C1045" s="443" t="s">
        <v>1477</v>
      </c>
      <c r="D1045" s="444" t="s">
        <v>1478</v>
      </c>
      <c r="E1045" s="443" t="s">
        <v>381</v>
      </c>
      <c r="F1045" s="444" t="s">
        <v>382</v>
      </c>
      <c r="G1045" s="443" t="s">
        <v>2352</v>
      </c>
      <c r="H1045" s="443" t="s">
        <v>2353</v>
      </c>
      <c r="I1045" s="445">
        <v>11484.102768841913</v>
      </c>
      <c r="J1045" s="445">
        <v>30</v>
      </c>
      <c r="K1045" s="446">
        <v>344519.294921875</v>
      </c>
    </row>
    <row r="1046" spans="1:11" ht="14.45" customHeight="1" x14ac:dyDescent="0.2">
      <c r="A1046" s="441" t="s">
        <v>1475</v>
      </c>
      <c r="B1046" s="442" t="s">
        <v>1476</v>
      </c>
      <c r="C1046" s="443" t="s">
        <v>1477</v>
      </c>
      <c r="D1046" s="444" t="s">
        <v>1478</v>
      </c>
      <c r="E1046" s="443" t="s">
        <v>381</v>
      </c>
      <c r="F1046" s="444" t="s">
        <v>382</v>
      </c>
      <c r="G1046" s="443" t="s">
        <v>2354</v>
      </c>
      <c r="H1046" s="443" t="s">
        <v>2355</v>
      </c>
      <c r="I1046" s="445">
        <v>24123.626041666666</v>
      </c>
      <c r="J1046" s="445">
        <v>25</v>
      </c>
      <c r="K1046" s="446">
        <v>603085.28515625</v>
      </c>
    </row>
    <row r="1047" spans="1:11" ht="14.45" customHeight="1" x14ac:dyDescent="0.2">
      <c r="A1047" s="441" t="s">
        <v>1475</v>
      </c>
      <c r="B1047" s="442" t="s">
        <v>1476</v>
      </c>
      <c r="C1047" s="443" t="s">
        <v>1477</v>
      </c>
      <c r="D1047" s="444" t="s">
        <v>1478</v>
      </c>
      <c r="E1047" s="443" t="s">
        <v>381</v>
      </c>
      <c r="F1047" s="444" t="s">
        <v>382</v>
      </c>
      <c r="G1047" s="443" t="s">
        <v>2356</v>
      </c>
      <c r="H1047" s="443" t="s">
        <v>2357</v>
      </c>
      <c r="I1047" s="445">
        <v>8609.150390625</v>
      </c>
      <c r="J1047" s="445">
        <v>1</v>
      </c>
      <c r="K1047" s="446">
        <v>8609.150390625</v>
      </c>
    </row>
    <row r="1048" spans="1:11" ht="14.45" customHeight="1" x14ac:dyDescent="0.2">
      <c r="A1048" s="441" t="s">
        <v>1475</v>
      </c>
      <c r="B1048" s="442" t="s">
        <v>1476</v>
      </c>
      <c r="C1048" s="443" t="s">
        <v>1477</v>
      </c>
      <c r="D1048" s="444" t="s">
        <v>1478</v>
      </c>
      <c r="E1048" s="443" t="s">
        <v>381</v>
      </c>
      <c r="F1048" s="444" t="s">
        <v>382</v>
      </c>
      <c r="G1048" s="443" t="s">
        <v>2358</v>
      </c>
      <c r="H1048" s="443" t="s">
        <v>2359</v>
      </c>
      <c r="I1048" s="445">
        <v>8869.2998046875</v>
      </c>
      <c r="J1048" s="445">
        <v>1</v>
      </c>
      <c r="K1048" s="446">
        <v>8869.2998046875</v>
      </c>
    </row>
    <row r="1049" spans="1:11" ht="14.45" customHeight="1" x14ac:dyDescent="0.2">
      <c r="A1049" s="441" t="s">
        <v>1475</v>
      </c>
      <c r="B1049" s="442" t="s">
        <v>1476</v>
      </c>
      <c r="C1049" s="443" t="s">
        <v>1477</v>
      </c>
      <c r="D1049" s="444" t="s">
        <v>1478</v>
      </c>
      <c r="E1049" s="443" t="s">
        <v>381</v>
      </c>
      <c r="F1049" s="444" t="s">
        <v>382</v>
      </c>
      <c r="G1049" s="443" t="s">
        <v>2360</v>
      </c>
      <c r="H1049" s="443" t="s">
        <v>2361</v>
      </c>
      <c r="I1049" s="445">
        <v>8929.7998046875</v>
      </c>
      <c r="J1049" s="445">
        <v>1</v>
      </c>
      <c r="K1049" s="446">
        <v>8929.7998046875</v>
      </c>
    </row>
    <row r="1050" spans="1:11" ht="14.45" customHeight="1" x14ac:dyDescent="0.2">
      <c r="A1050" s="441" t="s">
        <v>1475</v>
      </c>
      <c r="B1050" s="442" t="s">
        <v>1476</v>
      </c>
      <c r="C1050" s="443" t="s">
        <v>1477</v>
      </c>
      <c r="D1050" s="444" t="s">
        <v>1478</v>
      </c>
      <c r="E1050" s="443" t="s">
        <v>381</v>
      </c>
      <c r="F1050" s="444" t="s">
        <v>382</v>
      </c>
      <c r="G1050" s="443" t="s">
        <v>2362</v>
      </c>
      <c r="H1050" s="443" t="s">
        <v>2363</v>
      </c>
      <c r="I1050" s="445">
        <v>3981.02001953125</v>
      </c>
      <c r="J1050" s="445">
        <v>5</v>
      </c>
      <c r="K1050" s="446">
        <v>19905.099609375</v>
      </c>
    </row>
    <row r="1051" spans="1:11" ht="14.45" customHeight="1" x14ac:dyDescent="0.2">
      <c r="A1051" s="441" t="s">
        <v>1475</v>
      </c>
      <c r="B1051" s="442" t="s">
        <v>1476</v>
      </c>
      <c r="C1051" s="443" t="s">
        <v>1477</v>
      </c>
      <c r="D1051" s="444" t="s">
        <v>1478</v>
      </c>
      <c r="E1051" s="443" t="s">
        <v>381</v>
      </c>
      <c r="F1051" s="444" t="s">
        <v>382</v>
      </c>
      <c r="G1051" s="443" t="s">
        <v>2364</v>
      </c>
      <c r="H1051" s="443" t="s">
        <v>2365</v>
      </c>
      <c r="I1051" s="445">
        <v>1983.5899414062501</v>
      </c>
      <c r="J1051" s="445">
        <v>5</v>
      </c>
      <c r="K1051" s="446">
        <v>9917.94970703125</v>
      </c>
    </row>
    <row r="1052" spans="1:11" ht="14.45" customHeight="1" x14ac:dyDescent="0.2">
      <c r="A1052" s="441" t="s">
        <v>1475</v>
      </c>
      <c r="B1052" s="442" t="s">
        <v>1476</v>
      </c>
      <c r="C1052" s="443" t="s">
        <v>1477</v>
      </c>
      <c r="D1052" s="444" t="s">
        <v>1478</v>
      </c>
      <c r="E1052" s="443" t="s">
        <v>381</v>
      </c>
      <c r="F1052" s="444" t="s">
        <v>382</v>
      </c>
      <c r="G1052" s="443" t="s">
        <v>2366</v>
      </c>
      <c r="H1052" s="443" t="s">
        <v>2367</v>
      </c>
      <c r="I1052" s="445">
        <v>5207.3214285714284</v>
      </c>
      <c r="J1052" s="445">
        <v>85</v>
      </c>
      <c r="K1052" s="446">
        <v>442255</v>
      </c>
    </row>
    <row r="1053" spans="1:11" ht="14.45" customHeight="1" x14ac:dyDescent="0.2">
      <c r="A1053" s="441" t="s">
        <v>1475</v>
      </c>
      <c r="B1053" s="442" t="s">
        <v>1476</v>
      </c>
      <c r="C1053" s="443" t="s">
        <v>1477</v>
      </c>
      <c r="D1053" s="444" t="s">
        <v>1478</v>
      </c>
      <c r="E1053" s="443" t="s">
        <v>381</v>
      </c>
      <c r="F1053" s="444" t="s">
        <v>382</v>
      </c>
      <c r="G1053" s="443" t="s">
        <v>2368</v>
      </c>
      <c r="H1053" s="443" t="s">
        <v>2369</v>
      </c>
      <c r="I1053" s="445">
        <v>22264.5</v>
      </c>
      <c r="J1053" s="445">
        <v>2</v>
      </c>
      <c r="K1053" s="446">
        <v>44529</v>
      </c>
    </row>
    <row r="1054" spans="1:11" ht="14.45" customHeight="1" x14ac:dyDescent="0.2">
      <c r="A1054" s="441" t="s">
        <v>1475</v>
      </c>
      <c r="B1054" s="442" t="s">
        <v>1476</v>
      </c>
      <c r="C1054" s="443" t="s">
        <v>1477</v>
      </c>
      <c r="D1054" s="444" t="s">
        <v>1478</v>
      </c>
      <c r="E1054" s="443" t="s">
        <v>381</v>
      </c>
      <c r="F1054" s="444" t="s">
        <v>382</v>
      </c>
      <c r="G1054" s="443" t="s">
        <v>2370</v>
      </c>
      <c r="H1054" s="443" t="s">
        <v>2371</v>
      </c>
      <c r="I1054" s="445">
        <v>215.24666341145834</v>
      </c>
      <c r="J1054" s="445">
        <v>12</v>
      </c>
      <c r="K1054" s="446">
        <v>2582.9000244140625</v>
      </c>
    </row>
    <row r="1055" spans="1:11" ht="14.45" customHeight="1" x14ac:dyDescent="0.2">
      <c r="A1055" s="441" t="s">
        <v>1475</v>
      </c>
      <c r="B1055" s="442" t="s">
        <v>1476</v>
      </c>
      <c r="C1055" s="443" t="s">
        <v>1477</v>
      </c>
      <c r="D1055" s="444" t="s">
        <v>1478</v>
      </c>
      <c r="E1055" s="443" t="s">
        <v>381</v>
      </c>
      <c r="F1055" s="444" t="s">
        <v>382</v>
      </c>
      <c r="G1055" s="443" t="s">
        <v>2372</v>
      </c>
      <c r="H1055" s="443" t="s">
        <v>2373</v>
      </c>
      <c r="I1055" s="445">
        <v>350.98664855957031</v>
      </c>
      <c r="J1055" s="445">
        <v>11</v>
      </c>
      <c r="K1055" s="446">
        <v>3860.8498840332031</v>
      </c>
    </row>
    <row r="1056" spans="1:11" ht="14.45" customHeight="1" x14ac:dyDescent="0.2">
      <c r="A1056" s="441" t="s">
        <v>1475</v>
      </c>
      <c r="B1056" s="442" t="s">
        <v>1476</v>
      </c>
      <c r="C1056" s="443" t="s">
        <v>1477</v>
      </c>
      <c r="D1056" s="444" t="s">
        <v>1478</v>
      </c>
      <c r="E1056" s="443" t="s">
        <v>381</v>
      </c>
      <c r="F1056" s="444" t="s">
        <v>382</v>
      </c>
      <c r="G1056" s="443" t="s">
        <v>2374</v>
      </c>
      <c r="H1056" s="443" t="s">
        <v>2375</v>
      </c>
      <c r="I1056" s="445">
        <v>16107.52001953125</v>
      </c>
      <c r="J1056" s="445">
        <v>4</v>
      </c>
      <c r="K1056" s="446">
        <v>64430.080078125</v>
      </c>
    </row>
    <row r="1057" spans="1:11" ht="14.45" customHeight="1" x14ac:dyDescent="0.2">
      <c r="A1057" s="441" t="s">
        <v>1475</v>
      </c>
      <c r="B1057" s="442" t="s">
        <v>1476</v>
      </c>
      <c r="C1057" s="443" t="s">
        <v>1477</v>
      </c>
      <c r="D1057" s="444" t="s">
        <v>1478</v>
      </c>
      <c r="E1057" s="443" t="s">
        <v>381</v>
      </c>
      <c r="F1057" s="444" t="s">
        <v>382</v>
      </c>
      <c r="G1057" s="443" t="s">
        <v>2376</v>
      </c>
      <c r="H1057" s="443" t="s">
        <v>2377</v>
      </c>
      <c r="I1057" s="445">
        <v>1085.864990234375</v>
      </c>
      <c r="J1057" s="445">
        <v>22</v>
      </c>
      <c r="K1057" s="446">
        <v>23882.759765625</v>
      </c>
    </row>
    <row r="1058" spans="1:11" ht="14.45" customHeight="1" x14ac:dyDescent="0.2">
      <c r="A1058" s="441" t="s">
        <v>1475</v>
      </c>
      <c r="B1058" s="442" t="s">
        <v>1476</v>
      </c>
      <c r="C1058" s="443" t="s">
        <v>1477</v>
      </c>
      <c r="D1058" s="444" t="s">
        <v>1478</v>
      </c>
      <c r="E1058" s="443" t="s">
        <v>381</v>
      </c>
      <c r="F1058" s="444" t="s">
        <v>382</v>
      </c>
      <c r="G1058" s="443" t="s">
        <v>2378</v>
      </c>
      <c r="H1058" s="443" t="s">
        <v>2379</v>
      </c>
      <c r="I1058" s="445">
        <v>1936</v>
      </c>
      <c r="J1058" s="445">
        <v>1</v>
      </c>
      <c r="K1058" s="446">
        <v>1936</v>
      </c>
    </row>
    <row r="1059" spans="1:11" ht="14.45" customHeight="1" x14ac:dyDescent="0.2">
      <c r="A1059" s="441" t="s">
        <v>1475</v>
      </c>
      <c r="B1059" s="442" t="s">
        <v>1476</v>
      </c>
      <c r="C1059" s="443" t="s">
        <v>1477</v>
      </c>
      <c r="D1059" s="444" t="s">
        <v>1478</v>
      </c>
      <c r="E1059" s="443" t="s">
        <v>381</v>
      </c>
      <c r="F1059" s="444" t="s">
        <v>382</v>
      </c>
      <c r="G1059" s="443" t="s">
        <v>2380</v>
      </c>
      <c r="H1059" s="443" t="s">
        <v>2381</v>
      </c>
      <c r="I1059" s="445">
        <v>10732.864990234375</v>
      </c>
      <c r="J1059" s="445">
        <v>4</v>
      </c>
      <c r="K1059" s="446">
        <v>42931.4599609375</v>
      </c>
    </row>
    <row r="1060" spans="1:11" ht="14.45" customHeight="1" x14ac:dyDescent="0.2">
      <c r="A1060" s="441" t="s">
        <v>1475</v>
      </c>
      <c r="B1060" s="442" t="s">
        <v>1476</v>
      </c>
      <c r="C1060" s="443" t="s">
        <v>1477</v>
      </c>
      <c r="D1060" s="444" t="s">
        <v>1478</v>
      </c>
      <c r="E1060" s="443" t="s">
        <v>381</v>
      </c>
      <c r="F1060" s="444" t="s">
        <v>382</v>
      </c>
      <c r="G1060" s="443" t="s">
        <v>2380</v>
      </c>
      <c r="H1060" s="443" t="s">
        <v>2382</v>
      </c>
      <c r="I1060" s="445">
        <v>10558.500325520834</v>
      </c>
      <c r="J1060" s="445">
        <v>3</v>
      </c>
      <c r="K1060" s="446">
        <v>31675.5009765625</v>
      </c>
    </row>
    <row r="1061" spans="1:11" ht="14.45" customHeight="1" x14ac:dyDescent="0.2">
      <c r="A1061" s="441" t="s">
        <v>1475</v>
      </c>
      <c r="B1061" s="442" t="s">
        <v>1476</v>
      </c>
      <c r="C1061" s="443" t="s">
        <v>1477</v>
      </c>
      <c r="D1061" s="444" t="s">
        <v>1478</v>
      </c>
      <c r="E1061" s="443" t="s">
        <v>381</v>
      </c>
      <c r="F1061" s="444" t="s">
        <v>382</v>
      </c>
      <c r="G1061" s="443" t="s">
        <v>2383</v>
      </c>
      <c r="H1061" s="443" t="s">
        <v>2384</v>
      </c>
      <c r="I1061" s="445">
        <v>980.0999755859375</v>
      </c>
      <c r="J1061" s="445">
        <v>1</v>
      </c>
      <c r="K1061" s="446">
        <v>980.0999755859375</v>
      </c>
    </row>
    <row r="1062" spans="1:11" ht="14.45" customHeight="1" x14ac:dyDescent="0.2">
      <c r="A1062" s="441" t="s">
        <v>1475</v>
      </c>
      <c r="B1062" s="442" t="s">
        <v>1476</v>
      </c>
      <c r="C1062" s="443" t="s">
        <v>1477</v>
      </c>
      <c r="D1062" s="444" t="s">
        <v>1478</v>
      </c>
      <c r="E1062" s="443" t="s">
        <v>381</v>
      </c>
      <c r="F1062" s="444" t="s">
        <v>382</v>
      </c>
      <c r="G1062" s="443" t="s">
        <v>2385</v>
      </c>
      <c r="H1062" s="443" t="s">
        <v>2386</v>
      </c>
      <c r="I1062" s="445">
        <v>3589.2099609375</v>
      </c>
      <c r="J1062" s="445">
        <v>3</v>
      </c>
      <c r="K1062" s="446">
        <v>10767.6298828125</v>
      </c>
    </row>
    <row r="1063" spans="1:11" ht="14.45" customHeight="1" x14ac:dyDescent="0.2">
      <c r="A1063" s="441" t="s">
        <v>1475</v>
      </c>
      <c r="B1063" s="442" t="s">
        <v>1476</v>
      </c>
      <c r="C1063" s="443" t="s">
        <v>1477</v>
      </c>
      <c r="D1063" s="444" t="s">
        <v>1478</v>
      </c>
      <c r="E1063" s="443" t="s">
        <v>381</v>
      </c>
      <c r="F1063" s="444" t="s">
        <v>382</v>
      </c>
      <c r="G1063" s="443" t="s">
        <v>2387</v>
      </c>
      <c r="H1063" s="443" t="s">
        <v>2388</v>
      </c>
      <c r="I1063" s="445">
        <v>3247.873291015625</v>
      </c>
      <c r="J1063" s="445">
        <v>3</v>
      </c>
      <c r="K1063" s="446">
        <v>9743.619873046875</v>
      </c>
    </row>
    <row r="1064" spans="1:11" ht="14.45" customHeight="1" x14ac:dyDescent="0.2">
      <c r="A1064" s="441" t="s">
        <v>1475</v>
      </c>
      <c r="B1064" s="442" t="s">
        <v>1476</v>
      </c>
      <c r="C1064" s="443" t="s">
        <v>1477</v>
      </c>
      <c r="D1064" s="444" t="s">
        <v>1478</v>
      </c>
      <c r="E1064" s="443" t="s">
        <v>381</v>
      </c>
      <c r="F1064" s="444" t="s">
        <v>382</v>
      </c>
      <c r="G1064" s="443" t="s">
        <v>2389</v>
      </c>
      <c r="H1064" s="443" t="s">
        <v>2390</v>
      </c>
      <c r="I1064" s="445">
        <v>2957.590087890625</v>
      </c>
      <c r="J1064" s="445">
        <v>2</v>
      </c>
      <c r="K1064" s="446">
        <v>5915.18017578125</v>
      </c>
    </row>
    <row r="1065" spans="1:11" ht="14.45" customHeight="1" x14ac:dyDescent="0.2">
      <c r="A1065" s="441" t="s">
        <v>1475</v>
      </c>
      <c r="B1065" s="442" t="s">
        <v>1476</v>
      </c>
      <c r="C1065" s="443" t="s">
        <v>1477</v>
      </c>
      <c r="D1065" s="444" t="s">
        <v>1478</v>
      </c>
      <c r="E1065" s="443" t="s">
        <v>381</v>
      </c>
      <c r="F1065" s="444" t="s">
        <v>382</v>
      </c>
      <c r="G1065" s="443" t="s">
        <v>2391</v>
      </c>
      <c r="H1065" s="443" t="s">
        <v>2392</v>
      </c>
      <c r="I1065" s="445">
        <v>5951.5763221153848</v>
      </c>
      <c r="J1065" s="445">
        <v>41</v>
      </c>
      <c r="K1065" s="446">
        <v>244015.3408203125</v>
      </c>
    </row>
    <row r="1066" spans="1:11" ht="14.45" customHeight="1" x14ac:dyDescent="0.2">
      <c r="A1066" s="441" t="s">
        <v>1475</v>
      </c>
      <c r="B1066" s="442" t="s">
        <v>1476</v>
      </c>
      <c r="C1066" s="443" t="s">
        <v>1477</v>
      </c>
      <c r="D1066" s="444" t="s">
        <v>1478</v>
      </c>
      <c r="E1066" s="443" t="s">
        <v>381</v>
      </c>
      <c r="F1066" s="444" t="s">
        <v>382</v>
      </c>
      <c r="G1066" s="443" t="s">
        <v>2393</v>
      </c>
      <c r="H1066" s="443" t="s">
        <v>2394</v>
      </c>
      <c r="I1066" s="445">
        <v>4873.8798828125</v>
      </c>
      <c r="J1066" s="445">
        <v>3</v>
      </c>
      <c r="K1066" s="446">
        <v>14621.6396484375</v>
      </c>
    </row>
    <row r="1067" spans="1:11" ht="14.45" customHeight="1" x14ac:dyDescent="0.2">
      <c r="A1067" s="441" t="s">
        <v>1475</v>
      </c>
      <c r="B1067" s="442" t="s">
        <v>1476</v>
      </c>
      <c r="C1067" s="443" t="s">
        <v>1477</v>
      </c>
      <c r="D1067" s="444" t="s">
        <v>1478</v>
      </c>
      <c r="E1067" s="443" t="s">
        <v>381</v>
      </c>
      <c r="F1067" s="444" t="s">
        <v>382</v>
      </c>
      <c r="G1067" s="443" t="s">
        <v>2395</v>
      </c>
      <c r="H1067" s="443" t="s">
        <v>2396</v>
      </c>
      <c r="I1067" s="445">
        <v>4751.7001953125</v>
      </c>
      <c r="J1067" s="445">
        <v>1</v>
      </c>
      <c r="K1067" s="446">
        <v>4751.7001953125</v>
      </c>
    </row>
    <row r="1068" spans="1:11" ht="14.45" customHeight="1" x14ac:dyDescent="0.2">
      <c r="A1068" s="441" t="s">
        <v>1475</v>
      </c>
      <c r="B1068" s="442" t="s">
        <v>1476</v>
      </c>
      <c r="C1068" s="443" t="s">
        <v>1477</v>
      </c>
      <c r="D1068" s="444" t="s">
        <v>1478</v>
      </c>
      <c r="E1068" s="443" t="s">
        <v>381</v>
      </c>
      <c r="F1068" s="444" t="s">
        <v>382</v>
      </c>
      <c r="G1068" s="443" t="s">
        <v>2397</v>
      </c>
      <c r="H1068" s="443" t="s">
        <v>2398</v>
      </c>
      <c r="I1068" s="445">
        <v>28.75</v>
      </c>
      <c r="J1068" s="445">
        <v>54</v>
      </c>
      <c r="K1068" s="446">
        <v>1552.5</v>
      </c>
    </row>
    <row r="1069" spans="1:11" ht="14.45" customHeight="1" x14ac:dyDescent="0.2">
      <c r="A1069" s="441" t="s">
        <v>1475</v>
      </c>
      <c r="B1069" s="442" t="s">
        <v>1476</v>
      </c>
      <c r="C1069" s="443" t="s">
        <v>1477</v>
      </c>
      <c r="D1069" s="444" t="s">
        <v>1478</v>
      </c>
      <c r="E1069" s="443" t="s">
        <v>381</v>
      </c>
      <c r="F1069" s="444" t="s">
        <v>382</v>
      </c>
      <c r="G1069" s="443" t="s">
        <v>2399</v>
      </c>
      <c r="H1069" s="443" t="s">
        <v>2400</v>
      </c>
      <c r="I1069" s="445">
        <v>1203.0899658203125</v>
      </c>
      <c r="J1069" s="445">
        <v>1</v>
      </c>
      <c r="K1069" s="446">
        <v>1203.0899658203125</v>
      </c>
    </row>
    <row r="1070" spans="1:11" ht="14.45" customHeight="1" x14ac:dyDescent="0.2">
      <c r="A1070" s="441" t="s">
        <v>1475</v>
      </c>
      <c r="B1070" s="442" t="s">
        <v>1476</v>
      </c>
      <c r="C1070" s="443" t="s">
        <v>1477</v>
      </c>
      <c r="D1070" s="444" t="s">
        <v>1478</v>
      </c>
      <c r="E1070" s="443" t="s">
        <v>381</v>
      </c>
      <c r="F1070" s="444" t="s">
        <v>382</v>
      </c>
      <c r="G1070" s="443" t="s">
        <v>2399</v>
      </c>
      <c r="H1070" s="443" t="s">
        <v>2401</v>
      </c>
      <c r="I1070" s="445">
        <v>1202.739990234375</v>
      </c>
      <c r="J1070" s="445">
        <v>1</v>
      </c>
      <c r="K1070" s="446">
        <v>1202.739990234375</v>
      </c>
    </row>
    <row r="1071" spans="1:11" ht="14.45" customHeight="1" x14ac:dyDescent="0.2">
      <c r="A1071" s="441" t="s">
        <v>1475</v>
      </c>
      <c r="B1071" s="442" t="s">
        <v>1476</v>
      </c>
      <c r="C1071" s="443" t="s">
        <v>1477</v>
      </c>
      <c r="D1071" s="444" t="s">
        <v>1478</v>
      </c>
      <c r="E1071" s="443" t="s">
        <v>381</v>
      </c>
      <c r="F1071" s="444" t="s">
        <v>382</v>
      </c>
      <c r="G1071" s="443" t="s">
        <v>2402</v>
      </c>
      <c r="H1071" s="443" t="s">
        <v>2403</v>
      </c>
      <c r="I1071" s="445">
        <v>9735.5498046875</v>
      </c>
      <c r="J1071" s="445">
        <v>1</v>
      </c>
      <c r="K1071" s="446">
        <v>9735.5498046875</v>
      </c>
    </row>
    <row r="1072" spans="1:11" ht="14.45" customHeight="1" x14ac:dyDescent="0.2">
      <c r="A1072" s="441" t="s">
        <v>1475</v>
      </c>
      <c r="B1072" s="442" t="s">
        <v>1476</v>
      </c>
      <c r="C1072" s="443" t="s">
        <v>1477</v>
      </c>
      <c r="D1072" s="444" t="s">
        <v>1478</v>
      </c>
      <c r="E1072" s="443" t="s">
        <v>381</v>
      </c>
      <c r="F1072" s="444" t="s">
        <v>382</v>
      </c>
      <c r="G1072" s="443" t="s">
        <v>2404</v>
      </c>
      <c r="H1072" s="443" t="s">
        <v>2405</v>
      </c>
      <c r="I1072" s="445">
        <v>2656.511678059896</v>
      </c>
      <c r="J1072" s="445">
        <v>6</v>
      </c>
      <c r="K1072" s="446">
        <v>15939.070068359375</v>
      </c>
    </row>
    <row r="1073" spans="1:11" ht="14.45" customHeight="1" x14ac:dyDescent="0.2">
      <c r="A1073" s="441" t="s">
        <v>1475</v>
      </c>
      <c r="B1073" s="442" t="s">
        <v>1476</v>
      </c>
      <c r="C1073" s="443" t="s">
        <v>1477</v>
      </c>
      <c r="D1073" s="444" t="s">
        <v>1478</v>
      </c>
      <c r="E1073" s="443" t="s">
        <v>381</v>
      </c>
      <c r="F1073" s="444" t="s">
        <v>382</v>
      </c>
      <c r="G1073" s="443" t="s">
        <v>2406</v>
      </c>
      <c r="H1073" s="443" t="s">
        <v>2407</v>
      </c>
      <c r="I1073" s="445">
        <v>11388.487060546875</v>
      </c>
      <c r="J1073" s="445">
        <v>5</v>
      </c>
      <c r="K1073" s="446">
        <v>56942.4677734375</v>
      </c>
    </row>
    <row r="1074" spans="1:11" ht="14.45" customHeight="1" x14ac:dyDescent="0.2">
      <c r="A1074" s="441" t="s">
        <v>1475</v>
      </c>
      <c r="B1074" s="442" t="s">
        <v>1476</v>
      </c>
      <c r="C1074" s="443" t="s">
        <v>1477</v>
      </c>
      <c r="D1074" s="444" t="s">
        <v>1478</v>
      </c>
      <c r="E1074" s="443" t="s">
        <v>381</v>
      </c>
      <c r="F1074" s="444" t="s">
        <v>382</v>
      </c>
      <c r="G1074" s="443" t="s">
        <v>2408</v>
      </c>
      <c r="H1074" s="443" t="s">
        <v>2409</v>
      </c>
      <c r="I1074" s="445">
        <v>2480.2373535156248</v>
      </c>
      <c r="J1074" s="445">
        <v>11</v>
      </c>
      <c r="K1074" s="446">
        <v>27349.09033203125</v>
      </c>
    </row>
    <row r="1075" spans="1:11" ht="14.45" customHeight="1" x14ac:dyDescent="0.2">
      <c r="A1075" s="441" t="s">
        <v>1475</v>
      </c>
      <c r="B1075" s="442" t="s">
        <v>1476</v>
      </c>
      <c r="C1075" s="443" t="s">
        <v>1477</v>
      </c>
      <c r="D1075" s="444" t="s">
        <v>1478</v>
      </c>
      <c r="E1075" s="443" t="s">
        <v>381</v>
      </c>
      <c r="F1075" s="444" t="s">
        <v>382</v>
      </c>
      <c r="G1075" s="443" t="s">
        <v>2410</v>
      </c>
      <c r="H1075" s="443" t="s">
        <v>2411</v>
      </c>
      <c r="I1075" s="445">
        <v>2546.72998046875</v>
      </c>
      <c r="J1075" s="445">
        <v>4</v>
      </c>
      <c r="K1075" s="446">
        <v>10186.900390625</v>
      </c>
    </row>
    <row r="1076" spans="1:11" ht="14.45" customHeight="1" x14ac:dyDescent="0.2">
      <c r="A1076" s="441" t="s">
        <v>1475</v>
      </c>
      <c r="B1076" s="442" t="s">
        <v>1476</v>
      </c>
      <c r="C1076" s="443" t="s">
        <v>1477</v>
      </c>
      <c r="D1076" s="444" t="s">
        <v>1478</v>
      </c>
      <c r="E1076" s="443" t="s">
        <v>381</v>
      </c>
      <c r="F1076" s="444" t="s">
        <v>382</v>
      </c>
      <c r="G1076" s="443" t="s">
        <v>2412</v>
      </c>
      <c r="H1076" s="443" t="s">
        <v>2413</v>
      </c>
      <c r="I1076" s="445">
        <v>2435.9168565538193</v>
      </c>
      <c r="J1076" s="445">
        <v>41</v>
      </c>
      <c r="K1076" s="446">
        <v>99761.741455078125</v>
      </c>
    </row>
    <row r="1077" spans="1:11" ht="14.45" customHeight="1" x14ac:dyDescent="0.2">
      <c r="A1077" s="441" t="s">
        <v>1475</v>
      </c>
      <c r="B1077" s="442" t="s">
        <v>1476</v>
      </c>
      <c r="C1077" s="443" t="s">
        <v>1477</v>
      </c>
      <c r="D1077" s="444" t="s">
        <v>1478</v>
      </c>
      <c r="E1077" s="443" t="s">
        <v>381</v>
      </c>
      <c r="F1077" s="444" t="s">
        <v>382</v>
      </c>
      <c r="G1077" s="443" t="s">
        <v>2414</v>
      </c>
      <c r="H1077" s="443" t="s">
        <v>2415</v>
      </c>
      <c r="I1077" s="445">
        <v>2138.820068359375</v>
      </c>
      <c r="J1077" s="445">
        <v>4</v>
      </c>
      <c r="K1077" s="446">
        <v>8555.2802734375</v>
      </c>
    </row>
    <row r="1078" spans="1:11" ht="14.45" customHeight="1" x14ac:dyDescent="0.2">
      <c r="A1078" s="441" t="s">
        <v>1475</v>
      </c>
      <c r="B1078" s="442" t="s">
        <v>1476</v>
      </c>
      <c r="C1078" s="443" t="s">
        <v>1477</v>
      </c>
      <c r="D1078" s="444" t="s">
        <v>1478</v>
      </c>
      <c r="E1078" s="443" t="s">
        <v>381</v>
      </c>
      <c r="F1078" s="444" t="s">
        <v>382</v>
      </c>
      <c r="G1078" s="443" t="s">
        <v>2416</v>
      </c>
      <c r="H1078" s="443" t="s">
        <v>2417</v>
      </c>
      <c r="I1078" s="445">
        <v>3191.8816731770835</v>
      </c>
      <c r="J1078" s="445">
        <v>5</v>
      </c>
      <c r="K1078" s="446">
        <v>15816.070068359375</v>
      </c>
    </row>
    <row r="1079" spans="1:11" ht="14.45" customHeight="1" x14ac:dyDescent="0.2">
      <c r="A1079" s="441" t="s">
        <v>1475</v>
      </c>
      <c r="B1079" s="442" t="s">
        <v>1476</v>
      </c>
      <c r="C1079" s="443" t="s">
        <v>1477</v>
      </c>
      <c r="D1079" s="444" t="s">
        <v>1478</v>
      </c>
      <c r="E1079" s="443" t="s">
        <v>381</v>
      </c>
      <c r="F1079" s="444" t="s">
        <v>382</v>
      </c>
      <c r="G1079" s="443" t="s">
        <v>2418</v>
      </c>
      <c r="H1079" s="443" t="s">
        <v>2419</v>
      </c>
      <c r="I1079" s="445">
        <v>3191.8799641927085</v>
      </c>
      <c r="J1079" s="445">
        <v>4</v>
      </c>
      <c r="K1079" s="446">
        <v>12910.85986328125</v>
      </c>
    </row>
    <row r="1080" spans="1:11" ht="14.45" customHeight="1" x14ac:dyDescent="0.2">
      <c r="A1080" s="441" t="s">
        <v>1475</v>
      </c>
      <c r="B1080" s="442" t="s">
        <v>1476</v>
      </c>
      <c r="C1080" s="443" t="s">
        <v>1477</v>
      </c>
      <c r="D1080" s="444" t="s">
        <v>1478</v>
      </c>
      <c r="E1080" s="443" t="s">
        <v>381</v>
      </c>
      <c r="F1080" s="444" t="s">
        <v>382</v>
      </c>
      <c r="G1080" s="443" t="s">
        <v>2420</v>
      </c>
      <c r="H1080" s="443" t="s">
        <v>2421</v>
      </c>
      <c r="I1080" s="445">
        <v>2435.913289388021</v>
      </c>
      <c r="J1080" s="445">
        <v>118</v>
      </c>
      <c r="K1080" s="446">
        <v>287881.240234375</v>
      </c>
    </row>
    <row r="1081" spans="1:11" ht="14.45" customHeight="1" x14ac:dyDescent="0.2">
      <c r="A1081" s="441" t="s">
        <v>1475</v>
      </c>
      <c r="B1081" s="442" t="s">
        <v>1476</v>
      </c>
      <c r="C1081" s="443" t="s">
        <v>1477</v>
      </c>
      <c r="D1081" s="444" t="s">
        <v>1478</v>
      </c>
      <c r="E1081" s="443" t="s">
        <v>381</v>
      </c>
      <c r="F1081" s="444" t="s">
        <v>382</v>
      </c>
      <c r="G1081" s="443" t="s">
        <v>2422</v>
      </c>
      <c r="H1081" s="443" t="s">
        <v>2423</v>
      </c>
      <c r="I1081" s="445">
        <v>2418.8673001802886</v>
      </c>
      <c r="J1081" s="445">
        <v>30</v>
      </c>
      <c r="K1081" s="446">
        <v>73077.47021484375</v>
      </c>
    </row>
    <row r="1082" spans="1:11" ht="14.45" customHeight="1" x14ac:dyDescent="0.2">
      <c r="A1082" s="441" t="s">
        <v>1475</v>
      </c>
      <c r="B1082" s="442" t="s">
        <v>1476</v>
      </c>
      <c r="C1082" s="443" t="s">
        <v>1477</v>
      </c>
      <c r="D1082" s="444" t="s">
        <v>1478</v>
      </c>
      <c r="E1082" s="443" t="s">
        <v>381</v>
      </c>
      <c r="F1082" s="444" t="s">
        <v>382</v>
      </c>
      <c r="G1082" s="443" t="s">
        <v>2424</v>
      </c>
      <c r="H1082" s="443" t="s">
        <v>2425</v>
      </c>
      <c r="I1082" s="445">
        <v>2214.300048828125</v>
      </c>
      <c r="J1082" s="445">
        <v>1</v>
      </c>
      <c r="K1082" s="446">
        <v>2214.300048828125</v>
      </c>
    </row>
    <row r="1083" spans="1:11" ht="14.45" customHeight="1" x14ac:dyDescent="0.2">
      <c r="A1083" s="441" t="s">
        <v>1475</v>
      </c>
      <c r="B1083" s="442" t="s">
        <v>1476</v>
      </c>
      <c r="C1083" s="443" t="s">
        <v>1477</v>
      </c>
      <c r="D1083" s="444" t="s">
        <v>1478</v>
      </c>
      <c r="E1083" s="443" t="s">
        <v>381</v>
      </c>
      <c r="F1083" s="444" t="s">
        <v>382</v>
      </c>
      <c r="G1083" s="443" t="s">
        <v>2426</v>
      </c>
      <c r="H1083" s="443" t="s">
        <v>2427</v>
      </c>
      <c r="I1083" s="445">
        <v>12620.2998046875</v>
      </c>
      <c r="J1083" s="445">
        <v>9</v>
      </c>
      <c r="K1083" s="446">
        <v>113582.6982421875</v>
      </c>
    </row>
    <row r="1084" spans="1:11" ht="14.45" customHeight="1" x14ac:dyDescent="0.2">
      <c r="A1084" s="441" t="s">
        <v>1475</v>
      </c>
      <c r="B1084" s="442" t="s">
        <v>1476</v>
      </c>
      <c r="C1084" s="443" t="s">
        <v>1477</v>
      </c>
      <c r="D1084" s="444" t="s">
        <v>1478</v>
      </c>
      <c r="E1084" s="443" t="s">
        <v>381</v>
      </c>
      <c r="F1084" s="444" t="s">
        <v>382</v>
      </c>
      <c r="G1084" s="443" t="s">
        <v>2428</v>
      </c>
      <c r="H1084" s="443" t="s">
        <v>2429</v>
      </c>
      <c r="I1084" s="445">
        <v>32176.247395833332</v>
      </c>
      <c r="J1084" s="445">
        <v>4</v>
      </c>
      <c r="K1084" s="446">
        <v>124597.3828125</v>
      </c>
    </row>
    <row r="1085" spans="1:11" ht="14.45" customHeight="1" x14ac:dyDescent="0.2">
      <c r="A1085" s="441" t="s">
        <v>1475</v>
      </c>
      <c r="B1085" s="442" t="s">
        <v>1476</v>
      </c>
      <c r="C1085" s="443" t="s">
        <v>1477</v>
      </c>
      <c r="D1085" s="444" t="s">
        <v>1478</v>
      </c>
      <c r="E1085" s="443" t="s">
        <v>381</v>
      </c>
      <c r="F1085" s="444" t="s">
        <v>382</v>
      </c>
      <c r="G1085" s="443" t="s">
        <v>2430</v>
      </c>
      <c r="H1085" s="443" t="s">
        <v>2431</v>
      </c>
      <c r="I1085" s="445">
        <v>8600.6796875</v>
      </c>
      <c r="J1085" s="445">
        <v>1</v>
      </c>
      <c r="K1085" s="446">
        <v>8600.6796875</v>
      </c>
    </row>
    <row r="1086" spans="1:11" ht="14.45" customHeight="1" x14ac:dyDescent="0.2">
      <c r="A1086" s="441" t="s">
        <v>1475</v>
      </c>
      <c r="B1086" s="442" t="s">
        <v>1476</v>
      </c>
      <c r="C1086" s="443" t="s">
        <v>1477</v>
      </c>
      <c r="D1086" s="444" t="s">
        <v>1478</v>
      </c>
      <c r="E1086" s="443" t="s">
        <v>381</v>
      </c>
      <c r="F1086" s="444" t="s">
        <v>382</v>
      </c>
      <c r="G1086" s="443" t="s">
        <v>2432</v>
      </c>
      <c r="H1086" s="443" t="s">
        <v>2433</v>
      </c>
      <c r="I1086" s="445">
        <v>7744.014892578125</v>
      </c>
      <c r="J1086" s="445">
        <v>2</v>
      </c>
      <c r="K1086" s="446">
        <v>15488.02978515625</v>
      </c>
    </row>
    <row r="1087" spans="1:11" ht="14.45" customHeight="1" x14ac:dyDescent="0.2">
      <c r="A1087" s="441" t="s">
        <v>1475</v>
      </c>
      <c r="B1087" s="442" t="s">
        <v>1476</v>
      </c>
      <c r="C1087" s="443" t="s">
        <v>1477</v>
      </c>
      <c r="D1087" s="444" t="s">
        <v>1478</v>
      </c>
      <c r="E1087" s="443" t="s">
        <v>381</v>
      </c>
      <c r="F1087" s="444" t="s">
        <v>382</v>
      </c>
      <c r="G1087" s="443" t="s">
        <v>2434</v>
      </c>
      <c r="H1087" s="443" t="s">
        <v>2435</v>
      </c>
      <c r="I1087" s="445">
        <v>1827.0549926757813</v>
      </c>
      <c r="J1087" s="445">
        <v>4</v>
      </c>
      <c r="K1087" s="446">
        <v>7308.219970703125</v>
      </c>
    </row>
    <row r="1088" spans="1:11" ht="14.45" customHeight="1" x14ac:dyDescent="0.2">
      <c r="A1088" s="441" t="s">
        <v>1475</v>
      </c>
      <c r="B1088" s="442" t="s">
        <v>1476</v>
      </c>
      <c r="C1088" s="443" t="s">
        <v>1477</v>
      </c>
      <c r="D1088" s="444" t="s">
        <v>1478</v>
      </c>
      <c r="E1088" s="443" t="s">
        <v>381</v>
      </c>
      <c r="F1088" s="444" t="s">
        <v>382</v>
      </c>
      <c r="G1088" s="443" t="s">
        <v>2436</v>
      </c>
      <c r="H1088" s="443" t="s">
        <v>2437</v>
      </c>
      <c r="I1088" s="445">
        <v>4243.492431640625</v>
      </c>
      <c r="J1088" s="445">
        <v>3</v>
      </c>
      <c r="K1088" s="446">
        <v>12730.4697265625</v>
      </c>
    </row>
    <row r="1089" spans="1:11" ht="14.45" customHeight="1" x14ac:dyDescent="0.2">
      <c r="A1089" s="441" t="s">
        <v>1475</v>
      </c>
      <c r="B1089" s="442" t="s">
        <v>1476</v>
      </c>
      <c r="C1089" s="443" t="s">
        <v>1477</v>
      </c>
      <c r="D1089" s="444" t="s">
        <v>1478</v>
      </c>
      <c r="E1089" s="443" t="s">
        <v>381</v>
      </c>
      <c r="F1089" s="444" t="s">
        <v>382</v>
      </c>
      <c r="G1089" s="443" t="s">
        <v>2438</v>
      </c>
      <c r="H1089" s="443" t="s">
        <v>2439</v>
      </c>
      <c r="I1089" s="445">
        <v>5989.5</v>
      </c>
      <c r="J1089" s="445">
        <v>7</v>
      </c>
      <c r="K1089" s="446">
        <v>41926.5</v>
      </c>
    </row>
    <row r="1090" spans="1:11" ht="14.45" customHeight="1" x14ac:dyDescent="0.2">
      <c r="A1090" s="441" t="s">
        <v>1475</v>
      </c>
      <c r="B1090" s="442" t="s">
        <v>1476</v>
      </c>
      <c r="C1090" s="443" t="s">
        <v>1477</v>
      </c>
      <c r="D1090" s="444" t="s">
        <v>1478</v>
      </c>
      <c r="E1090" s="443" t="s">
        <v>381</v>
      </c>
      <c r="F1090" s="444" t="s">
        <v>382</v>
      </c>
      <c r="G1090" s="443" t="s">
        <v>2440</v>
      </c>
      <c r="H1090" s="443" t="s">
        <v>2441</v>
      </c>
      <c r="I1090" s="445">
        <v>893.98000488281252</v>
      </c>
      <c r="J1090" s="445">
        <v>14</v>
      </c>
      <c r="K1090" s="446">
        <v>12547.319946289063</v>
      </c>
    </row>
    <row r="1091" spans="1:11" ht="14.45" customHeight="1" x14ac:dyDescent="0.2">
      <c r="A1091" s="441" t="s">
        <v>1475</v>
      </c>
      <c r="B1091" s="442" t="s">
        <v>1476</v>
      </c>
      <c r="C1091" s="443" t="s">
        <v>1477</v>
      </c>
      <c r="D1091" s="444" t="s">
        <v>1478</v>
      </c>
      <c r="E1091" s="443" t="s">
        <v>381</v>
      </c>
      <c r="F1091" s="444" t="s">
        <v>382</v>
      </c>
      <c r="G1091" s="443" t="s">
        <v>2442</v>
      </c>
      <c r="H1091" s="443" t="s">
        <v>2443</v>
      </c>
      <c r="I1091" s="445">
        <v>1793.219970703125</v>
      </c>
      <c r="J1091" s="445">
        <v>8</v>
      </c>
      <c r="K1091" s="446">
        <v>14345.759765625</v>
      </c>
    </row>
    <row r="1092" spans="1:11" ht="14.45" customHeight="1" x14ac:dyDescent="0.2">
      <c r="A1092" s="441" t="s">
        <v>1475</v>
      </c>
      <c r="B1092" s="442" t="s">
        <v>1476</v>
      </c>
      <c r="C1092" s="443" t="s">
        <v>1477</v>
      </c>
      <c r="D1092" s="444" t="s">
        <v>1478</v>
      </c>
      <c r="E1092" s="443" t="s">
        <v>381</v>
      </c>
      <c r="F1092" s="444" t="s">
        <v>382</v>
      </c>
      <c r="G1092" s="443" t="s">
        <v>2444</v>
      </c>
      <c r="H1092" s="443" t="s">
        <v>2445</v>
      </c>
      <c r="I1092" s="445">
        <v>4130.58984375</v>
      </c>
      <c r="J1092" s="445">
        <v>1</v>
      </c>
      <c r="K1092" s="446">
        <v>4130.58984375</v>
      </c>
    </row>
    <row r="1093" spans="1:11" ht="14.45" customHeight="1" x14ac:dyDescent="0.2">
      <c r="A1093" s="441" t="s">
        <v>1475</v>
      </c>
      <c r="B1093" s="442" t="s">
        <v>1476</v>
      </c>
      <c r="C1093" s="443" t="s">
        <v>1477</v>
      </c>
      <c r="D1093" s="444" t="s">
        <v>1478</v>
      </c>
      <c r="E1093" s="443" t="s">
        <v>381</v>
      </c>
      <c r="F1093" s="444" t="s">
        <v>382</v>
      </c>
      <c r="G1093" s="443" t="s">
        <v>2446</v>
      </c>
      <c r="H1093" s="443" t="s">
        <v>2447</v>
      </c>
      <c r="I1093" s="445">
        <v>243.52000427246094</v>
      </c>
      <c r="J1093" s="445">
        <v>2</v>
      </c>
      <c r="K1093" s="446">
        <v>487.04000854492188</v>
      </c>
    </row>
    <row r="1094" spans="1:11" ht="14.45" customHeight="1" x14ac:dyDescent="0.2">
      <c r="A1094" s="441" t="s">
        <v>1475</v>
      </c>
      <c r="B1094" s="442" t="s">
        <v>1476</v>
      </c>
      <c r="C1094" s="443" t="s">
        <v>1477</v>
      </c>
      <c r="D1094" s="444" t="s">
        <v>1478</v>
      </c>
      <c r="E1094" s="443" t="s">
        <v>381</v>
      </c>
      <c r="F1094" s="444" t="s">
        <v>382</v>
      </c>
      <c r="G1094" s="443" t="s">
        <v>2448</v>
      </c>
      <c r="H1094" s="443" t="s">
        <v>2449</v>
      </c>
      <c r="I1094" s="445">
        <v>1727.8900146484375</v>
      </c>
      <c r="J1094" s="445">
        <v>1</v>
      </c>
      <c r="K1094" s="446">
        <v>1727.8900146484375</v>
      </c>
    </row>
    <row r="1095" spans="1:11" ht="14.45" customHeight="1" x14ac:dyDescent="0.2">
      <c r="A1095" s="441" t="s">
        <v>1475</v>
      </c>
      <c r="B1095" s="442" t="s">
        <v>1476</v>
      </c>
      <c r="C1095" s="443" t="s">
        <v>1477</v>
      </c>
      <c r="D1095" s="444" t="s">
        <v>1478</v>
      </c>
      <c r="E1095" s="443" t="s">
        <v>381</v>
      </c>
      <c r="F1095" s="444" t="s">
        <v>382</v>
      </c>
      <c r="G1095" s="443" t="s">
        <v>2450</v>
      </c>
      <c r="H1095" s="443" t="s">
        <v>2451</v>
      </c>
      <c r="I1095" s="445">
        <v>3076.39990234375</v>
      </c>
      <c r="J1095" s="445">
        <v>1</v>
      </c>
      <c r="K1095" s="446">
        <v>3076.39990234375</v>
      </c>
    </row>
    <row r="1096" spans="1:11" ht="14.45" customHeight="1" x14ac:dyDescent="0.2">
      <c r="A1096" s="441" t="s">
        <v>1475</v>
      </c>
      <c r="B1096" s="442" t="s">
        <v>1476</v>
      </c>
      <c r="C1096" s="443" t="s">
        <v>1477</v>
      </c>
      <c r="D1096" s="444" t="s">
        <v>1478</v>
      </c>
      <c r="E1096" s="443" t="s">
        <v>381</v>
      </c>
      <c r="F1096" s="444" t="s">
        <v>382</v>
      </c>
      <c r="G1096" s="443" t="s">
        <v>2452</v>
      </c>
      <c r="H1096" s="443" t="s">
        <v>2453</v>
      </c>
      <c r="I1096" s="445">
        <v>2937.0385393415177</v>
      </c>
      <c r="J1096" s="445">
        <v>7</v>
      </c>
      <c r="K1096" s="446">
        <v>20559.269775390625</v>
      </c>
    </row>
    <row r="1097" spans="1:11" ht="14.45" customHeight="1" x14ac:dyDescent="0.2">
      <c r="A1097" s="441" t="s">
        <v>1475</v>
      </c>
      <c r="B1097" s="442" t="s">
        <v>1476</v>
      </c>
      <c r="C1097" s="443" t="s">
        <v>1477</v>
      </c>
      <c r="D1097" s="444" t="s">
        <v>1478</v>
      </c>
      <c r="E1097" s="443" t="s">
        <v>381</v>
      </c>
      <c r="F1097" s="444" t="s">
        <v>382</v>
      </c>
      <c r="G1097" s="443" t="s">
        <v>2454</v>
      </c>
      <c r="H1097" s="443" t="s">
        <v>2455</v>
      </c>
      <c r="I1097" s="445">
        <v>2530.3748474121094</v>
      </c>
      <c r="J1097" s="445">
        <v>33</v>
      </c>
      <c r="K1097" s="446">
        <v>82726.7099609375</v>
      </c>
    </row>
    <row r="1098" spans="1:11" ht="14.45" customHeight="1" x14ac:dyDescent="0.2">
      <c r="A1098" s="441" t="s">
        <v>1475</v>
      </c>
      <c r="B1098" s="442" t="s">
        <v>1476</v>
      </c>
      <c r="C1098" s="443" t="s">
        <v>1477</v>
      </c>
      <c r="D1098" s="444" t="s">
        <v>1478</v>
      </c>
      <c r="E1098" s="443" t="s">
        <v>381</v>
      </c>
      <c r="F1098" s="444" t="s">
        <v>382</v>
      </c>
      <c r="G1098" s="443" t="s">
        <v>2456</v>
      </c>
      <c r="H1098" s="443" t="s">
        <v>2457</v>
      </c>
      <c r="I1098" s="445">
        <v>2214.300048828125</v>
      </c>
      <c r="J1098" s="445">
        <v>3</v>
      </c>
      <c r="K1098" s="446">
        <v>6642.900146484375</v>
      </c>
    </row>
    <row r="1099" spans="1:11" ht="14.45" customHeight="1" x14ac:dyDescent="0.2">
      <c r="A1099" s="441" t="s">
        <v>1475</v>
      </c>
      <c r="B1099" s="442" t="s">
        <v>1476</v>
      </c>
      <c r="C1099" s="443" t="s">
        <v>1477</v>
      </c>
      <c r="D1099" s="444" t="s">
        <v>1478</v>
      </c>
      <c r="E1099" s="443" t="s">
        <v>381</v>
      </c>
      <c r="F1099" s="444" t="s">
        <v>382</v>
      </c>
      <c r="G1099" s="443" t="s">
        <v>2458</v>
      </c>
      <c r="H1099" s="443" t="s">
        <v>2459</v>
      </c>
      <c r="I1099" s="445">
        <v>2325.106689453125</v>
      </c>
      <c r="J1099" s="445">
        <v>3</v>
      </c>
      <c r="K1099" s="446">
        <v>6975.320068359375</v>
      </c>
    </row>
    <row r="1100" spans="1:11" ht="14.45" customHeight="1" x14ac:dyDescent="0.2">
      <c r="A1100" s="441" t="s">
        <v>1475</v>
      </c>
      <c r="B1100" s="442" t="s">
        <v>1476</v>
      </c>
      <c r="C1100" s="443" t="s">
        <v>1477</v>
      </c>
      <c r="D1100" s="444" t="s">
        <v>1478</v>
      </c>
      <c r="E1100" s="443" t="s">
        <v>381</v>
      </c>
      <c r="F1100" s="444" t="s">
        <v>382</v>
      </c>
      <c r="G1100" s="443" t="s">
        <v>2460</v>
      </c>
      <c r="H1100" s="443" t="s">
        <v>2461</v>
      </c>
      <c r="I1100" s="445">
        <v>2424.2494346217104</v>
      </c>
      <c r="J1100" s="445">
        <v>108</v>
      </c>
      <c r="K1100" s="446">
        <v>263411.27880859375</v>
      </c>
    </row>
    <row r="1101" spans="1:11" ht="14.45" customHeight="1" x14ac:dyDescent="0.2">
      <c r="A1101" s="441" t="s">
        <v>1475</v>
      </c>
      <c r="B1101" s="442" t="s">
        <v>1476</v>
      </c>
      <c r="C1101" s="443" t="s">
        <v>1477</v>
      </c>
      <c r="D1101" s="444" t="s">
        <v>1478</v>
      </c>
      <c r="E1101" s="443" t="s">
        <v>381</v>
      </c>
      <c r="F1101" s="444" t="s">
        <v>382</v>
      </c>
      <c r="G1101" s="443" t="s">
        <v>2462</v>
      </c>
      <c r="H1101" s="443" t="s">
        <v>2463</v>
      </c>
      <c r="I1101" s="445">
        <v>2380.510009765625</v>
      </c>
      <c r="J1101" s="445">
        <v>6</v>
      </c>
      <c r="K1101" s="446">
        <v>14283.06005859375</v>
      </c>
    </row>
    <row r="1102" spans="1:11" ht="14.45" customHeight="1" x14ac:dyDescent="0.2">
      <c r="A1102" s="441" t="s">
        <v>1475</v>
      </c>
      <c r="B1102" s="442" t="s">
        <v>1476</v>
      </c>
      <c r="C1102" s="443" t="s">
        <v>1477</v>
      </c>
      <c r="D1102" s="444" t="s">
        <v>1478</v>
      </c>
      <c r="E1102" s="443" t="s">
        <v>381</v>
      </c>
      <c r="F1102" s="444" t="s">
        <v>382</v>
      </c>
      <c r="G1102" s="443" t="s">
        <v>2464</v>
      </c>
      <c r="H1102" s="443" t="s">
        <v>2465</v>
      </c>
      <c r="I1102" s="445">
        <v>2435.913330078125</v>
      </c>
      <c r="J1102" s="445">
        <v>3</v>
      </c>
      <c r="K1102" s="446">
        <v>7307.739990234375</v>
      </c>
    </row>
    <row r="1103" spans="1:11" ht="14.45" customHeight="1" x14ac:dyDescent="0.2">
      <c r="A1103" s="441" t="s">
        <v>1475</v>
      </c>
      <c r="B1103" s="442" t="s">
        <v>1476</v>
      </c>
      <c r="C1103" s="443" t="s">
        <v>1477</v>
      </c>
      <c r="D1103" s="444" t="s">
        <v>1478</v>
      </c>
      <c r="E1103" s="443" t="s">
        <v>381</v>
      </c>
      <c r="F1103" s="444" t="s">
        <v>382</v>
      </c>
      <c r="G1103" s="443" t="s">
        <v>2466</v>
      </c>
      <c r="H1103" s="443" t="s">
        <v>2467</v>
      </c>
      <c r="I1103" s="445">
        <v>2848.535067471591</v>
      </c>
      <c r="J1103" s="445">
        <v>200</v>
      </c>
      <c r="K1103" s="446">
        <v>571869.93603515625</v>
      </c>
    </row>
    <row r="1104" spans="1:11" ht="14.45" customHeight="1" x14ac:dyDescent="0.2">
      <c r="A1104" s="441" t="s">
        <v>1475</v>
      </c>
      <c r="B1104" s="442" t="s">
        <v>1476</v>
      </c>
      <c r="C1104" s="443" t="s">
        <v>1477</v>
      </c>
      <c r="D1104" s="444" t="s">
        <v>1478</v>
      </c>
      <c r="E1104" s="443" t="s">
        <v>381</v>
      </c>
      <c r="F1104" s="444" t="s">
        <v>382</v>
      </c>
      <c r="G1104" s="443" t="s">
        <v>2468</v>
      </c>
      <c r="H1104" s="443" t="s">
        <v>2469</v>
      </c>
      <c r="I1104" s="445">
        <v>435.60000610351563</v>
      </c>
      <c r="J1104" s="445">
        <v>1</v>
      </c>
      <c r="K1104" s="446">
        <v>435.60000610351563</v>
      </c>
    </row>
    <row r="1105" spans="1:11" ht="14.45" customHeight="1" x14ac:dyDescent="0.2">
      <c r="A1105" s="441" t="s">
        <v>1475</v>
      </c>
      <c r="B1105" s="442" t="s">
        <v>1476</v>
      </c>
      <c r="C1105" s="443" t="s">
        <v>1477</v>
      </c>
      <c r="D1105" s="444" t="s">
        <v>1478</v>
      </c>
      <c r="E1105" s="443" t="s">
        <v>381</v>
      </c>
      <c r="F1105" s="444" t="s">
        <v>382</v>
      </c>
      <c r="G1105" s="443" t="s">
        <v>2470</v>
      </c>
      <c r="H1105" s="443" t="s">
        <v>2471</v>
      </c>
      <c r="I1105" s="445">
        <v>435.60000610351563</v>
      </c>
      <c r="J1105" s="445">
        <v>1</v>
      </c>
      <c r="K1105" s="446">
        <v>435.60000610351563</v>
      </c>
    </row>
    <row r="1106" spans="1:11" ht="14.45" customHeight="1" x14ac:dyDescent="0.2">
      <c r="A1106" s="441" t="s">
        <v>1475</v>
      </c>
      <c r="B1106" s="442" t="s">
        <v>1476</v>
      </c>
      <c r="C1106" s="443" t="s">
        <v>1477</v>
      </c>
      <c r="D1106" s="444" t="s">
        <v>1478</v>
      </c>
      <c r="E1106" s="443" t="s">
        <v>381</v>
      </c>
      <c r="F1106" s="444" t="s">
        <v>382</v>
      </c>
      <c r="G1106" s="443" t="s">
        <v>2472</v>
      </c>
      <c r="H1106" s="443" t="s">
        <v>2473</v>
      </c>
      <c r="I1106" s="445">
        <v>11871.3095703125</v>
      </c>
      <c r="J1106" s="445">
        <v>1</v>
      </c>
      <c r="K1106" s="446">
        <v>11871.3095703125</v>
      </c>
    </row>
    <row r="1107" spans="1:11" ht="14.45" customHeight="1" x14ac:dyDescent="0.2">
      <c r="A1107" s="441" t="s">
        <v>1475</v>
      </c>
      <c r="B1107" s="442" t="s">
        <v>1476</v>
      </c>
      <c r="C1107" s="443" t="s">
        <v>1477</v>
      </c>
      <c r="D1107" s="444" t="s">
        <v>1478</v>
      </c>
      <c r="E1107" s="443" t="s">
        <v>381</v>
      </c>
      <c r="F1107" s="444" t="s">
        <v>382</v>
      </c>
      <c r="G1107" s="443" t="s">
        <v>2474</v>
      </c>
      <c r="H1107" s="443" t="s">
        <v>2475</v>
      </c>
      <c r="I1107" s="445">
        <v>3978.1612548828125</v>
      </c>
      <c r="J1107" s="445">
        <v>12</v>
      </c>
      <c r="K1107" s="446">
        <v>45333.73046875</v>
      </c>
    </row>
    <row r="1108" spans="1:11" ht="14.45" customHeight="1" x14ac:dyDescent="0.2">
      <c r="A1108" s="441" t="s">
        <v>1475</v>
      </c>
      <c r="B1108" s="442" t="s">
        <v>1476</v>
      </c>
      <c r="C1108" s="443" t="s">
        <v>1477</v>
      </c>
      <c r="D1108" s="444" t="s">
        <v>1478</v>
      </c>
      <c r="E1108" s="443" t="s">
        <v>1261</v>
      </c>
      <c r="F1108" s="444" t="s">
        <v>1262</v>
      </c>
      <c r="G1108" s="443" t="s">
        <v>2476</v>
      </c>
      <c r="H1108" s="443" t="s">
        <v>2477</v>
      </c>
      <c r="I1108" s="445">
        <v>2677.125</v>
      </c>
      <c r="J1108" s="445">
        <v>2</v>
      </c>
      <c r="K1108" s="446">
        <v>5354.25</v>
      </c>
    </row>
    <row r="1109" spans="1:11" ht="14.45" customHeight="1" x14ac:dyDescent="0.2">
      <c r="A1109" s="441" t="s">
        <v>1475</v>
      </c>
      <c r="B1109" s="442" t="s">
        <v>1476</v>
      </c>
      <c r="C1109" s="443" t="s">
        <v>1477</v>
      </c>
      <c r="D1109" s="444" t="s">
        <v>1478</v>
      </c>
      <c r="E1109" s="443" t="s">
        <v>1261</v>
      </c>
      <c r="F1109" s="444" t="s">
        <v>1262</v>
      </c>
      <c r="G1109" s="443" t="s">
        <v>2478</v>
      </c>
      <c r="H1109" s="443" t="s">
        <v>2479</v>
      </c>
      <c r="I1109" s="445">
        <v>39618.7890625</v>
      </c>
      <c r="J1109" s="445">
        <v>1</v>
      </c>
      <c r="K1109" s="446">
        <v>39618.7890625</v>
      </c>
    </row>
    <row r="1110" spans="1:11" ht="14.45" customHeight="1" x14ac:dyDescent="0.2">
      <c r="A1110" s="441" t="s">
        <v>1475</v>
      </c>
      <c r="B1110" s="442" t="s">
        <v>1476</v>
      </c>
      <c r="C1110" s="443" t="s">
        <v>1477</v>
      </c>
      <c r="D1110" s="444" t="s">
        <v>1478</v>
      </c>
      <c r="E1110" s="443" t="s">
        <v>1261</v>
      </c>
      <c r="F1110" s="444" t="s">
        <v>1262</v>
      </c>
      <c r="G1110" s="443" t="s">
        <v>2480</v>
      </c>
      <c r="H1110" s="443" t="s">
        <v>2481</v>
      </c>
      <c r="I1110" s="445">
        <v>51.909999847412109</v>
      </c>
      <c r="J1110" s="445">
        <v>20</v>
      </c>
      <c r="K1110" s="446">
        <v>1038.1800537109375</v>
      </c>
    </row>
    <row r="1111" spans="1:11" ht="14.45" customHeight="1" x14ac:dyDescent="0.2">
      <c r="A1111" s="441" t="s">
        <v>1475</v>
      </c>
      <c r="B1111" s="442" t="s">
        <v>1476</v>
      </c>
      <c r="C1111" s="443" t="s">
        <v>1477</v>
      </c>
      <c r="D1111" s="444" t="s">
        <v>1478</v>
      </c>
      <c r="E1111" s="443" t="s">
        <v>1261</v>
      </c>
      <c r="F1111" s="444" t="s">
        <v>1262</v>
      </c>
      <c r="G1111" s="443" t="s">
        <v>2482</v>
      </c>
      <c r="H1111" s="443" t="s">
        <v>2483</v>
      </c>
      <c r="I1111" s="445">
        <v>3630</v>
      </c>
      <c r="J1111" s="445">
        <v>2</v>
      </c>
      <c r="K1111" s="446">
        <v>7260</v>
      </c>
    </row>
    <row r="1112" spans="1:11" ht="14.45" customHeight="1" x14ac:dyDescent="0.2">
      <c r="A1112" s="441" t="s">
        <v>1475</v>
      </c>
      <c r="B1112" s="442" t="s">
        <v>1476</v>
      </c>
      <c r="C1112" s="443" t="s">
        <v>1477</v>
      </c>
      <c r="D1112" s="444" t="s">
        <v>1478</v>
      </c>
      <c r="E1112" s="443" t="s">
        <v>1261</v>
      </c>
      <c r="F1112" s="444" t="s">
        <v>1262</v>
      </c>
      <c r="G1112" s="443" t="s">
        <v>2484</v>
      </c>
      <c r="H1112" s="443" t="s">
        <v>2485</v>
      </c>
      <c r="I1112" s="445">
        <v>21.534999847412109</v>
      </c>
      <c r="J1112" s="445">
        <v>300</v>
      </c>
      <c r="K1112" s="446">
        <v>6521.900146484375</v>
      </c>
    </row>
    <row r="1113" spans="1:11" ht="14.45" customHeight="1" x14ac:dyDescent="0.2">
      <c r="A1113" s="441" t="s">
        <v>1475</v>
      </c>
      <c r="B1113" s="442" t="s">
        <v>1476</v>
      </c>
      <c r="C1113" s="443" t="s">
        <v>1477</v>
      </c>
      <c r="D1113" s="444" t="s">
        <v>1478</v>
      </c>
      <c r="E1113" s="443" t="s">
        <v>1261</v>
      </c>
      <c r="F1113" s="444" t="s">
        <v>1262</v>
      </c>
      <c r="G1113" s="443" t="s">
        <v>2486</v>
      </c>
      <c r="H1113" s="443" t="s">
        <v>2487</v>
      </c>
      <c r="I1113" s="445">
        <v>155.8699951171875</v>
      </c>
      <c r="J1113" s="445">
        <v>50</v>
      </c>
      <c r="K1113" s="446">
        <v>7793.60986328125</v>
      </c>
    </row>
    <row r="1114" spans="1:11" ht="14.45" customHeight="1" x14ac:dyDescent="0.2">
      <c r="A1114" s="441" t="s">
        <v>1475</v>
      </c>
      <c r="B1114" s="442" t="s">
        <v>1476</v>
      </c>
      <c r="C1114" s="443" t="s">
        <v>1477</v>
      </c>
      <c r="D1114" s="444" t="s">
        <v>1478</v>
      </c>
      <c r="E1114" s="443" t="s">
        <v>1261</v>
      </c>
      <c r="F1114" s="444" t="s">
        <v>1262</v>
      </c>
      <c r="G1114" s="443" t="s">
        <v>2488</v>
      </c>
      <c r="H1114" s="443" t="s">
        <v>2489</v>
      </c>
      <c r="I1114" s="445">
        <v>74.419998168945313</v>
      </c>
      <c r="J1114" s="445">
        <v>120</v>
      </c>
      <c r="K1114" s="446">
        <v>8929.800048828125</v>
      </c>
    </row>
    <row r="1115" spans="1:11" ht="14.45" customHeight="1" x14ac:dyDescent="0.2">
      <c r="A1115" s="441" t="s">
        <v>1475</v>
      </c>
      <c r="B1115" s="442" t="s">
        <v>1476</v>
      </c>
      <c r="C1115" s="443" t="s">
        <v>1477</v>
      </c>
      <c r="D1115" s="444" t="s">
        <v>1478</v>
      </c>
      <c r="E1115" s="443" t="s">
        <v>1261</v>
      </c>
      <c r="F1115" s="444" t="s">
        <v>1262</v>
      </c>
      <c r="G1115" s="443" t="s">
        <v>2490</v>
      </c>
      <c r="H1115" s="443" t="s">
        <v>2491</v>
      </c>
      <c r="I1115" s="445">
        <v>73.209999084472656</v>
      </c>
      <c r="J1115" s="445">
        <v>90</v>
      </c>
      <c r="K1115" s="446">
        <v>6588.449951171875</v>
      </c>
    </row>
    <row r="1116" spans="1:11" ht="14.45" customHeight="1" x14ac:dyDescent="0.2">
      <c r="A1116" s="441" t="s">
        <v>1475</v>
      </c>
      <c r="B1116" s="442" t="s">
        <v>1476</v>
      </c>
      <c r="C1116" s="443" t="s">
        <v>1477</v>
      </c>
      <c r="D1116" s="444" t="s">
        <v>1478</v>
      </c>
      <c r="E1116" s="443" t="s">
        <v>1261</v>
      </c>
      <c r="F1116" s="444" t="s">
        <v>1262</v>
      </c>
      <c r="G1116" s="443" t="s">
        <v>2492</v>
      </c>
      <c r="H1116" s="443" t="s">
        <v>2493</v>
      </c>
      <c r="I1116" s="445">
        <v>128.69999694824219</v>
      </c>
      <c r="J1116" s="445">
        <v>50</v>
      </c>
      <c r="K1116" s="446">
        <v>6434.77978515625</v>
      </c>
    </row>
    <row r="1117" spans="1:11" ht="14.45" customHeight="1" x14ac:dyDescent="0.2">
      <c r="A1117" s="441" t="s">
        <v>1475</v>
      </c>
      <c r="B1117" s="442" t="s">
        <v>1476</v>
      </c>
      <c r="C1117" s="443" t="s">
        <v>1477</v>
      </c>
      <c r="D1117" s="444" t="s">
        <v>1478</v>
      </c>
      <c r="E1117" s="443" t="s">
        <v>1261</v>
      </c>
      <c r="F1117" s="444" t="s">
        <v>1262</v>
      </c>
      <c r="G1117" s="443" t="s">
        <v>2494</v>
      </c>
      <c r="H1117" s="443" t="s">
        <v>2495</v>
      </c>
      <c r="I1117" s="445">
        <v>483.239990234375</v>
      </c>
      <c r="J1117" s="445">
        <v>25</v>
      </c>
      <c r="K1117" s="446">
        <v>12081</v>
      </c>
    </row>
    <row r="1118" spans="1:11" ht="14.45" customHeight="1" x14ac:dyDescent="0.2">
      <c r="A1118" s="441" t="s">
        <v>1475</v>
      </c>
      <c r="B1118" s="442" t="s">
        <v>1476</v>
      </c>
      <c r="C1118" s="443" t="s">
        <v>1477</v>
      </c>
      <c r="D1118" s="444" t="s">
        <v>1478</v>
      </c>
      <c r="E1118" s="443" t="s">
        <v>1261</v>
      </c>
      <c r="F1118" s="444" t="s">
        <v>1262</v>
      </c>
      <c r="G1118" s="443" t="s">
        <v>2496</v>
      </c>
      <c r="H1118" s="443" t="s">
        <v>2497</v>
      </c>
      <c r="I1118" s="445">
        <v>258.39999389648438</v>
      </c>
      <c r="J1118" s="445">
        <v>40</v>
      </c>
      <c r="K1118" s="446">
        <v>10335.8203125</v>
      </c>
    </row>
    <row r="1119" spans="1:11" ht="14.45" customHeight="1" x14ac:dyDescent="0.2">
      <c r="A1119" s="441" t="s">
        <v>1475</v>
      </c>
      <c r="B1119" s="442" t="s">
        <v>1476</v>
      </c>
      <c r="C1119" s="443" t="s">
        <v>1477</v>
      </c>
      <c r="D1119" s="444" t="s">
        <v>1478</v>
      </c>
      <c r="E1119" s="443" t="s">
        <v>1261</v>
      </c>
      <c r="F1119" s="444" t="s">
        <v>1262</v>
      </c>
      <c r="G1119" s="443" t="s">
        <v>2482</v>
      </c>
      <c r="H1119" s="443" t="s">
        <v>2498</v>
      </c>
      <c r="I1119" s="445">
        <v>3557.39990234375</v>
      </c>
      <c r="J1119" s="445">
        <v>1</v>
      </c>
      <c r="K1119" s="446">
        <v>3557.39990234375</v>
      </c>
    </row>
    <row r="1120" spans="1:11" ht="14.45" customHeight="1" x14ac:dyDescent="0.2">
      <c r="A1120" s="441" t="s">
        <v>1475</v>
      </c>
      <c r="B1120" s="442" t="s">
        <v>1476</v>
      </c>
      <c r="C1120" s="443" t="s">
        <v>1477</v>
      </c>
      <c r="D1120" s="444" t="s">
        <v>1478</v>
      </c>
      <c r="E1120" s="443" t="s">
        <v>1261</v>
      </c>
      <c r="F1120" s="444" t="s">
        <v>1262</v>
      </c>
      <c r="G1120" s="443" t="s">
        <v>2499</v>
      </c>
      <c r="H1120" s="443" t="s">
        <v>2500</v>
      </c>
      <c r="I1120" s="445">
        <v>38.360000610351563</v>
      </c>
      <c r="J1120" s="445">
        <v>10</v>
      </c>
      <c r="K1120" s="446">
        <v>383.57000732421875</v>
      </c>
    </row>
    <row r="1121" spans="1:11" ht="14.45" customHeight="1" x14ac:dyDescent="0.2">
      <c r="A1121" s="441" t="s">
        <v>1475</v>
      </c>
      <c r="B1121" s="442" t="s">
        <v>1476</v>
      </c>
      <c r="C1121" s="443" t="s">
        <v>1477</v>
      </c>
      <c r="D1121" s="444" t="s">
        <v>1478</v>
      </c>
      <c r="E1121" s="443" t="s">
        <v>1261</v>
      </c>
      <c r="F1121" s="444" t="s">
        <v>1262</v>
      </c>
      <c r="G1121" s="443" t="s">
        <v>2501</v>
      </c>
      <c r="H1121" s="443" t="s">
        <v>2502</v>
      </c>
      <c r="I1121" s="445">
        <v>878.46002197265625</v>
      </c>
      <c r="J1121" s="445">
        <v>1</v>
      </c>
      <c r="K1121" s="446">
        <v>878.46002197265625</v>
      </c>
    </row>
    <row r="1122" spans="1:11" ht="14.45" customHeight="1" x14ac:dyDescent="0.2">
      <c r="A1122" s="441" t="s">
        <v>1475</v>
      </c>
      <c r="B1122" s="442" t="s">
        <v>1476</v>
      </c>
      <c r="C1122" s="443" t="s">
        <v>1477</v>
      </c>
      <c r="D1122" s="444" t="s">
        <v>1478</v>
      </c>
      <c r="E1122" s="443" t="s">
        <v>1261</v>
      </c>
      <c r="F1122" s="444" t="s">
        <v>1262</v>
      </c>
      <c r="G1122" s="443" t="s">
        <v>2503</v>
      </c>
      <c r="H1122" s="443" t="s">
        <v>2504</v>
      </c>
      <c r="I1122" s="445">
        <v>0.18000000715255737</v>
      </c>
      <c r="J1122" s="445">
        <v>2000</v>
      </c>
      <c r="K1122" s="446">
        <v>355.260009765625</v>
      </c>
    </row>
    <row r="1123" spans="1:11" ht="14.45" customHeight="1" x14ac:dyDescent="0.2">
      <c r="A1123" s="441" t="s">
        <v>1475</v>
      </c>
      <c r="B1123" s="442" t="s">
        <v>1476</v>
      </c>
      <c r="C1123" s="443" t="s">
        <v>1477</v>
      </c>
      <c r="D1123" s="444" t="s">
        <v>1478</v>
      </c>
      <c r="E1123" s="443" t="s">
        <v>1261</v>
      </c>
      <c r="F1123" s="444" t="s">
        <v>1262</v>
      </c>
      <c r="G1123" s="443" t="s">
        <v>2505</v>
      </c>
      <c r="H1123" s="443" t="s">
        <v>2506</v>
      </c>
      <c r="I1123" s="445">
        <v>2.0999999046325684</v>
      </c>
      <c r="J1123" s="445">
        <v>1920</v>
      </c>
      <c r="K1123" s="446">
        <v>4041.39990234375</v>
      </c>
    </row>
    <row r="1124" spans="1:11" ht="14.45" customHeight="1" x14ac:dyDescent="0.2">
      <c r="A1124" s="441" t="s">
        <v>1475</v>
      </c>
      <c r="B1124" s="442" t="s">
        <v>1476</v>
      </c>
      <c r="C1124" s="443" t="s">
        <v>1477</v>
      </c>
      <c r="D1124" s="444" t="s">
        <v>1478</v>
      </c>
      <c r="E1124" s="443" t="s">
        <v>1261</v>
      </c>
      <c r="F1124" s="444" t="s">
        <v>1262</v>
      </c>
      <c r="G1124" s="443" t="s">
        <v>2507</v>
      </c>
      <c r="H1124" s="443" t="s">
        <v>2508</v>
      </c>
      <c r="I1124" s="445">
        <v>2.6500000953674316</v>
      </c>
      <c r="J1124" s="445">
        <v>3840</v>
      </c>
      <c r="K1124" s="446">
        <v>10164</v>
      </c>
    </row>
    <row r="1125" spans="1:11" ht="14.45" customHeight="1" x14ac:dyDescent="0.2">
      <c r="A1125" s="441" t="s">
        <v>1475</v>
      </c>
      <c r="B1125" s="442" t="s">
        <v>1476</v>
      </c>
      <c r="C1125" s="443" t="s">
        <v>1477</v>
      </c>
      <c r="D1125" s="444" t="s">
        <v>1478</v>
      </c>
      <c r="E1125" s="443" t="s">
        <v>1261</v>
      </c>
      <c r="F1125" s="444" t="s">
        <v>1262</v>
      </c>
      <c r="G1125" s="443" t="s">
        <v>2509</v>
      </c>
      <c r="H1125" s="443" t="s">
        <v>2510</v>
      </c>
      <c r="I1125" s="445">
        <v>3.4800000190734863</v>
      </c>
      <c r="J1125" s="445">
        <v>960</v>
      </c>
      <c r="K1125" s="446">
        <v>3339.60009765625</v>
      </c>
    </row>
    <row r="1126" spans="1:11" ht="14.45" customHeight="1" x14ac:dyDescent="0.2">
      <c r="A1126" s="441" t="s">
        <v>1475</v>
      </c>
      <c r="B1126" s="442" t="s">
        <v>1476</v>
      </c>
      <c r="C1126" s="443" t="s">
        <v>1477</v>
      </c>
      <c r="D1126" s="444" t="s">
        <v>1478</v>
      </c>
      <c r="E1126" s="443" t="s">
        <v>1261</v>
      </c>
      <c r="F1126" s="444" t="s">
        <v>1262</v>
      </c>
      <c r="G1126" s="443" t="s">
        <v>2511</v>
      </c>
      <c r="H1126" s="443" t="s">
        <v>2512</v>
      </c>
      <c r="I1126" s="445">
        <v>1.4949999451637268</v>
      </c>
      <c r="J1126" s="445">
        <v>2000</v>
      </c>
      <c r="K1126" s="446">
        <v>2990.52001953125</v>
      </c>
    </row>
    <row r="1127" spans="1:11" ht="14.45" customHeight="1" x14ac:dyDescent="0.2">
      <c r="A1127" s="441" t="s">
        <v>1475</v>
      </c>
      <c r="B1127" s="442" t="s">
        <v>1476</v>
      </c>
      <c r="C1127" s="443" t="s">
        <v>1477</v>
      </c>
      <c r="D1127" s="444" t="s">
        <v>1478</v>
      </c>
      <c r="E1127" s="443" t="s">
        <v>1261</v>
      </c>
      <c r="F1127" s="444" t="s">
        <v>1262</v>
      </c>
      <c r="G1127" s="443" t="s">
        <v>2513</v>
      </c>
      <c r="H1127" s="443" t="s">
        <v>2514</v>
      </c>
      <c r="I1127" s="445">
        <v>0.9100000262260437</v>
      </c>
      <c r="J1127" s="445">
        <v>4000</v>
      </c>
      <c r="K1127" s="446">
        <v>3655.64990234375</v>
      </c>
    </row>
    <row r="1128" spans="1:11" ht="14.45" customHeight="1" x14ac:dyDescent="0.2">
      <c r="A1128" s="441" t="s">
        <v>1475</v>
      </c>
      <c r="B1128" s="442" t="s">
        <v>1476</v>
      </c>
      <c r="C1128" s="443" t="s">
        <v>1477</v>
      </c>
      <c r="D1128" s="444" t="s">
        <v>1478</v>
      </c>
      <c r="E1128" s="443" t="s">
        <v>1261</v>
      </c>
      <c r="F1128" s="444" t="s">
        <v>1262</v>
      </c>
      <c r="G1128" s="443" t="s">
        <v>2515</v>
      </c>
      <c r="H1128" s="443" t="s">
        <v>2516</v>
      </c>
      <c r="I1128" s="445">
        <v>0.11999999731779099</v>
      </c>
      <c r="J1128" s="445">
        <v>12000</v>
      </c>
      <c r="K1128" s="446">
        <v>1489.7399597167969</v>
      </c>
    </row>
    <row r="1129" spans="1:11" ht="14.45" customHeight="1" x14ac:dyDescent="0.2">
      <c r="A1129" s="441" t="s">
        <v>1475</v>
      </c>
      <c r="B1129" s="442" t="s">
        <v>1476</v>
      </c>
      <c r="C1129" s="443" t="s">
        <v>1477</v>
      </c>
      <c r="D1129" s="444" t="s">
        <v>1478</v>
      </c>
      <c r="E1129" s="443" t="s">
        <v>1261</v>
      </c>
      <c r="F1129" s="444" t="s">
        <v>1262</v>
      </c>
      <c r="G1129" s="443" t="s">
        <v>2517</v>
      </c>
      <c r="H1129" s="443" t="s">
        <v>2518</v>
      </c>
      <c r="I1129" s="445">
        <v>0.2800000011920929</v>
      </c>
      <c r="J1129" s="445">
        <v>4000</v>
      </c>
      <c r="K1129" s="446">
        <v>1113.2000122070313</v>
      </c>
    </row>
    <row r="1130" spans="1:11" ht="14.45" customHeight="1" x14ac:dyDescent="0.2">
      <c r="A1130" s="441" t="s">
        <v>1475</v>
      </c>
      <c r="B1130" s="442" t="s">
        <v>1476</v>
      </c>
      <c r="C1130" s="443" t="s">
        <v>1477</v>
      </c>
      <c r="D1130" s="444" t="s">
        <v>1478</v>
      </c>
      <c r="E1130" s="443" t="s">
        <v>1261</v>
      </c>
      <c r="F1130" s="444" t="s">
        <v>1262</v>
      </c>
      <c r="G1130" s="443" t="s">
        <v>2519</v>
      </c>
      <c r="H1130" s="443" t="s">
        <v>2520</v>
      </c>
      <c r="I1130" s="445">
        <v>5.9899997711181641</v>
      </c>
      <c r="J1130" s="445">
        <v>200</v>
      </c>
      <c r="K1130" s="446">
        <v>1197.9000244140625</v>
      </c>
    </row>
    <row r="1131" spans="1:11" ht="14.45" customHeight="1" x14ac:dyDescent="0.2">
      <c r="A1131" s="441" t="s">
        <v>1475</v>
      </c>
      <c r="B1131" s="442" t="s">
        <v>1476</v>
      </c>
      <c r="C1131" s="443" t="s">
        <v>1477</v>
      </c>
      <c r="D1131" s="444" t="s">
        <v>1478</v>
      </c>
      <c r="E1131" s="443" t="s">
        <v>1261</v>
      </c>
      <c r="F1131" s="444" t="s">
        <v>1262</v>
      </c>
      <c r="G1131" s="443" t="s">
        <v>2521</v>
      </c>
      <c r="H1131" s="443" t="s">
        <v>2522</v>
      </c>
      <c r="I1131" s="445">
        <v>2.0399999618530273</v>
      </c>
      <c r="J1131" s="445">
        <v>3840</v>
      </c>
      <c r="K1131" s="446">
        <v>7852.9000244140625</v>
      </c>
    </row>
    <row r="1132" spans="1:11" ht="14.45" customHeight="1" x14ac:dyDescent="0.2">
      <c r="A1132" s="441" t="s">
        <v>1475</v>
      </c>
      <c r="B1132" s="442" t="s">
        <v>1476</v>
      </c>
      <c r="C1132" s="443" t="s">
        <v>1477</v>
      </c>
      <c r="D1132" s="444" t="s">
        <v>1478</v>
      </c>
      <c r="E1132" s="443" t="s">
        <v>1261</v>
      </c>
      <c r="F1132" s="444" t="s">
        <v>1262</v>
      </c>
      <c r="G1132" s="443" t="s">
        <v>2523</v>
      </c>
      <c r="H1132" s="443" t="s">
        <v>2524</v>
      </c>
      <c r="I1132" s="445">
        <v>1.6075000166893005</v>
      </c>
      <c r="J1132" s="445">
        <v>13440</v>
      </c>
      <c r="K1132" s="446">
        <v>21852.600708007813</v>
      </c>
    </row>
    <row r="1133" spans="1:11" ht="14.45" customHeight="1" x14ac:dyDescent="0.2">
      <c r="A1133" s="441" t="s">
        <v>1475</v>
      </c>
      <c r="B1133" s="442" t="s">
        <v>1476</v>
      </c>
      <c r="C1133" s="443" t="s">
        <v>1477</v>
      </c>
      <c r="D1133" s="444" t="s">
        <v>1478</v>
      </c>
      <c r="E1133" s="443" t="s">
        <v>1261</v>
      </c>
      <c r="F1133" s="444" t="s">
        <v>1262</v>
      </c>
      <c r="G1133" s="443" t="s">
        <v>2525</v>
      </c>
      <c r="H1133" s="443" t="s">
        <v>2526</v>
      </c>
      <c r="I1133" s="445">
        <v>0.36000001430511475</v>
      </c>
      <c r="J1133" s="445">
        <v>7000</v>
      </c>
      <c r="K1133" s="446">
        <v>2498.6499633789063</v>
      </c>
    </row>
    <row r="1134" spans="1:11" ht="14.45" customHeight="1" x14ac:dyDescent="0.2">
      <c r="A1134" s="441" t="s">
        <v>1475</v>
      </c>
      <c r="B1134" s="442" t="s">
        <v>1476</v>
      </c>
      <c r="C1134" s="443" t="s">
        <v>1477</v>
      </c>
      <c r="D1134" s="444" t="s">
        <v>1478</v>
      </c>
      <c r="E1134" s="443" t="s">
        <v>1261</v>
      </c>
      <c r="F1134" s="444" t="s">
        <v>1262</v>
      </c>
      <c r="G1134" s="443" t="s">
        <v>2527</v>
      </c>
      <c r="H1134" s="443" t="s">
        <v>2528</v>
      </c>
      <c r="I1134" s="445">
        <v>1.5399999618530273</v>
      </c>
      <c r="J1134" s="445">
        <v>3840</v>
      </c>
      <c r="K1134" s="446">
        <v>5904.7999267578125</v>
      </c>
    </row>
    <row r="1135" spans="1:11" ht="14.45" customHeight="1" x14ac:dyDescent="0.2">
      <c r="A1135" s="441" t="s">
        <v>1475</v>
      </c>
      <c r="B1135" s="442" t="s">
        <v>1476</v>
      </c>
      <c r="C1135" s="443" t="s">
        <v>1477</v>
      </c>
      <c r="D1135" s="444" t="s">
        <v>1478</v>
      </c>
      <c r="E1135" s="443" t="s">
        <v>1261</v>
      </c>
      <c r="F1135" s="444" t="s">
        <v>1262</v>
      </c>
      <c r="G1135" s="443" t="s">
        <v>2505</v>
      </c>
      <c r="H1135" s="443" t="s">
        <v>2529</v>
      </c>
      <c r="I1135" s="445">
        <v>2.0999999046325684</v>
      </c>
      <c r="J1135" s="445">
        <v>1920</v>
      </c>
      <c r="K1135" s="446">
        <v>4041.39990234375</v>
      </c>
    </row>
    <row r="1136" spans="1:11" ht="14.45" customHeight="1" x14ac:dyDescent="0.2">
      <c r="A1136" s="441" t="s">
        <v>1475</v>
      </c>
      <c r="B1136" s="442" t="s">
        <v>1476</v>
      </c>
      <c r="C1136" s="443" t="s">
        <v>1477</v>
      </c>
      <c r="D1136" s="444" t="s">
        <v>1478</v>
      </c>
      <c r="E1136" s="443" t="s">
        <v>1261</v>
      </c>
      <c r="F1136" s="444" t="s">
        <v>1262</v>
      </c>
      <c r="G1136" s="443" t="s">
        <v>2530</v>
      </c>
      <c r="H1136" s="443" t="s">
        <v>2531</v>
      </c>
      <c r="I1136" s="445">
        <v>2.0999999046325684</v>
      </c>
      <c r="J1136" s="445">
        <v>3840</v>
      </c>
      <c r="K1136" s="446">
        <v>8082.7998046875</v>
      </c>
    </row>
    <row r="1137" spans="1:11" ht="14.45" customHeight="1" x14ac:dyDescent="0.2">
      <c r="A1137" s="441" t="s">
        <v>1475</v>
      </c>
      <c r="B1137" s="442" t="s">
        <v>1476</v>
      </c>
      <c r="C1137" s="443" t="s">
        <v>1477</v>
      </c>
      <c r="D1137" s="444" t="s">
        <v>1478</v>
      </c>
      <c r="E1137" s="443" t="s">
        <v>1261</v>
      </c>
      <c r="F1137" s="444" t="s">
        <v>1262</v>
      </c>
      <c r="G1137" s="443" t="s">
        <v>2507</v>
      </c>
      <c r="H1137" s="443" t="s">
        <v>2532</v>
      </c>
      <c r="I1137" s="445">
        <v>2.380000114440918</v>
      </c>
      <c r="J1137" s="445">
        <v>768</v>
      </c>
      <c r="K1137" s="446">
        <v>1827.0999755859375</v>
      </c>
    </row>
    <row r="1138" spans="1:11" ht="14.45" customHeight="1" x14ac:dyDescent="0.2">
      <c r="A1138" s="441" t="s">
        <v>1475</v>
      </c>
      <c r="B1138" s="442" t="s">
        <v>1476</v>
      </c>
      <c r="C1138" s="443" t="s">
        <v>1477</v>
      </c>
      <c r="D1138" s="444" t="s">
        <v>1478</v>
      </c>
      <c r="E1138" s="443" t="s">
        <v>1261</v>
      </c>
      <c r="F1138" s="444" t="s">
        <v>1262</v>
      </c>
      <c r="G1138" s="443" t="s">
        <v>2533</v>
      </c>
      <c r="H1138" s="443" t="s">
        <v>2534</v>
      </c>
      <c r="I1138" s="445">
        <v>2.0999999046325684</v>
      </c>
      <c r="J1138" s="445">
        <v>1920</v>
      </c>
      <c r="K1138" s="446">
        <v>4041.39990234375</v>
      </c>
    </row>
    <row r="1139" spans="1:11" ht="14.45" customHeight="1" x14ac:dyDescent="0.2">
      <c r="A1139" s="441" t="s">
        <v>1475</v>
      </c>
      <c r="B1139" s="442" t="s">
        <v>1476</v>
      </c>
      <c r="C1139" s="443" t="s">
        <v>1477</v>
      </c>
      <c r="D1139" s="444" t="s">
        <v>1478</v>
      </c>
      <c r="E1139" s="443" t="s">
        <v>1261</v>
      </c>
      <c r="F1139" s="444" t="s">
        <v>1262</v>
      </c>
      <c r="G1139" s="443" t="s">
        <v>2535</v>
      </c>
      <c r="H1139" s="443" t="s">
        <v>2536</v>
      </c>
      <c r="I1139" s="445">
        <v>4.5799999237060547</v>
      </c>
      <c r="J1139" s="445">
        <v>960</v>
      </c>
      <c r="K1139" s="446">
        <v>4395.16015625</v>
      </c>
    </row>
    <row r="1140" spans="1:11" ht="14.45" customHeight="1" x14ac:dyDescent="0.2">
      <c r="A1140" s="441" t="s">
        <v>1475</v>
      </c>
      <c r="B1140" s="442" t="s">
        <v>1476</v>
      </c>
      <c r="C1140" s="443" t="s">
        <v>1477</v>
      </c>
      <c r="D1140" s="444" t="s">
        <v>1478</v>
      </c>
      <c r="E1140" s="443" t="s">
        <v>1261</v>
      </c>
      <c r="F1140" s="444" t="s">
        <v>1262</v>
      </c>
      <c r="G1140" s="443" t="s">
        <v>2537</v>
      </c>
      <c r="H1140" s="443" t="s">
        <v>2538</v>
      </c>
      <c r="I1140" s="445">
        <v>2.8399999141693115</v>
      </c>
      <c r="J1140" s="445">
        <v>1000</v>
      </c>
      <c r="K1140" s="446">
        <v>2841.56005859375</v>
      </c>
    </row>
    <row r="1141" spans="1:11" ht="14.45" customHeight="1" x14ac:dyDescent="0.2">
      <c r="A1141" s="441" t="s">
        <v>1475</v>
      </c>
      <c r="B1141" s="442" t="s">
        <v>1476</v>
      </c>
      <c r="C1141" s="443" t="s">
        <v>1477</v>
      </c>
      <c r="D1141" s="444" t="s">
        <v>1478</v>
      </c>
      <c r="E1141" s="443" t="s">
        <v>1261</v>
      </c>
      <c r="F1141" s="444" t="s">
        <v>1262</v>
      </c>
      <c r="G1141" s="443" t="s">
        <v>2515</v>
      </c>
      <c r="H1141" s="443" t="s">
        <v>2539</v>
      </c>
      <c r="I1141" s="445">
        <v>0.11999999731779099</v>
      </c>
      <c r="J1141" s="445">
        <v>4000</v>
      </c>
      <c r="K1141" s="446">
        <v>496.58999633789063</v>
      </c>
    </row>
    <row r="1142" spans="1:11" ht="14.45" customHeight="1" x14ac:dyDescent="0.2">
      <c r="A1142" s="441" t="s">
        <v>1475</v>
      </c>
      <c r="B1142" s="442" t="s">
        <v>1476</v>
      </c>
      <c r="C1142" s="443" t="s">
        <v>1477</v>
      </c>
      <c r="D1142" s="444" t="s">
        <v>1478</v>
      </c>
      <c r="E1142" s="443" t="s">
        <v>1261</v>
      </c>
      <c r="F1142" s="444" t="s">
        <v>1262</v>
      </c>
      <c r="G1142" s="443" t="s">
        <v>2517</v>
      </c>
      <c r="H1142" s="443" t="s">
        <v>2540</v>
      </c>
      <c r="I1142" s="445">
        <v>0.2800000011920929</v>
      </c>
      <c r="J1142" s="445">
        <v>4000</v>
      </c>
      <c r="K1142" s="446">
        <v>1111.5</v>
      </c>
    </row>
    <row r="1143" spans="1:11" ht="14.45" customHeight="1" x14ac:dyDescent="0.2">
      <c r="A1143" s="441" t="s">
        <v>1475</v>
      </c>
      <c r="B1143" s="442" t="s">
        <v>1476</v>
      </c>
      <c r="C1143" s="443" t="s">
        <v>1477</v>
      </c>
      <c r="D1143" s="444" t="s">
        <v>1478</v>
      </c>
      <c r="E1143" s="443" t="s">
        <v>1261</v>
      </c>
      <c r="F1143" s="444" t="s">
        <v>1262</v>
      </c>
      <c r="G1143" s="443" t="s">
        <v>2541</v>
      </c>
      <c r="H1143" s="443" t="s">
        <v>2542</v>
      </c>
      <c r="I1143" s="445">
        <v>2.2000000476837158</v>
      </c>
      <c r="J1143" s="445">
        <v>2304</v>
      </c>
      <c r="K1143" s="446">
        <v>5077.16015625</v>
      </c>
    </row>
    <row r="1144" spans="1:11" ht="14.45" customHeight="1" x14ac:dyDescent="0.2">
      <c r="A1144" s="441" t="s">
        <v>1475</v>
      </c>
      <c r="B1144" s="442" t="s">
        <v>1476</v>
      </c>
      <c r="C1144" s="443" t="s">
        <v>1477</v>
      </c>
      <c r="D1144" s="444" t="s">
        <v>1478</v>
      </c>
      <c r="E1144" s="443" t="s">
        <v>1261</v>
      </c>
      <c r="F1144" s="444" t="s">
        <v>1262</v>
      </c>
      <c r="G1144" s="443" t="s">
        <v>1295</v>
      </c>
      <c r="H1144" s="443" t="s">
        <v>1296</v>
      </c>
      <c r="I1144" s="445">
        <v>0.15999999642372131</v>
      </c>
      <c r="J1144" s="445">
        <v>100000</v>
      </c>
      <c r="K1144" s="446">
        <v>15770.530029296875</v>
      </c>
    </row>
    <row r="1145" spans="1:11" ht="14.45" customHeight="1" x14ac:dyDescent="0.2">
      <c r="A1145" s="441" t="s">
        <v>1475</v>
      </c>
      <c r="B1145" s="442" t="s">
        <v>1476</v>
      </c>
      <c r="C1145" s="443" t="s">
        <v>1477</v>
      </c>
      <c r="D1145" s="444" t="s">
        <v>1478</v>
      </c>
      <c r="E1145" s="443" t="s">
        <v>1261</v>
      </c>
      <c r="F1145" s="444" t="s">
        <v>1262</v>
      </c>
      <c r="G1145" s="443" t="s">
        <v>2543</v>
      </c>
      <c r="H1145" s="443" t="s">
        <v>2544</v>
      </c>
      <c r="I1145" s="445">
        <v>2.3250000476837158</v>
      </c>
      <c r="J1145" s="445">
        <v>2880</v>
      </c>
      <c r="K1145" s="446">
        <v>6622.330078125</v>
      </c>
    </row>
    <row r="1146" spans="1:11" ht="14.45" customHeight="1" x14ac:dyDescent="0.2">
      <c r="A1146" s="441" t="s">
        <v>1475</v>
      </c>
      <c r="B1146" s="442" t="s">
        <v>1476</v>
      </c>
      <c r="C1146" s="443" t="s">
        <v>1477</v>
      </c>
      <c r="D1146" s="444" t="s">
        <v>1478</v>
      </c>
      <c r="E1146" s="443" t="s">
        <v>1261</v>
      </c>
      <c r="F1146" s="444" t="s">
        <v>1262</v>
      </c>
      <c r="G1146" s="443" t="s">
        <v>2545</v>
      </c>
      <c r="H1146" s="443" t="s">
        <v>2546</v>
      </c>
      <c r="I1146" s="445">
        <v>1.443333347638448</v>
      </c>
      <c r="J1146" s="445">
        <v>9000</v>
      </c>
      <c r="K1146" s="446">
        <v>13074.899658203125</v>
      </c>
    </row>
    <row r="1147" spans="1:11" ht="14.45" customHeight="1" x14ac:dyDescent="0.2">
      <c r="A1147" s="441" t="s">
        <v>1475</v>
      </c>
      <c r="B1147" s="442" t="s">
        <v>1476</v>
      </c>
      <c r="C1147" s="443" t="s">
        <v>1477</v>
      </c>
      <c r="D1147" s="444" t="s">
        <v>1478</v>
      </c>
      <c r="E1147" s="443" t="s">
        <v>1261</v>
      </c>
      <c r="F1147" s="444" t="s">
        <v>1262</v>
      </c>
      <c r="G1147" s="443" t="s">
        <v>2547</v>
      </c>
      <c r="H1147" s="443" t="s">
        <v>2548</v>
      </c>
      <c r="I1147" s="445">
        <v>0.23000000417232513</v>
      </c>
      <c r="J1147" s="445">
        <v>4000</v>
      </c>
      <c r="K1147" s="446">
        <v>919.5999755859375</v>
      </c>
    </row>
    <row r="1148" spans="1:11" ht="14.45" customHeight="1" x14ac:dyDescent="0.2">
      <c r="A1148" s="441" t="s">
        <v>1475</v>
      </c>
      <c r="B1148" s="442" t="s">
        <v>1476</v>
      </c>
      <c r="C1148" s="443" t="s">
        <v>1477</v>
      </c>
      <c r="D1148" s="444" t="s">
        <v>1478</v>
      </c>
      <c r="E1148" s="443" t="s">
        <v>1261</v>
      </c>
      <c r="F1148" s="444" t="s">
        <v>1262</v>
      </c>
      <c r="G1148" s="443" t="s">
        <v>2549</v>
      </c>
      <c r="H1148" s="443" t="s">
        <v>2550</v>
      </c>
      <c r="I1148" s="445">
        <v>1.309999942779541</v>
      </c>
      <c r="J1148" s="445">
        <v>1000</v>
      </c>
      <c r="K1148" s="446">
        <v>1306.800048828125</v>
      </c>
    </row>
    <row r="1149" spans="1:11" ht="14.45" customHeight="1" x14ac:dyDescent="0.2">
      <c r="A1149" s="441" t="s">
        <v>1475</v>
      </c>
      <c r="B1149" s="442" t="s">
        <v>1476</v>
      </c>
      <c r="C1149" s="443" t="s">
        <v>1477</v>
      </c>
      <c r="D1149" s="444" t="s">
        <v>1478</v>
      </c>
      <c r="E1149" s="443" t="s">
        <v>1261</v>
      </c>
      <c r="F1149" s="444" t="s">
        <v>1262</v>
      </c>
      <c r="G1149" s="443" t="s">
        <v>2551</v>
      </c>
      <c r="H1149" s="443" t="s">
        <v>2552</v>
      </c>
      <c r="I1149" s="445">
        <v>0.25</v>
      </c>
      <c r="J1149" s="445">
        <v>8000</v>
      </c>
      <c r="K1149" s="446">
        <v>2032.8500366210938</v>
      </c>
    </row>
    <row r="1150" spans="1:11" ht="14.45" customHeight="1" x14ac:dyDescent="0.2">
      <c r="A1150" s="441" t="s">
        <v>1475</v>
      </c>
      <c r="B1150" s="442" t="s">
        <v>1476</v>
      </c>
      <c r="C1150" s="443" t="s">
        <v>1477</v>
      </c>
      <c r="D1150" s="444" t="s">
        <v>1478</v>
      </c>
      <c r="E1150" s="443" t="s">
        <v>1261</v>
      </c>
      <c r="F1150" s="444" t="s">
        <v>1262</v>
      </c>
      <c r="G1150" s="443" t="s">
        <v>2551</v>
      </c>
      <c r="H1150" s="443" t="s">
        <v>2553</v>
      </c>
      <c r="I1150" s="445">
        <v>0.25</v>
      </c>
      <c r="J1150" s="445">
        <v>19000</v>
      </c>
      <c r="K1150" s="446">
        <v>4815.6000061035156</v>
      </c>
    </row>
    <row r="1151" spans="1:11" ht="14.45" customHeight="1" x14ac:dyDescent="0.2">
      <c r="A1151" s="441" t="s">
        <v>1475</v>
      </c>
      <c r="B1151" s="442" t="s">
        <v>1476</v>
      </c>
      <c r="C1151" s="443" t="s">
        <v>1477</v>
      </c>
      <c r="D1151" s="444" t="s">
        <v>1478</v>
      </c>
      <c r="E1151" s="443" t="s">
        <v>1261</v>
      </c>
      <c r="F1151" s="444" t="s">
        <v>1262</v>
      </c>
      <c r="G1151" s="443" t="s">
        <v>1301</v>
      </c>
      <c r="H1151" s="443" t="s">
        <v>1302</v>
      </c>
      <c r="I1151" s="445">
        <v>0.25</v>
      </c>
      <c r="J1151" s="445">
        <v>2000</v>
      </c>
      <c r="K1151" s="446">
        <v>492.30999755859375</v>
      </c>
    </row>
    <row r="1152" spans="1:11" ht="14.45" customHeight="1" x14ac:dyDescent="0.2">
      <c r="A1152" s="441" t="s">
        <v>1475</v>
      </c>
      <c r="B1152" s="442" t="s">
        <v>1476</v>
      </c>
      <c r="C1152" s="443" t="s">
        <v>1477</v>
      </c>
      <c r="D1152" s="444" t="s">
        <v>1478</v>
      </c>
      <c r="E1152" s="443" t="s">
        <v>1261</v>
      </c>
      <c r="F1152" s="444" t="s">
        <v>1262</v>
      </c>
      <c r="G1152" s="443" t="s">
        <v>2554</v>
      </c>
      <c r="H1152" s="443" t="s">
        <v>2555</v>
      </c>
      <c r="I1152" s="445">
        <v>1.3700000047683716</v>
      </c>
      <c r="J1152" s="445">
        <v>2000</v>
      </c>
      <c r="K1152" s="446">
        <v>2734.60009765625</v>
      </c>
    </row>
    <row r="1153" spans="1:11" ht="14.45" customHeight="1" x14ac:dyDescent="0.2">
      <c r="A1153" s="441" t="s">
        <v>1475</v>
      </c>
      <c r="B1153" s="442" t="s">
        <v>1476</v>
      </c>
      <c r="C1153" s="443" t="s">
        <v>1477</v>
      </c>
      <c r="D1153" s="444" t="s">
        <v>1478</v>
      </c>
      <c r="E1153" s="443" t="s">
        <v>1261</v>
      </c>
      <c r="F1153" s="444" t="s">
        <v>1262</v>
      </c>
      <c r="G1153" s="443" t="s">
        <v>2556</v>
      </c>
      <c r="H1153" s="443" t="s">
        <v>2557</v>
      </c>
      <c r="I1153" s="445">
        <v>0.43999999761581421</v>
      </c>
      <c r="J1153" s="445">
        <v>2000</v>
      </c>
      <c r="K1153" s="446">
        <v>880.8800048828125</v>
      </c>
    </row>
    <row r="1154" spans="1:11" ht="14.45" customHeight="1" x14ac:dyDescent="0.2">
      <c r="A1154" s="441" t="s">
        <v>1475</v>
      </c>
      <c r="B1154" s="442" t="s">
        <v>1476</v>
      </c>
      <c r="C1154" s="443" t="s">
        <v>1477</v>
      </c>
      <c r="D1154" s="444" t="s">
        <v>1478</v>
      </c>
      <c r="E1154" s="443" t="s">
        <v>1261</v>
      </c>
      <c r="F1154" s="444" t="s">
        <v>1262</v>
      </c>
      <c r="G1154" s="443" t="s">
        <v>2558</v>
      </c>
      <c r="H1154" s="443" t="s">
        <v>2559</v>
      </c>
      <c r="I1154" s="445">
        <v>15.829999923706055</v>
      </c>
      <c r="J1154" s="445">
        <v>120</v>
      </c>
      <c r="K1154" s="446">
        <v>1899.699951171875</v>
      </c>
    </row>
    <row r="1155" spans="1:11" ht="14.45" customHeight="1" x14ac:dyDescent="0.2">
      <c r="A1155" s="441" t="s">
        <v>1475</v>
      </c>
      <c r="B1155" s="442" t="s">
        <v>1476</v>
      </c>
      <c r="C1155" s="443" t="s">
        <v>1477</v>
      </c>
      <c r="D1155" s="444" t="s">
        <v>1478</v>
      </c>
      <c r="E1155" s="443" t="s">
        <v>1261</v>
      </c>
      <c r="F1155" s="444" t="s">
        <v>1262</v>
      </c>
      <c r="G1155" s="443" t="s">
        <v>2560</v>
      </c>
      <c r="H1155" s="443" t="s">
        <v>2561</v>
      </c>
      <c r="I1155" s="445">
        <v>3185.929931640625</v>
      </c>
      <c r="J1155" s="445">
        <v>2</v>
      </c>
      <c r="K1155" s="446">
        <v>6371.85986328125</v>
      </c>
    </row>
    <row r="1156" spans="1:11" ht="14.45" customHeight="1" x14ac:dyDescent="0.2">
      <c r="A1156" s="441" t="s">
        <v>1475</v>
      </c>
      <c r="B1156" s="442" t="s">
        <v>1476</v>
      </c>
      <c r="C1156" s="443" t="s">
        <v>1477</v>
      </c>
      <c r="D1156" s="444" t="s">
        <v>1478</v>
      </c>
      <c r="E1156" s="443" t="s">
        <v>1261</v>
      </c>
      <c r="F1156" s="444" t="s">
        <v>1262</v>
      </c>
      <c r="G1156" s="443" t="s">
        <v>2562</v>
      </c>
      <c r="H1156" s="443" t="s">
        <v>2563</v>
      </c>
      <c r="I1156" s="445">
        <v>22.75</v>
      </c>
      <c r="J1156" s="445">
        <v>4</v>
      </c>
      <c r="K1156" s="446">
        <v>90.989997863769531</v>
      </c>
    </row>
    <row r="1157" spans="1:11" ht="14.45" customHeight="1" x14ac:dyDescent="0.2">
      <c r="A1157" s="441" t="s">
        <v>1475</v>
      </c>
      <c r="B1157" s="442" t="s">
        <v>1476</v>
      </c>
      <c r="C1157" s="443" t="s">
        <v>1477</v>
      </c>
      <c r="D1157" s="444" t="s">
        <v>1478</v>
      </c>
      <c r="E1157" s="443" t="s">
        <v>1261</v>
      </c>
      <c r="F1157" s="444" t="s">
        <v>1262</v>
      </c>
      <c r="G1157" s="443" t="s">
        <v>2564</v>
      </c>
      <c r="H1157" s="443" t="s">
        <v>2565</v>
      </c>
      <c r="I1157" s="445">
        <v>94.379997253417969</v>
      </c>
      <c r="J1157" s="445">
        <v>5</v>
      </c>
      <c r="K1157" s="446">
        <v>471.89999389648438</v>
      </c>
    </row>
    <row r="1158" spans="1:11" ht="14.45" customHeight="1" x14ac:dyDescent="0.2">
      <c r="A1158" s="441" t="s">
        <v>1475</v>
      </c>
      <c r="B1158" s="442" t="s">
        <v>1476</v>
      </c>
      <c r="C1158" s="443" t="s">
        <v>1477</v>
      </c>
      <c r="D1158" s="444" t="s">
        <v>1478</v>
      </c>
      <c r="E1158" s="443" t="s">
        <v>1261</v>
      </c>
      <c r="F1158" s="444" t="s">
        <v>1262</v>
      </c>
      <c r="G1158" s="443" t="s">
        <v>2566</v>
      </c>
      <c r="H1158" s="443" t="s">
        <v>2567</v>
      </c>
      <c r="I1158" s="445">
        <v>2.6500000953674316</v>
      </c>
      <c r="J1158" s="445">
        <v>500</v>
      </c>
      <c r="K1158" s="446">
        <v>1322.530029296875</v>
      </c>
    </row>
    <row r="1159" spans="1:11" ht="14.45" customHeight="1" x14ac:dyDescent="0.2">
      <c r="A1159" s="441" t="s">
        <v>1475</v>
      </c>
      <c r="B1159" s="442" t="s">
        <v>1476</v>
      </c>
      <c r="C1159" s="443" t="s">
        <v>1477</v>
      </c>
      <c r="D1159" s="444" t="s">
        <v>1478</v>
      </c>
      <c r="E1159" s="443" t="s">
        <v>1261</v>
      </c>
      <c r="F1159" s="444" t="s">
        <v>1262</v>
      </c>
      <c r="G1159" s="443" t="s">
        <v>2568</v>
      </c>
      <c r="H1159" s="443" t="s">
        <v>2569</v>
      </c>
      <c r="I1159" s="445">
        <v>0.2800000011920929</v>
      </c>
      <c r="J1159" s="445">
        <v>4000</v>
      </c>
      <c r="K1159" s="446">
        <v>948.63998413085938</v>
      </c>
    </row>
    <row r="1160" spans="1:11" ht="14.45" customHeight="1" x14ac:dyDescent="0.2">
      <c r="A1160" s="441" t="s">
        <v>1475</v>
      </c>
      <c r="B1160" s="442" t="s">
        <v>1476</v>
      </c>
      <c r="C1160" s="443" t="s">
        <v>1477</v>
      </c>
      <c r="D1160" s="444" t="s">
        <v>1478</v>
      </c>
      <c r="E1160" s="443" t="s">
        <v>1261</v>
      </c>
      <c r="F1160" s="444" t="s">
        <v>1262</v>
      </c>
      <c r="G1160" s="443" t="s">
        <v>2570</v>
      </c>
      <c r="H1160" s="443" t="s">
        <v>2571</v>
      </c>
      <c r="I1160" s="445">
        <v>0.20000000298023224</v>
      </c>
      <c r="J1160" s="445">
        <v>1000</v>
      </c>
      <c r="K1160" s="446">
        <v>195.25999450683594</v>
      </c>
    </row>
    <row r="1161" spans="1:11" ht="14.45" customHeight="1" x14ac:dyDescent="0.2">
      <c r="A1161" s="441" t="s">
        <v>1475</v>
      </c>
      <c r="B1161" s="442" t="s">
        <v>1476</v>
      </c>
      <c r="C1161" s="443" t="s">
        <v>1477</v>
      </c>
      <c r="D1161" s="444" t="s">
        <v>1478</v>
      </c>
      <c r="E1161" s="443" t="s">
        <v>1261</v>
      </c>
      <c r="F1161" s="444" t="s">
        <v>1262</v>
      </c>
      <c r="G1161" s="443" t="s">
        <v>2572</v>
      </c>
      <c r="H1161" s="443" t="s">
        <v>2573</v>
      </c>
      <c r="I1161" s="445">
        <v>1.5</v>
      </c>
      <c r="J1161" s="445">
        <v>1000</v>
      </c>
      <c r="K1161" s="446">
        <v>1500.4000244140625</v>
      </c>
    </row>
    <row r="1162" spans="1:11" ht="14.45" customHeight="1" x14ac:dyDescent="0.2">
      <c r="A1162" s="441" t="s">
        <v>1475</v>
      </c>
      <c r="B1162" s="442" t="s">
        <v>1476</v>
      </c>
      <c r="C1162" s="443" t="s">
        <v>1477</v>
      </c>
      <c r="D1162" s="444" t="s">
        <v>1478</v>
      </c>
      <c r="E1162" s="443" t="s">
        <v>1261</v>
      </c>
      <c r="F1162" s="444" t="s">
        <v>1262</v>
      </c>
      <c r="G1162" s="443" t="s">
        <v>2570</v>
      </c>
      <c r="H1162" s="443" t="s">
        <v>2574</v>
      </c>
      <c r="I1162" s="445">
        <v>0.18999999761581421</v>
      </c>
      <c r="J1162" s="445">
        <v>1000</v>
      </c>
      <c r="K1162" s="446">
        <v>185.72999572753906</v>
      </c>
    </row>
    <row r="1163" spans="1:11" ht="14.45" customHeight="1" x14ac:dyDescent="0.2">
      <c r="A1163" s="441" t="s">
        <v>1475</v>
      </c>
      <c r="B1163" s="442" t="s">
        <v>1476</v>
      </c>
      <c r="C1163" s="443" t="s">
        <v>1477</v>
      </c>
      <c r="D1163" s="444" t="s">
        <v>1478</v>
      </c>
      <c r="E1163" s="443" t="s">
        <v>1261</v>
      </c>
      <c r="F1163" s="444" t="s">
        <v>1262</v>
      </c>
      <c r="G1163" s="443" t="s">
        <v>1311</v>
      </c>
      <c r="H1163" s="443" t="s">
        <v>1312</v>
      </c>
      <c r="I1163" s="445">
        <v>0.57999998331069946</v>
      </c>
      <c r="J1163" s="445">
        <v>200</v>
      </c>
      <c r="K1163" s="446">
        <v>116.16000366210938</v>
      </c>
    </row>
    <row r="1164" spans="1:11" ht="14.45" customHeight="1" x14ac:dyDescent="0.2">
      <c r="A1164" s="441" t="s">
        <v>1475</v>
      </c>
      <c r="B1164" s="442" t="s">
        <v>1476</v>
      </c>
      <c r="C1164" s="443" t="s">
        <v>1477</v>
      </c>
      <c r="D1164" s="444" t="s">
        <v>1478</v>
      </c>
      <c r="E1164" s="443" t="s">
        <v>1261</v>
      </c>
      <c r="F1164" s="444" t="s">
        <v>1262</v>
      </c>
      <c r="G1164" s="443" t="s">
        <v>1311</v>
      </c>
      <c r="H1164" s="443" t="s">
        <v>1313</v>
      </c>
      <c r="I1164" s="445">
        <v>0.57999998331069946</v>
      </c>
      <c r="J1164" s="445">
        <v>300</v>
      </c>
      <c r="K1164" s="446">
        <v>174.63999938964844</v>
      </c>
    </row>
    <row r="1165" spans="1:11" ht="14.45" customHeight="1" x14ac:dyDescent="0.2">
      <c r="A1165" s="441" t="s">
        <v>1475</v>
      </c>
      <c r="B1165" s="442" t="s">
        <v>1476</v>
      </c>
      <c r="C1165" s="443" t="s">
        <v>1477</v>
      </c>
      <c r="D1165" s="444" t="s">
        <v>1478</v>
      </c>
      <c r="E1165" s="443" t="s">
        <v>1261</v>
      </c>
      <c r="F1165" s="444" t="s">
        <v>1262</v>
      </c>
      <c r="G1165" s="443" t="s">
        <v>2511</v>
      </c>
      <c r="H1165" s="443" t="s">
        <v>2575</v>
      </c>
      <c r="I1165" s="445">
        <v>1.559999942779541</v>
      </c>
      <c r="J1165" s="445">
        <v>1000</v>
      </c>
      <c r="K1165" s="446">
        <v>1556.6700439453125</v>
      </c>
    </row>
    <row r="1166" spans="1:11" ht="14.45" customHeight="1" x14ac:dyDescent="0.2">
      <c r="A1166" s="441" t="s">
        <v>1475</v>
      </c>
      <c r="B1166" s="442" t="s">
        <v>1476</v>
      </c>
      <c r="C1166" s="443" t="s">
        <v>1477</v>
      </c>
      <c r="D1166" s="444" t="s">
        <v>1478</v>
      </c>
      <c r="E1166" s="443" t="s">
        <v>1261</v>
      </c>
      <c r="F1166" s="444" t="s">
        <v>1262</v>
      </c>
      <c r="G1166" s="443" t="s">
        <v>2576</v>
      </c>
      <c r="H1166" s="443" t="s">
        <v>2577</v>
      </c>
      <c r="I1166" s="445">
        <v>1.5900000333786011</v>
      </c>
      <c r="J1166" s="445">
        <v>1000</v>
      </c>
      <c r="K1166" s="446">
        <v>1587.760009765625</v>
      </c>
    </row>
    <row r="1167" spans="1:11" ht="14.45" customHeight="1" x14ac:dyDescent="0.2">
      <c r="A1167" s="441" t="s">
        <v>1475</v>
      </c>
      <c r="B1167" s="442" t="s">
        <v>1476</v>
      </c>
      <c r="C1167" s="443" t="s">
        <v>1477</v>
      </c>
      <c r="D1167" s="444" t="s">
        <v>1478</v>
      </c>
      <c r="E1167" s="443" t="s">
        <v>1261</v>
      </c>
      <c r="F1167" s="444" t="s">
        <v>1262</v>
      </c>
      <c r="G1167" s="443" t="s">
        <v>2517</v>
      </c>
      <c r="H1167" s="443" t="s">
        <v>2578</v>
      </c>
      <c r="I1167" s="445">
        <v>0.2800000011920929</v>
      </c>
      <c r="J1167" s="445">
        <v>10000</v>
      </c>
      <c r="K1167" s="446">
        <v>2788.0999755859375</v>
      </c>
    </row>
    <row r="1168" spans="1:11" ht="14.45" customHeight="1" x14ac:dyDescent="0.2">
      <c r="A1168" s="441" t="s">
        <v>1475</v>
      </c>
      <c r="B1168" s="442" t="s">
        <v>1476</v>
      </c>
      <c r="C1168" s="443" t="s">
        <v>1477</v>
      </c>
      <c r="D1168" s="444" t="s">
        <v>1478</v>
      </c>
      <c r="E1168" s="443" t="s">
        <v>1261</v>
      </c>
      <c r="F1168" s="444" t="s">
        <v>1262</v>
      </c>
      <c r="G1168" s="443" t="s">
        <v>2579</v>
      </c>
      <c r="H1168" s="443" t="s">
        <v>2580</v>
      </c>
      <c r="I1168" s="445">
        <v>0.41999998688697815</v>
      </c>
      <c r="J1168" s="445">
        <v>1000</v>
      </c>
      <c r="K1168" s="446">
        <v>423.5</v>
      </c>
    </row>
    <row r="1169" spans="1:11" ht="14.45" customHeight="1" x14ac:dyDescent="0.2">
      <c r="A1169" s="441" t="s">
        <v>1475</v>
      </c>
      <c r="B1169" s="442" t="s">
        <v>1476</v>
      </c>
      <c r="C1169" s="443" t="s">
        <v>1477</v>
      </c>
      <c r="D1169" s="444" t="s">
        <v>1478</v>
      </c>
      <c r="E1169" s="443" t="s">
        <v>1261</v>
      </c>
      <c r="F1169" s="444" t="s">
        <v>1262</v>
      </c>
      <c r="G1169" s="443" t="s">
        <v>2581</v>
      </c>
      <c r="H1169" s="443" t="s">
        <v>2582</v>
      </c>
      <c r="I1169" s="445">
        <v>0.17000000178813934</v>
      </c>
      <c r="J1169" s="445">
        <v>1000</v>
      </c>
      <c r="K1169" s="446">
        <v>169.39999389648438</v>
      </c>
    </row>
    <row r="1170" spans="1:11" ht="14.45" customHeight="1" x14ac:dyDescent="0.2">
      <c r="A1170" s="441" t="s">
        <v>1475</v>
      </c>
      <c r="B1170" s="442" t="s">
        <v>1476</v>
      </c>
      <c r="C1170" s="443" t="s">
        <v>1477</v>
      </c>
      <c r="D1170" s="444" t="s">
        <v>1478</v>
      </c>
      <c r="E1170" s="443" t="s">
        <v>1261</v>
      </c>
      <c r="F1170" s="444" t="s">
        <v>1262</v>
      </c>
      <c r="G1170" s="443" t="s">
        <v>1295</v>
      </c>
      <c r="H1170" s="443" t="s">
        <v>1333</v>
      </c>
      <c r="I1170" s="445">
        <v>0.15799999833106995</v>
      </c>
      <c r="J1170" s="445">
        <v>60000</v>
      </c>
      <c r="K1170" s="446">
        <v>9473.0999755859375</v>
      </c>
    </row>
    <row r="1171" spans="1:11" ht="14.45" customHeight="1" x14ac:dyDescent="0.2">
      <c r="A1171" s="441" t="s">
        <v>1475</v>
      </c>
      <c r="B1171" s="442" t="s">
        <v>1476</v>
      </c>
      <c r="C1171" s="443" t="s">
        <v>1477</v>
      </c>
      <c r="D1171" s="444" t="s">
        <v>1478</v>
      </c>
      <c r="E1171" s="443" t="s">
        <v>1261</v>
      </c>
      <c r="F1171" s="444" t="s">
        <v>1262</v>
      </c>
      <c r="G1171" s="443" t="s">
        <v>2545</v>
      </c>
      <c r="H1171" s="443" t="s">
        <v>2583</v>
      </c>
      <c r="I1171" s="445">
        <v>1.4700000286102295</v>
      </c>
      <c r="J1171" s="445">
        <v>1000</v>
      </c>
      <c r="K1171" s="446">
        <v>1472.6400146484375</v>
      </c>
    </row>
    <row r="1172" spans="1:11" ht="14.45" customHeight="1" x14ac:dyDescent="0.2">
      <c r="A1172" s="441" t="s">
        <v>1475</v>
      </c>
      <c r="B1172" s="442" t="s">
        <v>1476</v>
      </c>
      <c r="C1172" s="443" t="s">
        <v>1477</v>
      </c>
      <c r="D1172" s="444" t="s">
        <v>1478</v>
      </c>
      <c r="E1172" s="443" t="s">
        <v>1261</v>
      </c>
      <c r="F1172" s="444" t="s">
        <v>1262</v>
      </c>
      <c r="G1172" s="443" t="s">
        <v>2515</v>
      </c>
      <c r="H1172" s="443" t="s">
        <v>2584</v>
      </c>
      <c r="I1172" s="445">
        <v>0.11999999731779099</v>
      </c>
      <c r="J1172" s="445">
        <v>8000</v>
      </c>
      <c r="K1172" s="446">
        <v>993.15997314453125</v>
      </c>
    </row>
    <row r="1173" spans="1:11" ht="14.45" customHeight="1" x14ac:dyDescent="0.2">
      <c r="A1173" s="441" t="s">
        <v>1475</v>
      </c>
      <c r="B1173" s="442" t="s">
        <v>1476</v>
      </c>
      <c r="C1173" s="443" t="s">
        <v>1477</v>
      </c>
      <c r="D1173" s="444" t="s">
        <v>1478</v>
      </c>
      <c r="E1173" s="443" t="s">
        <v>1261</v>
      </c>
      <c r="F1173" s="444" t="s">
        <v>1262</v>
      </c>
      <c r="G1173" s="443" t="s">
        <v>2585</v>
      </c>
      <c r="H1173" s="443" t="s">
        <v>2586</v>
      </c>
      <c r="I1173" s="445">
        <v>91.69000244140625</v>
      </c>
      <c r="J1173" s="445">
        <v>2</v>
      </c>
      <c r="K1173" s="446">
        <v>183.3699951171875</v>
      </c>
    </row>
    <row r="1174" spans="1:11" ht="14.45" customHeight="1" x14ac:dyDescent="0.2">
      <c r="A1174" s="441" t="s">
        <v>1475</v>
      </c>
      <c r="B1174" s="442" t="s">
        <v>1476</v>
      </c>
      <c r="C1174" s="443" t="s">
        <v>1477</v>
      </c>
      <c r="D1174" s="444" t="s">
        <v>1478</v>
      </c>
      <c r="E1174" s="443" t="s">
        <v>1261</v>
      </c>
      <c r="F1174" s="444" t="s">
        <v>1262</v>
      </c>
      <c r="G1174" s="443" t="s">
        <v>2587</v>
      </c>
      <c r="H1174" s="443" t="s">
        <v>2588</v>
      </c>
      <c r="I1174" s="445">
        <v>164.55999755859375</v>
      </c>
      <c r="J1174" s="445">
        <v>5</v>
      </c>
      <c r="K1174" s="446">
        <v>822.79998779296875</v>
      </c>
    </row>
    <row r="1175" spans="1:11" ht="14.45" customHeight="1" x14ac:dyDescent="0.2">
      <c r="A1175" s="441" t="s">
        <v>1475</v>
      </c>
      <c r="B1175" s="442" t="s">
        <v>1476</v>
      </c>
      <c r="C1175" s="443" t="s">
        <v>1477</v>
      </c>
      <c r="D1175" s="444" t="s">
        <v>1478</v>
      </c>
      <c r="E1175" s="443" t="s">
        <v>1261</v>
      </c>
      <c r="F1175" s="444" t="s">
        <v>1262</v>
      </c>
      <c r="G1175" s="443" t="s">
        <v>1337</v>
      </c>
      <c r="H1175" s="443" t="s">
        <v>1338</v>
      </c>
      <c r="I1175" s="445">
        <v>98.110000610351563</v>
      </c>
      <c r="J1175" s="445">
        <v>5</v>
      </c>
      <c r="K1175" s="446">
        <v>490.52999877929688</v>
      </c>
    </row>
    <row r="1176" spans="1:11" ht="14.45" customHeight="1" x14ac:dyDescent="0.2">
      <c r="A1176" s="441" t="s">
        <v>1475</v>
      </c>
      <c r="B1176" s="442" t="s">
        <v>1476</v>
      </c>
      <c r="C1176" s="443" t="s">
        <v>1477</v>
      </c>
      <c r="D1176" s="444" t="s">
        <v>1478</v>
      </c>
      <c r="E1176" s="443" t="s">
        <v>1261</v>
      </c>
      <c r="F1176" s="444" t="s">
        <v>1262</v>
      </c>
      <c r="G1176" s="443" t="s">
        <v>2589</v>
      </c>
      <c r="H1176" s="443" t="s">
        <v>2590</v>
      </c>
      <c r="I1176" s="445">
        <v>2.4900000095367432</v>
      </c>
      <c r="J1176" s="445">
        <v>1000</v>
      </c>
      <c r="K1176" s="446">
        <v>2485.340087890625</v>
      </c>
    </row>
    <row r="1177" spans="1:11" ht="14.45" customHeight="1" x14ac:dyDescent="0.2">
      <c r="A1177" s="441" t="s">
        <v>1475</v>
      </c>
      <c r="B1177" s="442" t="s">
        <v>1476</v>
      </c>
      <c r="C1177" s="443" t="s">
        <v>1477</v>
      </c>
      <c r="D1177" s="444" t="s">
        <v>1478</v>
      </c>
      <c r="E1177" s="443" t="s">
        <v>1261</v>
      </c>
      <c r="F1177" s="444" t="s">
        <v>1262</v>
      </c>
      <c r="G1177" s="443" t="s">
        <v>2591</v>
      </c>
      <c r="H1177" s="443" t="s">
        <v>2592</v>
      </c>
      <c r="I1177" s="445">
        <v>2.7000000476837158</v>
      </c>
      <c r="J1177" s="445">
        <v>3000</v>
      </c>
      <c r="K1177" s="446">
        <v>8143.2998046875</v>
      </c>
    </row>
    <row r="1178" spans="1:11" ht="14.45" customHeight="1" x14ac:dyDescent="0.2">
      <c r="A1178" s="441" t="s">
        <v>1475</v>
      </c>
      <c r="B1178" s="442" t="s">
        <v>1476</v>
      </c>
      <c r="C1178" s="443" t="s">
        <v>1477</v>
      </c>
      <c r="D1178" s="444" t="s">
        <v>1478</v>
      </c>
      <c r="E1178" s="443" t="s">
        <v>1261</v>
      </c>
      <c r="F1178" s="444" t="s">
        <v>1262</v>
      </c>
      <c r="G1178" s="443" t="s">
        <v>2593</v>
      </c>
      <c r="H1178" s="443" t="s">
        <v>2594</v>
      </c>
      <c r="I1178" s="445">
        <v>3.630000114440918</v>
      </c>
      <c r="J1178" s="445">
        <v>400</v>
      </c>
      <c r="K1178" s="446">
        <v>1450.7900390625</v>
      </c>
    </row>
    <row r="1179" spans="1:11" ht="14.45" customHeight="1" x14ac:dyDescent="0.2">
      <c r="A1179" s="441" t="s">
        <v>1475</v>
      </c>
      <c r="B1179" s="442" t="s">
        <v>1476</v>
      </c>
      <c r="C1179" s="443" t="s">
        <v>1477</v>
      </c>
      <c r="D1179" s="444" t="s">
        <v>1478</v>
      </c>
      <c r="E1179" s="443" t="s">
        <v>1261</v>
      </c>
      <c r="F1179" s="444" t="s">
        <v>1262</v>
      </c>
      <c r="G1179" s="443" t="s">
        <v>2593</v>
      </c>
      <c r="H1179" s="443" t="s">
        <v>2595</v>
      </c>
      <c r="I1179" s="445">
        <v>3.630000114440918</v>
      </c>
      <c r="J1179" s="445">
        <v>200</v>
      </c>
      <c r="K1179" s="446">
        <v>725.4000244140625</v>
      </c>
    </row>
    <row r="1180" spans="1:11" ht="14.45" customHeight="1" x14ac:dyDescent="0.2">
      <c r="A1180" s="441" t="s">
        <v>1475</v>
      </c>
      <c r="B1180" s="442" t="s">
        <v>1476</v>
      </c>
      <c r="C1180" s="443" t="s">
        <v>1477</v>
      </c>
      <c r="D1180" s="444" t="s">
        <v>1478</v>
      </c>
      <c r="E1180" s="443" t="s">
        <v>1261</v>
      </c>
      <c r="F1180" s="444" t="s">
        <v>1262</v>
      </c>
      <c r="G1180" s="443" t="s">
        <v>2596</v>
      </c>
      <c r="H1180" s="443" t="s">
        <v>2597</v>
      </c>
      <c r="I1180" s="445">
        <v>3.3900001049041748</v>
      </c>
      <c r="J1180" s="445">
        <v>200</v>
      </c>
      <c r="K1180" s="446">
        <v>677.1199951171875</v>
      </c>
    </row>
    <row r="1181" spans="1:11" ht="14.45" customHeight="1" x14ac:dyDescent="0.2">
      <c r="A1181" s="441" t="s">
        <v>1475</v>
      </c>
      <c r="B1181" s="442" t="s">
        <v>1476</v>
      </c>
      <c r="C1181" s="443" t="s">
        <v>1477</v>
      </c>
      <c r="D1181" s="444" t="s">
        <v>1478</v>
      </c>
      <c r="E1181" s="443" t="s">
        <v>1261</v>
      </c>
      <c r="F1181" s="444" t="s">
        <v>1262</v>
      </c>
      <c r="G1181" s="443" t="s">
        <v>2596</v>
      </c>
      <c r="H1181" s="443" t="s">
        <v>2598</v>
      </c>
      <c r="I1181" s="445">
        <v>3.3900001049041748</v>
      </c>
      <c r="J1181" s="445">
        <v>400</v>
      </c>
      <c r="K1181" s="446">
        <v>1354.22998046875</v>
      </c>
    </row>
    <row r="1182" spans="1:11" ht="14.45" customHeight="1" x14ac:dyDescent="0.2">
      <c r="A1182" s="441" t="s">
        <v>1475</v>
      </c>
      <c r="B1182" s="442" t="s">
        <v>1476</v>
      </c>
      <c r="C1182" s="443" t="s">
        <v>1477</v>
      </c>
      <c r="D1182" s="444" t="s">
        <v>1478</v>
      </c>
      <c r="E1182" s="443" t="s">
        <v>1261</v>
      </c>
      <c r="F1182" s="444" t="s">
        <v>1262</v>
      </c>
      <c r="G1182" s="443" t="s">
        <v>2599</v>
      </c>
      <c r="H1182" s="443" t="s">
        <v>2600</v>
      </c>
      <c r="I1182" s="445">
        <v>4.380000114440918</v>
      </c>
      <c r="J1182" s="445">
        <v>960</v>
      </c>
      <c r="K1182" s="446">
        <v>4205.9599609375</v>
      </c>
    </row>
    <row r="1183" spans="1:11" ht="14.45" customHeight="1" x14ac:dyDescent="0.2">
      <c r="A1183" s="441" t="s">
        <v>1475</v>
      </c>
      <c r="B1183" s="442" t="s">
        <v>1476</v>
      </c>
      <c r="C1183" s="443" t="s">
        <v>1477</v>
      </c>
      <c r="D1183" s="444" t="s">
        <v>1478</v>
      </c>
      <c r="E1183" s="443" t="s">
        <v>1261</v>
      </c>
      <c r="F1183" s="444" t="s">
        <v>1262</v>
      </c>
      <c r="G1183" s="443" t="s">
        <v>2599</v>
      </c>
      <c r="H1183" s="443" t="s">
        <v>2601</v>
      </c>
      <c r="I1183" s="445">
        <v>4.380000114440918</v>
      </c>
      <c r="J1183" s="445">
        <v>9600</v>
      </c>
      <c r="K1183" s="446">
        <v>42059.6015625</v>
      </c>
    </row>
    <row r="1184" spans="1:11" ht="14.45" customHeight="1" x14ac:dyDescent="0.2">
      <c r="A1184" s="441" t="s">
        <v>1475</v>
      </c>
      <c r="B1184" s="442" t="s">
        <v>1476</v>
      </c>
      <c r="C1184" s="443" t="s">
        <v>1477</v>
      </c>
      <c r="D1184" s="444" t="s">
        <v>1478</v>
      </c>
      <c r="E1184" s="443" t="s">
        <v>1261</v>
      </c>
      <c r="F1184" s="444" t="s">
        <v>1262</v>
      </c>
      <c r="G1184" s="443" t="s">
        <v>2602</v>
      </c>
      <c r="H1184" s="443" t="s">
        <v>2603</v>
      </c>
      <c r="I1184" s="445">
        <v>1.0299999713897705</v>
      </c>
      <c r="J1184" s="445">
        <v>500</v>
      </c>
      <c r="K1184" s="446">
        <v>514.25</v>
      </c>
    </row>
    <row r="1185" spans="1:11" ht="14.45" customHeight="1" x14ac:dyDescent="0.2">
      <c r="A1185" s="441" t="s">
        <v>1475</v>
      </c>
      <c r="B1185" s="442" t="s">
        <v>1476</v>
      </c>
      <c r="C1185" s="443" t="s">
        <v>1477</v>
      </c>
      <c r="D1185" s="444" t="s">
        <v>1478</v>
      </c>
      <c r="E1185" s="443" t="s">
        <v>1261</v>
      </c>
      <c r="F1185" s="444" t="s">
        <v>1262</v>
      </c>
      <c r="G1185" s="443" t="s">
        <v>2602</v>
      </c>
      <c r="H1185" s="443" t="s">
        <v>2604</v>
      </c>
      <c r="I1185" s="445">
        <v>1.0299999713897705</v>
      </c>
      <c r="J1185" s="445">
        <v>2000</v>
      </c>
      <c r="K1185" s="446">
        <v>2057</v>
      </c>
    </row>
    <row r="1186" spans="1:11" ht="14.45" customHeight="1" x14ac:dyDescent="0.2">
      <c r="A1186" s="441" t="s">
        <v>1475</v>
      </c>
      <c r="B1186" s="442" t="s">
        <v>1476</v>
      </c>
      <c r="C1186" s="443" t="s">
        <v>1477</v>
      </c>
      <c r="D1186" s="444" t="s">
        <v>1478</v>
      </c>
      <c r="E1186" s="443" t="s">
        <v>1261</v>
      </c>
      <c r="F1186" s="444" t="s">
        <v>1262</v>
      </c>
      <c r="G1186" s="443" t="s">
        <v>2605</v>
      </c>
      <c r="H1186" s="443" t="s">
        <v>2606</v>
      </c>
      <c r="I1186" s="445">
        <v>9.3100004196166992</v>
      </c>
      <c r="J1186" s="445">
        <v>720</v>
      </c>
      <c r="K1186" s="446">
        <v>6703.89990234375</v>
      </c>
    </row>
    <row r="1187" spans="1:11" ht="14.45" customHeight="1" x14ac:dyDescent="0.2">
      <c r="A1187" s="441" t="s">
        <v>1475</v>
      </c>
      <c r="B1187" s="442" t="s">
        <v>1476</v>
      </c>
      <c r="C1187" s="443" t="s">
        <v>1477</v>
      </c>
      <c r="D1187" s="444" t="s">
        <v>1478</v>
      </c>
      <c r="E1187" s="443" t="s">
        <v>1261</v>
      </c>
      <c r="F1187" s="444" t="s">
        <v>1262</v>
      </c>
      <c r="G1187" s="443" t="s">
        <v>2607</v>
      </c>
      <c r="H1187" s="443" t="s">
        <v>2608</v>
      </c>
      <c r="I1187" s="445">
        <v>4.2100000381469727</v>
      </c>
      <c r="J1187" s="445">
        <v>1000</v>
      </c>
      <c r="K1187" s="446">
        <v>4210.7998046875</v>
      </c>
    </row>
    <row r="1188" spans="1:11" ht="14.45" customHeight="1" x14ac:dyDescent="0.2">
      <c r="A1188" s="441" t="s">
        <v>1475</v>
      </c>
      <c r="B1188" s="442" t="s">
        <v>1476</v>
      </c>
      <c r="C1188" s="443" t="s">
        <v>1477</v>
      </c>
      <c r="D1188" s="444" t="s">
        <v>1478</v>
      </c>
      <c r="E1188" s="443" t="s">
        <v>1261</v>
      </c>
      <c r="F1188" s="444" t="s">
        <v>1262</v>
      </c>
      <c r="G1188" s="443" t="s">
        <v>2609</v>
      </c>
      <c r="H1188" s="443" t="s">
        <v>2610</v>
      </c>
      <c r="I1188" s="445">
        <v>2.809999942779541</v>
      </c>
      <c r="J1188" s="445">
        <v>3000</v>
      </c>
      <c r="K1188" s="446">
        <v>8432.490234375</v>
      </c>
    </row>
    <row r="1189" spans="1:11" ht="14.45" customHeight="1" x14ac:dyDescent="0.2">
      <c r="A1189" s="441" t="s">
        <v>1475</v>
      </c>
      <c r="B1189" s="442" t="s">
        <v>1476</v>
      </c>
      <c r="C1189" s="443" t="s">
        <v>1477</v>
      </c>
      <c r="D1189" s="444" t="s">
        <v>1478</v>
      </c>
      <c r="E1189" s="443" t="s">
        <v>1261</v>
      </c>
      <c r="F1189" s="444" t="s">
        <v>1262</v>
      </c>
      <c r="G1189" s="443" t="s">
        <v>2609</v>
      </c>
      <c r="H1189" s="443" t="s">
        <v>2611</v>
      </c>
      <c r="I1189" s="445">
        <v>2.809999942779541</v>
      </c>
      <c r="J1189" s="445">
        <v>4000</v>
      </c>
      <c r="K1189" s="446">
        <v>11243.3203125</v>
      </c>
    </row>
    <row r="1190" spans="1:11" ht="14.45" customHeight="1" x14ac:dyDescent="0.2">
      <c r="A1190" s="441" t="s">
        <v>1475</v>
      </c>
      <c r="B1190" s="442" t="s">
        <v>1476</v>
      </c>
      <c r="C1190" s="443" t="s">
        <v>1477</v>
      </c>
      <c r="D1190" s="444" t="s">
        <v>1478</v>
      </c>
      <c r="E1190" s="443" t="s">
        <v>1261</v>
      </c>
      <c r="F1190" s="444" t="s">
        <v>1262</v>
      </c>
      <c r="G1190" s="443" t="s">
        <v>2612</v>
      </c>
      <c r="H1190" s="443" t="s">
        <v>2613</v>
      </c>
      <c r="I1190" s="445">
        <v>0.93000000715255737</v>
      </c>
      <c r="J1190" s="445">
        <v>5000</v>
      </c>
      <c r="K1190" s="446">
        <v>4658.5000610351563</v>
      </c>
    </row>
    <row r="1191" spans="1:11" ht="14.45" customHeight="1" x14ac:dyDescent="0.2">
      <c r="A1191" s="441" t="s">
        <v>1475</v>
      </c>
      <c r="B1191" s="442" t="s">
        <v>1476</v>
      </c>
      <c r="C1191" s="443" t="s">
        <v>1477</v>
      </c>
      <c r="D1191" s="444" t="s">
        <v>1478</v>
      </c>
      <c r="E1191" s="443" t="s">
        <v>1261</v>
      </c>
      <c r="F1191" s="444" t="s">
        <v>1262</v>
      </c>
      <c r="G1191" s="443" t="s">
        <v>2614</v>
      </c>
      <c r="H1191" s="443" t="s">
        <v>2615</v>
      </c>
      <c r="I1191" s="445">
        <v>8.0100002288818359</v>
      </c>
      <c r="J1191" s="445">
        <v>500</v>
      </c>
      <c r="K1191" s="446">
        <v>4002.679931640625</v>
      </c>
    </row>
    <row r="1192" spans="1:11" ht="14.45" customHeight="1" x14ac:dyDescent="0.2">
      <c r="A1192" s="441" t="s">
        <v>1475</v>
      </c>
      <c r="B1192" s="442" t="s">
        <v>1476</v>
      </c>
      <c r="C1192" s="443" t="s">
        <v>1477</v>
      </c>
      <c r="D1192" s="444" t="s">
        <v>1478</v>
      </c>
      <c r="E1192" s="443" t="s">
        <v>1261</v>
      </c>
      <c r="F1192" s="444" t="s">
        <v>1262</v>
      </c>
      <c r="G1192" s="443" t="s">
        <v>2616</v>
      </c>
      <c r="H1192" s="443" t="s">
        <v>2617</v>
      </c>
      <c r="I1192" s="445">
        <v>1.1166666746139526</v>
      </c>
      <c r="J1192" s="445">
        <v>28000</v>
      </c>
      <c r="K1192" s="446">
        <v>31251.879648208618</v>
      </c>
    </row>
    <row r="1193" spans="1:11" ht="14.45" customHeight="1" x14ac:dyDescent="0.2">
      <c r="A1193" s="441" t="s">
        <v>1475</v>
      </c>
      <c r="B1193" s="442" t="s">
        <v>1476</v>
      </c>
      <c r="C1193" s="443" t="s">
        <v>1477</v>
      </c>
      <c r="D1193" s="444" t="s">
        <v>1478</v>
      </c>
      <c r="E1193" s="443" t="s">
        <v>1261</v>
      </c>
      <c r="F1193" s="444" t="s">
        <v>1262</v>
      </c>
      <c r="G1193" s="443" t="s">
        <v>2616</v>
      </c>
      <c r="H1193" s="443" t="s">
        <v>2618</v>
      </c>
      <c r="I1193" s="445">
        <v>1.1100000143051147</v>
      </c>
      <c r="J1193" s="445">
        <v>16000</v>
      </c>
      <c r="K1193" s="446">
        <v>17791.83984375</v>
      </c>
    </row>
    <row r="1194" spans="1:11" ht="14.45" customHeight="1" x14ac:dyDescent="0.2">
      <c r="A1194" s="441" t="s">
        <v>1475</v>
      </c>
      <c r="B1194" s="442" t="s">
        <v>1476</v>
      </c>
      <c r="C1194" s="443" t="s">
        <v>1477</v>
      </c>
      <c r="D1194" s="444" t="s">
        <v>1478</v>
      </c>
      <c r="E1194" s="443" t="s">
        <v>1261</v>
      </c>
      <c r="F1194" s="444" t="s">
        <v>1262</v>
      </c>
      <c r="G1194" s="443" t="s">
        <v>2619</v>
      </c>
      <c r="H1194" s="443" t="s">
        <v>2620</v>
      </c>
      <c r="I1194" s="445">
        <v>1.2599999904632568</v>
      </c>
      <c r="J1194" s="445">
        <v>4800</v>
      </c>
      <c r="K1194" s="446">
        <v>6040.3198852539063</v>
      </c>
    </row>
    <row r="1195" spans="1:11" ht="14.45" customHeight="1" x14ac:dyDescent="0.2">
      <c r="A1195" s="441" t="s">
        <v>1475</v>
      </c>
      <c r="B1195" s="442" t="s">
        <v>1476</v>
      </c>
      <c r="C1195" s="443" t="s">
        <v>1477</v>
      </c>
      <c r="D1195" s="444" t="s">
        <v>1478</v>
      </c>
      <c r="E1195" s="443" t="s">
        <v>1261</v>
      </c>
      <c r="F1195" s="444" t="s">
        <v>1262</v>
      </c>
      <c r="G1195" s="443" t="s">
        <v>2619</v>
      </c>
      <c r="H1195" s="443" t="s">
        <v>2621</v>
      </c>
      <c r="I1195" s="445">
        <v>1.2599999904632568</v>
      </c>
      <c r="J1195" s="445">
        <v>3600</v>
      </c>
      <c r="K1195" s="446">
        <v>4530.2398681640625</v>
      </c>
    </row>
    <row r="1196" spans="1:11" ht="14.45" customHeight="1" x14ac:dyDescent="0.2">
      <c r="A1196" s="441" t="s">
        <v>1475</v>
      </c>
      <c r="B1196" s="442" t="s">
        <v>1476</v>
      </c>
      <c r="C1196" s="443" t="s">
        <v>1477</v>
      </c>
      <c r="D1196" s="444" t="s">
        <v>1478</v>
      </c>
      <c r="E1196" s="443" t="s">
        <v>1261</v>
      </c>
      <c r="F1196" s="444" t="s">
        <v>1262</v>
      </c>
      <c r="G1196" s="443" t="s">
        <v>2622</v>
      </c>
      <c r="H1196" s="443" t="s">
        <v>2623</v>
      </c>
      <c r="I1196" s="445">
        <v>2.7814285414559499</v>
      </c>
      <c r="J1196" s="445">
        <v>3600</v>
      </c>
      <c r="K1196" s="446">
        <v>10018.43994140625</v>
      </c>
    </row>
    <row r="1197" spans="1:11" ht="14.45" customHeight="1" x14ac:dyDescent="0.2">
      <c r="A1197" s="441" t="s">
        <v>1475</v>
      </c>
      <c r="B1197" s="442" t="s">
        <v>1476</v>
      </c>
      <c r="C1197" s="443" t="s">
        <v>1477</v>
      </c>
      <c r="D1197" s="444" t="s">
        <v>1478</v>
      </c>
      <c r="E1197" s="443" t="s">
        <v>1261</v>
      </c>
      <c r="F1197" s="444" t="s">
        <v>1262</v>
      </c>
      <c r="G1197" s="443" t="s">
        <v>2622</v>
      </c>
      <c r="H1197" s="443" t="s">
        <v>2624</v>
      </c>
      <c r="I1197" s="445">
        <v>2.7799999713897705</v>
      </c>
      <c r="J1197" s="445">
        <v>4200</v>
      </c>
      <c r="K1197" s="446">
        <v>11688.599731445313</v>
      </c>
    </row>
    <row r="1198" spans="1:11" ht="14.45" customHeight="1" x14ac:dyDescent="0.2">
      <c r="A1198" s="441" t="s">
        <v>1475</v>
      </c>
      <c r="B1198" s="442" t="s">
        <v>1476</v>
      </c>
      <c r="C1198" s="443" t="s">
        <v>1477</v>
      </c>
      <c r="D1198" s="444" t="s">
        <v>1478</v>
      </c>
      <c r="E1198" s="443" t="s">
        <v>1261</v>
      </c>
      <c r="F1198" s="444" t="s">
        <v>1262</v>
      </c>
      <c r="G1198" s="443" t="s">
        <v>2625</v>
      </c>
      <c r="H1198" s="443" t="s">
        <v>2626</v>
      </c>
      <c r="I1198" s="445">
        <v>9.6000002225240078</v>
      </c>
      <c r="J1198" s="445">
        <v>1300</v>
      </c>
      <c r="K1198" s="446">
        <v>12500.509765625</v>
      </c>
    </row>
    <row r="1199" spans="1:11" ht="14.45" customHeight="1" x14ac:dyDescent="0.2">
      <c r="A1199" s="441" t="s">
        <v>1475</v>
      </c>
      <c r="B1199" s="442" t="s">
        <v>1476</v>
      </c>
      <c r="C1199" s="443" t="s">
        <v>1477</v>
      </c>
      <c r="D1199" s="444" t="s">
        <v>1478</v>
      </c>
      <c r="E1199" s="443" t="s">
        <v>1261</v>
      </c>
      <c r="F1199" s="444" t="s">
        <v>1262</v>
      </c>
      <c r="G1199" s="443" t="s">
        <v>2625</v>
      </c>
      <c r="H1199" s="443" t="s">
        <v>2627</v>
      </c>
      <c r="I1199" s="445">
        <v>9.7600002288818359</v>
      </c>
      <c r="J1199" s="445">
        <v>400</v>
      </c>
      <c r="K1199" s="446">
        <v>3905.8798828125</v>
      </c>
    </row>
    <row r="1200" spans="1:11" ht="14.45" customHeight="1" x14ac:dyDescent="0.2">
      <c r="A1200" s="441" t="s">
        <v>1475</v>
      </c>
      <c r="B1200" s="442" t="s">
        <v>1476</v>
      </c>
      <c r="C1200" s="443" t="s">
        <v>1477</v>
      </c>
      <c r="D1200" s="444" t="s">
        <v>1478</v>
      </c>
      <c r="E1200" s="443" t="s">
        <v>373</v>
      </c>
      <c r="F1200" s="444" t="s">
        <v>374</v>
      </c>
      <c r="G1200" s="443" t="s">
        <v>2628</v>
      </c>
      <c r="H1200" s="443" t="s">
        <v>2629</v>
      </c>
      <c r="I1200" s="445">
        <v>0.31999999284744263</v>
      </c>
      <c r="J1200" s="445">
        <v>500</v>
      </c>
      <c r="K1200" s="446">
        <v>160</v>
      </c>
    </row>
    <row r="1201" spans="1:11" ht="14.45" customHeight="1" x14ac:dyDescent="0.2">
      <c r="A1201" s="441" t="s">
        <v>1475</v>
      </c>
      <c r="B1201" s="442" t="s">
        <v>1476</v>
      </c>
      <c r="C1201" s="443" t="s">
        <v>1477</v>
      </c>
      <c r="D1201" s="444" t="s">
        <v>1478</v>
      </c>
      <c r="E1201" s="443" t="s">
        <v>373</v>
      </c>
      <c r="F1201" s="444" t="s">
        <v>374</v>
      </c>
      <c r="G1201" s="443" t="s">
        <v>2628</v>
      </c>
      <c r="H1201" s="443" t="s">
        <v>2630</v>
      </c>
      <c r="I1201" s="445">
        <v>0.31000000238418579</v>
      </c>
      <c r="J1201" s="445">
        <v>1000</v>
      </c>
      <c r="K1201" s="446">
        <v>310</v>
      </c>
    </row>
    <row r="1202" spans="1:11" ht="14.45" customHeight="1" x14ac:dyDescent="0.2">
      <c r="A1202" s="441" t="s">
        <v>1475</v>
      </c>
      <c r="B1202" s="442" t="s">
        <v>1476</v>
      </c>
      <c r="C1202" s="443" t="s">
        <v>1477</v>
      </c>
      <c r="D1202" s="444" t="s">
        <v>1478</v>
      </c>
      <c r="E1202" s="443" t="s">
        <v>373</v>
      </c>
      <c r="F1202" s="444" t="s">
        <v>374</v>
      </c>
      <c r="G1202" s="443" t="s">
        <v>2631</v>
      </c>
      <c r="H1202" s="443" t="s">
        <v>2632</v>
      </c>
      <c r="I1202" s="445">
        <v>0.50999999046325684</v>
      </c>
      <c r="J1202" s="445">
        <v>500</v>
      </c>
      <c r="K1202" s="446">
        <v>255</v>
      </c>
    </row>
    <row r="1203" spans="1:11" ht="14.45" customHeight="1" x14ac:dyDescent="0.2">
      <c r="A1203" s="441" t="s">
        <v>1475</v>
      </c>
      <c r="B1203" s="442" t="s">
        <v>1476</v>
      </c>
      <c r="C1203" s="443" t="s">
        <v>1477</v>
      </c>
      <c r="D1203" s="444" t="s">
        <v>1478</v>
      </c>
      <c r="E1203" s="443" t="s">
        <v>373</v>
      </c>
      <c r="F1203" s="444" t="s">
        <v>374</v>
      </c>
      <c r="G1203" s="443" t="s">
        <v>2633</v>
      </c>
      <c r="H1203" s="443" t="s">
        <v>2634</v>
      </c>
      <c r="I1203" s="445">
        <v>10.119999885559082</v>
      </c>
      <c r="J1203" s="445">
        <v>1</v>
      </c>
      <c r="K1203" s="446">
        <v>10.119999885559082</v>
      </c>
    </row>
    <row r="1204" spans="1:11" ht="14.45" customHeight="1" x14ac:dyDescent="0.2">
      <c r="A1204" s="441" t="s">
        <v>1475</v>
      </c>
      <c r="B1204" s="442" t="s">
        <v>1476</v>
      </c>
      <c r="C1204" s="443" t="s">
        <v>1477</v>
      </c>
      <c r="D1204" s="444" t="s">
        <v>1478</v>
      </c>
      <c r="E1204" s="443" t="s">
        <v>373</v>
      </c>
      <c r="F1204" s="444" t="s">
        <v>374</v>
      </c>
      <c r="G1204" s="443" t="s">
        <v>2635</v>
      </c>
      <c r="H1204" s="443" t="s">
        <v>2636</v>
      </c>
      <c r="I1204" s="445">
        <v>1.3799999952316284</v>
      </c>
      <c r="J1204" s="445">
        <v>100</v>
      </c>
      <c r="K1204" s="446">
        <v>138</v>
      </c>
    </row>
    <row r="1205" spans="1:11" ht="14.45" customHeight="1" x14ac:dyDescent="0.2">
      <c r="A1205" s="441" t="s">
        <v>1475</v>
      </c>
      <c r="B1205" s="442" t="s">
        <v>1476</v>
      </c>
      <c r="C1205" s="443" t="s">
        <v>1477</v>
      </c>
      <c r="D1205" s="444" t="s">
        <v>1478</v>
      </c>
      <c r="E1205" s="443" t="s">
        <v>373</v>
      </c>
      <c r="F1205" s="444" t="s">
        <v>374</v>
      </c>
      <c r="G1205" s="443" t="s">
        <v>375</v>
      </c>
      <c r="H1205" s="443" t="s">
        <v>376</v>
      </c>
      <c r="I1205" s="445">
        <v>13.020000457763672</v>
      </c>
      <c r="J1205" s="445">
        <v>2</v>
      </c>
      <c r="K1205" s="446">
        <v>26.040000915527344</v>
      </c>
    </row>
    <row r="1206" spans="1:11" ht="14.45" customHeight="1" x14ac:dyDescent="0.2">
      <c r="A1206" s="441" t="s">
        <v>1475</v>
      </c>
      <c r="B1206" s="442" t="s">
        <v>1476</v>
      </c>
      <c r="C1206" s="443" t="s">
        <v>1477</v>
      </c>
      <c r="D1206" s="444" t="s">
        <v>1478</v>
      </c>
      <c r="E1206" s="443" t="s">
        <v>373</v>
      </c>
      <c r="F1206" s="444" t="s">
        <v>374</v>
      </c>
      <c r="G1206" s="443" t="s">
        <v>1351</v>
      </c>
      <c r="H1206" s="443" t="s">
        <v>1352</v>
      </c>
      <c r="I1206" s="445">
        <v>0.86000001430511475</v>
      </c>
      <c r="J1206" s="445">
        <v>100</v>
      </c>
      <c r="K1206" s="446">
        <v>86</v>
      </c>
    </row>
    <row r="1207" spans="1:11" ht="14.45" customHeight="1" x14ac:dyDescent="0.2">
      <c r="A1207" s="441" t="s">
        <v>1475</v>
      </c>
      <c r="B1207" s="442" t="s">
        <v>1476</v>
      </c>
      <c r="C1207" s="443" t="s">
        <v>1477</v>
      </c>
      <c r="D1207" s="444" t="s">
        <v>1478</v>
      </c>
      <c r="E1207" s="443" t="s">
        <v>373</v>
      </c>
      <c r="F1207" s="444" t="s">
        <v>374</v>
      </c>
      <c r="G1207" s="443" t="s">
        <v>1353</v>
      </c>
      <c r="H1207" s="443" t="s">
        <v>1354</v>
      </c>
      <c r="I1207" s="445">
        <v>0.37999999523162842</v>
      </c>
      <c r="J1207" s="445">
        <v>500</v>
      </c>
      <c r="K1207" s="446">
        <v>190</v>
      </c>
    </row>
    <row r="1208" spans="1:11" ht="14.45" customHeight="1" x14ac:dyDescent="0.2">
      <c r="A1208" s="441" t="s">
        <v>1475</v>
      </c>
      <c r="B1208" s="442" t="s">
        <v>1476</v>
      </c>
      <c r="C1208" s="443" t="s">
        <v>1477</v>
      </c>
      <c r="D1208" s="444" t="s">
        <v>1478</v>
      </c>
      <c r="E1208" s="443" t="s">
        <v>373</v>
      </c>
      <c r="F1208" s="444" t="s">
        <v>374</v>
      </c>
      <c r="G1208" s="443" t="s">
        <v>2637</v>
      </c>
      <c r="H1208" s="443" t="s">
        <v>2638</v>
      </c>
      <c r="I1208" s="445">
        <v>8.3900003433227539</v>
      </c>
      <c r="J1208" s="445">
        <v>24</v>
      </c>
      <c r="K1208" s="446">
        <v>201.36000061035156</v>
      </c>
    </row>
    <row r="1209" spans="1:11" ht="14.45" customHeight="1" x14ac:dyDescent="0.2">
      <c r="A1209" s="441" t="s">
        <v>1475</v>
      </c>
      <c r="B1209" s="442" t="s">
        <v>1476</v>
      </c>
      <c r="C1209" s="443" t="s">
        <v>1477</v>
      </c>
      <c r="D1209" s="444" t="s">
        <v>1478</v>
      </c>
      <c r="E1209" s="443" t="s">
        <v>373</v>
      </c>
      <c r="F1209" s="444" t="s">
        <v>374</v>
      </c>
      <c r="G1209" s="443" t="s">
        <v>2639</v>
      </c>
      <c r="H1209" s="443" t="s">
        <v>2640</v>
      </c>
      <c r="I1209" s="445">
        <v>18.959999084472656</v>
      </c>
      <c r="J1209" s="445">
        <v>12</v>
      </c>
      <c r="K1209" s="446">
        <v>227.53999328613281</v>
      </c>
    </row>
    <row r="1210" spans="1:11" ht="14.45" customHeight="1" x14ac:dyDescent="0.2">
      <c r="A1210" s="441" t="s">
        <v>1475</v>
      </c>
      <c r="B1210" s="442" t="s">
        <v>1476</v>
      </c>
      <c r="C1210" s="443" t="s">
        <v>1477</v>
      </c>
      <c r="D1210" s="444" t="s">
        <v>1478</v>
      </c>
      <c r="E1210" s="443" t="s">
        <v>373</v>
      </c>
      <c r="F1210" s="444" t="s">
        <v>374</v>
      </c>
      <c r="G1210" s="443" t="s">
        <v>1357</v>
      </c>
      <c r="H1210" s="443" t="s">
        <v>1358</v>
      </c>
      <c r="I1210" s="445">
        <v>7.5900001525878906</v>
      </c>
      <c r="J1210" s="445">
        <v>1</v>
      </c>
      <c r="K1210" s="446">
        <v>7.5900001525878906</v>
      </c>
    </row>
    <row r="1211" spans="1:11" ht="14.45" customHeight="1" x14ac:dyDescent="0.2">
      <c r="A1211" s="441" t="s">
        <v>1475</v>
      </c>
      <c r="B1211" s="442" t="s">
        <v>1476</v>
      </c>
      <c r="C1211" s="443" t="s">
        <v>1477</v>
      </c>
      <c r="D1211" s="444" t="s">
        <v>1478</v>
      </c>
      <c r="E1211" s="443" t="s">
        <v>373</v>
      </c>
      <c r="F1211" s="444" t="s">
        <v>374</v>
      </c>
      <c r="G1211" s="443" t="s">
        <v>2641</v>
      </c>
      <c r="H1211" s="443" t="s">
        <v>2642</v>
      </c>
      <c r="I1211" s="445">
        <v>2.1800000667572021</v>
      </c>
      <c r="J1211" s="445">
        <v>100</v>
      </c>
      <c r="K1211" s="446">
        <v>217.55000305175781</v>
      </c>
    </row>
    <row r="1212" spans="1:11" ht="14.45" customHeight="1" x14ac:dyDescent="0.2">
      <c r="A1212" s="441" t="s">
        <v>1475</v>
      </c>
      <c r="B1212" s="442" t="s">
        <v>1476</v>
      </c>
      <c r="C1212" s="443" t="s">
        <v>1477</v>
      </c>
      <c r="D1212" s="444" t="s">
        <v>1478</v>
      </c>
      <c r="E1212" s="443" t="s">
        <v>373</v>
      </c>
      <c r="F1212" s="444" t="s">
        <v>374</v>
      </c>
      <c r="G1212" s="443" t="s">
        <v>1359</v>
      </c>
      <c r="H1212" s="443" t="s">
        <v>1360</v>
      </c>
      <c r="I1212" s="445">
        <v>7.0799999237060547</v>
      </c>
      <c r="J1212" s="445">
        <v>3</v>
      </c>
      <c r="K1212" s="446">
        <v>21.239999771118164</v>
      </c>
    </row>
    <row r="1213" spans="1:11" ht="14.45" customHeight="1" x14ac:dyDescent="0.2">
      <c r="A1213" s="441" t="s">
        <v>1475</v>
      </c>
      <c r="B1213" s="442" t="s">
        <v>1476</v>
      </c>
      <c r="C1213" s="443" t="s">
        <v>1477</v>
      </c>
      <c r="D1213" s="444" t="s">
        <v>1478</v>
      </c>
      <c r="E1213" s="443" t="s">
        <v>373</v>
      </c>
      <c r="F1213" s="444" t="s">
        <v>374</v>
      </c>
      <c r="G1213" s="443" t="s">
        <v>1361</v>
      </c>
      <c r="H1213" s="443" t="s">
        <v>1362</v>
      </c>
      <c r="I1213" s="445">
        <v>8.3400001525878906</v>
      </c>
      <c r="J1213" s="445">
        <v>4</v>
      </c>
      <c r="K1213" s="446">
        <v>33.360000610351563</v>
      </c>
    </row>
    <row r="1214" spans="1:11" ht="14.45" customHeight="1" x14ac:dyDescent="0.2">
      <c r="A1214" s="441" t="s">
        <v>1475</v>
      </c>
      <c r="B1214" s="442" t="s">
        <v>1476</v>
      </c>
      <c r="C1214" s="443" t="s">
        <v>1477</v>
      </c>
      <c r="D1214" s="444" t="s">
        <v>1478</v>
      </c>
      <c r="E1214" s="443" t="s">
        <v>373</v>
      </c>
      <c r="F1214" s="444" t="s">
        <v>374</v>
      </c>
      <c r="G1214" s="443" t="s">
        <v>2643</v>
      </c>
      <c r="H1214" s="443" t="s">
        <v>2644</v>
      </c>
      <c r="I1214" s="445">
        <v>9.5900001525878906</v>
      </c>
      <c r="J1214" s="445">
        <v>4</v>
      </c>
      <c r="K1214" s="446">
        <v>38.360000610351563</v>
      </c>
    </row>
    <row r="1215" spans="1:11" ht="14.45" customHeight="1" x14ac:dyDescent="0.2">
      <c r="A1215" s="441" t="s">
        <v>1475</v>
      </c>
      <c r="B1215" s="442" t="s">
        <v>1476</v>
      </c>
      <c r="C1215" s="443" t="s">
        <v>1477</v>
      </c>
      <c r="D1215" s="444" t="s">
        <v>1478</v>
      </c>
      <c r="E1215" s="443" t="s">
        <v>373</v>
      </c>
      <c r="F1215" s="444" t="s">
        <v>374</v>
      </c>
      <c r="G1215" s="443" t="s">
        <v>2645</v>
      </c>
      <c r="H1215" s="443" t="s">
        <v>2646</v>
      </c>
      <c r="I1215" s="445">
        <v>42.451538672814003</v>
      </c>
      <c r="J1215" s="445">
        <v>95</v>
      </c>
      <c r="K1215" s="446">
        <v>4032.8499755859375</v>
      </c>
    </row>
    <row r="1216" spans="1:11" ht="14.45" customHeight="1" x14ac:dyDescent="0.2">
      <c r="A1216" s="441" t="s">
        <v>1475</v>
      </c>
      <c r="B1216" s="442" t="s">
        <v>1476</v>
      </c>
      <c r="C1216" s="443" t="s">
        <v>1477</v>
      </c>
      <c r="D1216" s="444" t="s">
        <v>1478</v>
      </c>
      <c r="E1216" s="443" t="s">
        <v>373</v>
      </c>
      <c r="F1216" s="444" t="s">
        <v>374</v>
      </c>
      <c r="G1216" s="443" t="s">
        <v>1363</v>
      </c>
      <c r="H1216" s="443" t="s">
        <v>1364</v>
      </c>
      <c r="I1216" s="445">
        <v>19.959999084472656</v>
      </c>
      <c r="J1216" s="445">
        <v>1</v>
      </c>
      <c r="K1216" s="446">
        <v>19.959999084472656</v>
      </c>
    </row>
    <row r="1217" spans="1:11" ht="14.45" customHeight="1" x14ac:dyDescent="0.2">
      <c r="A1217" s="441" t="s">
        <v>1475</v>
      </c>
      <c r="B1217" s="442" t="s">
        <v>1476</v>
      </c>
      <c r="C1217" s="443" t="s">
        <v>1477</v>
      </c>
      <c r="D1217" s="444" t="s">
        <v>1478</v>
      </c>
      <c r="E1217" s="443" t="s">
        <v>373</v>
      </c>
      <c r="F1217" s="444" t="s">
        <v>374</v>
      </c>
      <c r="G1217" s="443" t="s">
        <v>2647</v>
      </c>
      <c r="H1217" s="443" t="s">
        <v>2648</v>
      </c>
      <c r="I1217" s="445">
        <v>0.49500000476837158</v>
      </c>
      <c r="J1217" s="445">
        <v>1500</v>
      </c>
      <c r="K1217" s="446">
        <v>745</v>
      </c>
    </row>
    <row r="1218" spans="1:11" ht="14.45" customHeight="1" x14ac:dyDescent="0.2">
      <c r="A1218" s="441" t="s">
        <v>1475</v>
      </c>
      <c r="B1218" s="442" t="s">
        <v>1476</v>
      </c>
      <c r="C1218" s="443" t="s">
        <v>1477</v>
      </c>
      <c r="D1218" s="444" t="s">
        <v>1478</v>
      </c>
      <c r="E1218" s="443" t="s">
        <v>373</v>
      </c>
      <c r="F1218" s="444" t="s">
        <v>374</v>
      </c>
      <c r="G1218" s="443" t="s">
        <v>1365</v>
      </c>
      <c r="H1218" s="443" t="s">
        <v>1366</v>
      </c>
      <c r="I1218" s="445">
        <v>30.510000228881836</v>
      </c>
      <c r="J1218" s="445">
        <v>2</v>
      </c>
      <c r="K1218" s="446">
        <v>61.020000457763672</v>
      </c>
    </row>
    <row r="1219" spans="1:11" ht="14.45" customHeight="1" x14ac:dyDescent="0.2">
      <c r="A1219" s="441" t="s">
        <v>1475</v>
      </c>
      <c r="B1219" s="442" t="s">
        <v>1476</v>
      </c>
      <c r="C1219" s="443" t="s">
        <v>1477</v>
      </c>
      <c r="D1219" s="444" t="s">
        <v>1478</v>
      </c>
      <c r="E1219" s="443" t="s">
        <v>373</v>
      </c>
      <c r="F1219" s="444" t="s">
        <v>374</v>
      </c>
      <c r="G1219" s="443" t="s">
        <v>1367</v>
      </c>
      <c r="H1219" s="443" t="s">
        <v>1368</v>
      </c>
      <c r="I1219" s="445">
        <v>29.884443706936306</v>
      </c>
      <c r="J1219" s="445">
        <v>384</v>
      </c>
      <c r="K1219" s="446">
        <v>11475.599975585938</v>
      </c>
    </row>
    <row r="1220" spans="1:11" ht="14.45" customHeight="1" x14ac:dyDescent="0.2">
      <c r="A1220" s="441" t="s">
        <v>1475</v>
      </c>
      <c r="B1220" s="442" t="s">
        <v>1476</v>
      </c>
      <c r="C1220" s="443" t="s">
        <v>1477</v>
      </c>
      <c r="D1220" s="444" t="s">
        <v>1478</v>
      </c>
      <c r="E1220" s="443" t="s">
        <v>373</v>
      </c>
      <c r="F1220" s="444" t="s">
        <v>374</v>
      </c>
      <c r="G1220" s="443" t="s">
        <v>1367</v>
      </c>
      <c r="H1220" s="443" t="s">
        <v>1370</v>
      </c>
      <c r="I1220" s="445">
        <v>29.872499942779541</v>
      </c>
      <c r="J1220" s="445">
        <v>168</v>
      </c>
      <c r="K1220" s="446">
        <v>5018.8800048828125</v>
      </c>
    </row>
    <row r="1221" spans="1:11" ht="14.45" customHeight="1" x14ac:dyDescent="0.2">
      <c r="A1221" s="441" t="s">
        <v>1475</v>
      </c>
      <c r="B1221" s="442" t="s">
        <v>1476</v>
      </c>
      <c r="C1221" s="443" t="s">
        <v>1477</v>
      </c>
      <c r="D1221" s="444" t="s">
        <v>1478</v>
      </c>
      <c r="E1221" s="443" t="s">
        <v>1373</v>
      </c>
      <c r="F1221" s="444" t="s">
        <v>1374</v>
      </c>
      <c r="G1221" s="443" t="s">
        <v>2649</v>
      </c>
      <c r="H1221" s="443" t="s">
        <v>2650</v>
      </c>
      <c r="I1221" s="445">
        <v>131.88999938964844</v>
      </c>
      <c r="J1221" s="445">
        <v>5</v>
      </c>
      <c r="K1221" s="446">
        <v>659.45001220703125</v>
      </c>
    </row>
    <row r="1222" spans="1:11" ht="14.45" customHeight="1" x14ac:dyDescent="0.2">
      <c r="A1222" s="441" t="s">
        <v>1475</v>
      </c>
      <c r="B1222" s="442" t="s">
        <v>1476</v>
      </c>
      <c r="C1222" s="443" t="s">
        <v>1477</v>
      </c>
      <c r="D1222" s="444" t="s">
        <v>1478</v>
      </c>
      <c r="E1222" s="443" t="s">
        <v>1373</v>
      </c>
      <c r="F1222" s="444" t="s">
        <v>1374</v>
      </c>
      <c r="G1222" s="443" t="s">
        <v>2651</v>
      </c>
      <c r="H1222" s="443" t="s">
        <v>2652</v>
      </c>
      <c r="I1222" s="445">
        <v>131.88999938964844</v>
      </c>
      <c r="J1222" s="445">
        <v>5</v>
      </c>
      <c r="K1222" s="446">
        <v>659.45001220703125</v>
      </c>
    </row>
    <row r="1223" spans="1:11" ht="14.45" customHeight="1" x14ac:dyDescent="0.2">
      <c r="A1223" s="441" t="s">
        <v>1475</v>
      </c>
      <c r="B1223" s="442" t="s">
        <v>1476</v>
      </c>
      <c r="C1223" s="443" t="s">
        <v>1477</v>
      </c>
      <c r="D1223" s="444" t="s">
        <v>1478</v>
      </c>
      <c r="E1223" s="443" t="s">
        <v>1373</v>
      </c>
      <c r="F1223" s="444" t="s">
        <v>1374</v>
      </c>
      <c r="G1223" s="443" t="s">
        <v>2653</v>
      </c>
      <c r="H1223" s="443" t="s">
        <v>2654</v>
      </c>
      <c r="I1223" s="445">
        <v>131.88999938964844</v>
      </c>
      <c r="J1223" s="445">
        <v>5</v>
      </c>
      <c r="K1223" s="446">
        <v>659.45001220703125</v>
      </c>
    </row>
    <row r="1224" spans="1:11" ht="14.45" customHeight="1" x14ac:dyDescent="0.2">
      <c r="A1224" s="441" t="s">
        <v>1475</v>
      </c>
      <c r="B1224" s="442" t="s">
        <v>1476</v>
      </c>
      <c r="C1224" s="443" t="s">
        <v>1477</v>
      </c>
      <c r="D1224" s="444" t="s">
        <v>1478</v>
      </c>
      <c r="E1224" s="443" t="s">
        <v>1373</v>
      </c>
      <c r="F1224" s="444" t="s">
        <v>1374</v>
      </c>
      <c r="G1224" s="443" t="s">
        <v>2655</v>
      </c>
      <c r="H1224" s="443" t="s">
        <v>2656</v>
      </c>
      <c r="I1224" s="445">
        <v>134.16999816894531</v>
      </c>
      <c r="J1224" s="445">
        <v>25</v>
      </c>
      <c r="K1224" s="446">
        <v>3354.360107421875</v>
      </c>
    </row>
    <row r="1225" spans="1:11" ht="14.45" customHeight="1" x14ac:dyDescent="0.2">
      <c r="A1225" s="441" t="s">
        <v>1475</v>
      </c>
      <c r="B1225" s="442" t="s">
        <v>1476</v>
      </c>
      <c r="C1225" s="443" t="s">
        <v>1477</v>
      </c>
      <c r="D1225" s="444" t="s">
        <v>1478</v>
      </c>
      <c r="E1225" s="443" t="s">
        <v>1373</v>
      </c>
      <c r="F1225" s="444" t="s">
        <v>1374</v>
      </c>
      <c r="G1225" s="443" t="s">
        <v>2657</v>
      </c>
      <c r="H1225" s="443" t="s">
        <v>2658</v>
      </c>
      <c r="I1225" s="445">
        <v>8.6700000762939453</v>
      </c>
      <c r="J1225" s="445">
        <v>4000</v>
      </c>
      <c r="K1225" s="446">
        <v>34673.76171875</v>
      </c>
    </row>
    <row r="1226" spans="1:11" ht="14.45" customHeight="1" x14ac:dyDescent="0.2">
      <c r="A1226" s="441" t="s">
        <v>1475</v>
      </c>
      <c r="B1226" s="442" t="s">
        <v>1476</v>
      </c>
      <c r="C1226" s="443" t="s">
        <v>1477</v>
      </c>
      <c r="D1226" s="444" t="s">
        <v>1478</v>
      </c>
      <c r="E1226" s="443" t="s">
        <v>1373</v>
      </c>
      <c r="F1226" s="444" t="s">
        <v>1374</v>
      </c>
      <c r="G1226" s="443" t="s">
        <v>2655</v>
      </c>
      <c r="H1226" s="443" t="s">
        <v>2659</v>
      </c>
      <c r="I1226" s="445">
        <v>133.36499786376953</v>
      </c>
      <c r="J1226" s="445">
        <v>50</v>
      </c>
      <c r="K1226" s="446">
        <v>6668.31005859375</v>
      </c>
    </row>
    <row r="1227" spans="1:11" ht="14.45" customHeight="1" x14ac:dyDescent="0.2">
      <c r="A1227" s="441" t="s">
        <v>1475</v>
      </c>
      <c r="B1227" s="442" t="s">
        <v>1476</v>
      </c>
      <c r="C1227" s="443" t="s">
        <v>1477</v>
      </c>
      <c r="D1227" s="444" t="s">
        <v>1478</v>
      </c>
      <c r="E1227" s="443" t="s">
        <v>1373</v>
      </c>
      <c r="F1227" s="444" t="s">
        <v>1374</v>
      </c>
      <c r="G1227" s="443" t="s">
        <v>2657</v>
      </c>
      <c r="H1227" s="443" t="s">
        <v>2660</v>
      </c>
      <c r="I1227" s="445">
        <v>8.6700000762939453</v>
      </c>
      <c r="J1227" s="445">
        <v>2000</v>
      </c>
      <c r="K1227" s="446">
        <v>17336.8798828125</v>
      </c>
    </row>
    <row r="1228" spans="1:11" ht="14.45" customHeight="1" x14ac:dyDescent="0.2">
      <c r="A1228" s="441" t="s">
        <v>1475</v>
      </c>
      <c r="B1228" s="442" t="s">
        <v>1476</v>
      </c>
      <c r="C1228" s="443" t="s">
        <v>1477</v>
      </c>
      <c r="D1228" s="444" t="s">
        <v>1478</v>
      </c>
      <c r="E1228" s="443" t="s">
        <v>1373</v>
      </c>
      <c r="F1228" s="444" t="s">
        <v>1374</v>
      </c>
      <c r="G1228" s="443" t="s">
        <v>1378</v>
      </c>
      <c r="H1228" s="443" t="s">
        <v>1379</v>
      </c>
      <c r="I1228" s="445">
        <v>9.9999997764825821E-3</v>
      </c>
      <c r="J1228" s="445">
        <v>300</v>
      </c>
      <c r="K1228" s="446">
        <v>3</v>
      </c>
    </row>
    <row r="1229" spans="1:11" ht="14.45" customHeight="1" x14ac:dyDescent="0.2">
      <c r="A1229" s="441" t="s">
        <v>1475</v>
      </c>
      <c r="B1229" s="442" t="s">
        <v>1476</v>
      </c>
      <c r="C1229" s="443" t="s">
        <v>1477</v>
      </c>
      <c r="D1229" s="444" t="s">
        <v>1478</v>
      </c>
      <c r="E1229" s="443" t="s">
        <v>1373</v>
      </c>
      <c r="F1229" s="444" t="s">
        <v>1374</v>
      </c>
      <c r="G1229" s="443" t="s">
        <v>2661</v>
      </c>
      <c r="H1229" s="443" t="s">
        <v>2662</v>
      </c>
      <c r="I1229" s="445">
        <v>10.510000228881836</v>
      </c>
      <c r="J1229" s="445">
        <v>5500</v>
      </c>
      <c r="K1229" s="446">
        <v>57825.8984375</v>
      </c>
    </row>
    <row r="1230" spans="1:11" ht="14.45" customHeight="1" x14ac:dyDescent="0.2">
      <c r="A1230" s="441" t="s">
        <v>1475</v>
      </c>
      <c r="B1230" s="442" t="s">
        <v>1476</v>
      </c>
      <c r="C1230" s="443" t="s">
        <v>1477</v>
      </c>
      <c r="D1230" s="444" t="s">
        <v>1478</v>
      </c>
      <c r="E1230" s="443" t="s">
        <v>1373</v>
      </c>
      <c r="F1230" s="444" t="s">
        <v>1374</v>
      </c>
      <c r="G1230" s="443" t="s">
        <v>2663</v>
      </c>
      <c r="H1230" s="443" t="s">
        <v>2664</v>
      </c>
      <c r="I1230" s="445">
        <v>34.029998779296875</v>
      </c>
      <c r="J1230" s="445">
        <v>1</v>
      </c>
      <c r="K1230" s="446">
        <v>34.029998779296875</v>
      </c>
    </row>
    <row r="1231" spans="1:11" ht="14.45" customHeight="1" x14ac:dyDescent="0.2">
      <c r="A1231" s="441" t="s">
        <v>1475</v>
      </c>
      <c r="B1231" s="442" t="s">
        <v>1476</v>
      </c>
      <c r="C1231" s="443" t="s">
        <v>1477</v>
      </c>
      <c r="D1231" s="444" t="s">
        <v>1478</v>
      </c>
      <c r="E1231" s="443" t="s">
        <v>1373</v>
      </c>
      <c r="F1231" s="444" t="s">
        <v>1374</v>
      </c>
      <c r="G1231" s="443" t="s">
        <v>2665</v>
      </c>
      <c r="H1231" s="443" t="s">
        <v>2666</v>
      </c>
      <c r="I1231" s="445">
        <v>1379.4000244140625</v>
      </c>
      <c r="J1231" s="445">
        <v>1</v>
      </c>
      <c r="K1231" s="446">
        <v>1379.4000244140625</v>
      </c>
    </row>
    <row r="1232" spans="1:11" ht="14.45" customHeight="1" x14ac:dyDescent="0.2">
      <c r="A1232" s="441" t="s">
        <v>1475</v>
      </c>
      <c r="B1232" s="442" t="s">
        <v>1476</v>
      </c>
      <c r="C1232" s="443" t="s">
        <v>1477</v>
      </c>
      <c r="D1232" s="444" t="s">
        <v>1478</v>
      </c>
      <c r="E1232" s="443" t="s">
        <v>1373</v>
      </c>
      <c r="F1232" s="444" t="s">
        <v>1374</v>
      </c>
      <c r="G1232" s="443" t="s">
        <v>2667</v>
      </c>
      <c r="H1232" s="443" t="s">
        <v>2668</v>
      </c>
      <c r="I1232" s="445">
        <v>35.026666005452476</v>
      </c>
      <c r="J1232" s="445">
        <v>300</v>
      </c>
      <c r="K1232" s="446">
        <v>10321.2998046875</v>
      </c>
    </row>
    <row r="1233" spans="1:11" ht="14.45" customHeight="1" x14ac:dyDescent="0.2">
      <c r="A1233" s="441" t="s">
        <v>1475</v>
      </c>
      <c r="B1233" s="442" t="s">
        <v>1476</v>
      </c>
      <c r="C1233" s="443" t="s">
        <v>1477</v>
      </c>
      <c r="D1233" s="444" t="s">
        <v>1478</v>
      </c>
      <c r="E1233" s="443" t="s">
        <v>1373</v>
      </c>
      <c r="F1233" s="444" t="s">
        <v>1374</v>
      </c>
      <c r="G1233" s="443" t="s">
        <v>2669</v>
      </c>
      <c r="H1233" s="443" t="s">
        <v>2670</v>
      </c>
      <c r="I1233" s="445">
        <v>33.975000381469727</v>
      </c>
      <c r="J1233" s="445">
        <v>250</v>
      </c>
      <c r="K1233" s="446">
        <v>8493.72021484375</v>
      </c>
    </row>
    <row r="1234" spans="1:11" ht="14.45" customHeight="1" x14ac:dyDescent="0.2">
      <c r="A1234" s="441" t="s">
        <v>1475</v>
      </c>
      <c r="B1234" s="442" t="s">
        <v>1476</v>
      </c>
      <c r="C1234" s="443" t="s">
        <v>1477</v>
      </c>
      <c r="D1234" s="444" t="s">
        <v>1478</v>
      </c>
      <c r="E1234" s="443" t="s">
        <v>1373</v>
      </c>
      <c r="F1234" s="444" t="s">
        <v>1374</v>
      </c>
      <c r="G1234" s="443" t="s">
        <v>2671</v>
      </c>
      <c r="H1234" s="443" t="s">
        <v>2672</v>
      </c>
      <c r="I1234" s="445">
        <v>1.8300000429153442</v>
      </c>
      <c r="J1234" s="445">
        <v>960</v>
      </c>
      <c r="K1234" s="446">
        <v>1754.02001953125</v>
      </c>
    </row>
    <row r="1235" spans="1:11" ht="14.45" customHeight="1" x14ac:dyDescent="0.2">
      <c r="A1235" s="441" t="s">
        <v>1475</v>
      </c>
      <c r="B1235" s="442" t="s">
        <v>1476</v>
      </c>
      <c r="C1235" s="443" t="s">
        <v>1477</v>
      </c>
      <c r="D1235" s="444" t="s">
        <v>1478</v>
      </c>
      <c r="E1235" s="443" t="s">
        <v>1373</v>
      </c>
      <c r="F1235" s="444" t="s">
        <v>1374</v>
      </c>
      <c r="G1235" s="443" t="s">
        <v>2673</v>
      </c>
      <c r="H1235" s="443" t="s">
        <v>2674</v>
      </c>
      <c r="I1235" s="445">
        <v>1.8899999856948853</v>
      </c>
      <c r="J1235" s="445">
        <v>200</v>
      </c>
      <c r="K1235" s="446">
        <v>378</v>
      </c>
    </row>
    <row r="1236" spans="1:11" ht="14.45" customHeight="1" x14ac:dyDescent="0.2">
      <c r="A1236" s="441" t="s">
        <v>1475</v>
      </c>
      <c r="B1236" s="442" t="s">
        <v>1476</v>
      </c>
      <c r="C1236" s="443" t="s">
        <v>1477</v>
      </c>
      <c r="D1236" s="444" t="s">
        <v>1478</v>
      </c>
      <c r="E1236" s="443" t="s">
        <v>1373</v>
      </c>
      <c r="F1236" s="444" t="s">
        <v>1374</v>
      </c>
      <c r="G1236" s="443" t="s">
        <v>1391</v>
      </c>
      <c r="H1236" s="443" t="s">
        <v>1392</v>
      </c>
      <c r="I1236" s="445">
        <v>11.739999771118164</v>
      </c>
      <c r="J1236" s="445">
        <v>40</v>
      </c>
      <c r="K1236" s="446">
        <v>469.60001373291016</v>
      </c>
    </row>
    <row r="1237" spans="1:11" ht="14.45" customHeight="1" x14ac:dyDescent="0.2">
      <c r="A1237" s="441" t="s">
        <v>1475</v>
      </c>
      <c r="B1237" s="442" t="s">
        <v>1476</v>
      </c>
      <c r="C1237" s="443" t="s">
        <v>1477</v>
      </c>
      <c r="D1237" s="444" t="s">
        <v>1478</v>
      </c>
      <c r="E1237" s="443" t="s">
        <v>1373</v>
      </c>
      <c r="F1237" s="444" t="s">
        <v>1374</v>
      </c>
      <c r="G1237" s="443" t="s">
        <v>2675</v>
      </c>
      <c r="H1237" s="443" t="s">
        <v>2676</v>
      </c>
      <c r="I1237" s="445">
        <v>25.530000686645508</v>
      </c>
      <c r="J1237" s="445">
        <v>140</v>
      </c>
      <c r="K1237" s="446">
        <v>3574.200065612793</v>
      </c>
    </row>
    <row r="1238" spans="1:11" ht="14.45" customHeight="1" x14ac:dyDescent="0.2">
      <c r="A1238" s="441" t="s">
        <v>1475</v>
      </c>
      <c r="B1238" s="442" t="s">
        <v>1476</v>
      </c>
      <c r="C1238" s="443" t="s">
        <v>1477</v>
      </c>
      <c r="D1238" s="444" t="s">
        <v>1478</v>
      </c>
      <c r="E1238" s="443" t="s">
        <v>1373</v>
      </c>
      <c r="F1238" s="444" t="s">
        <v>1374</v>
      </c>
      <c r="G1238" s="443" t="s">
        <v>2677</v>
      </c>
      <c r="H1238" s="443" t="s">
        <v>2678</v>
      </c>
      <c r="I1238" s="445">
        <v>71.837001037597659</v>
      </c>
      <c r="J1238" s="445">
        <v>280</v>
      </c>
      <c r="K1238" s="446">
        <v>19977.609375</v>
      </c>
    </row>
    <row r="1239" spans="1:11" ht="14.45" customHeight="1" x14ac:dyDescent="0.2">
      <c r="A1239" s="441" t="s">
        <v>1475</v>
      </c>
      <c r="B1239" s="442" t="s">
        <v>1476</v>
      </c>
      <c r="C1239" s="443" t="s">
        <v>1477</v>
      </c>
      <c r="D1239" s="444" t="s">
        <v>1478</v>
      </c>
      <c r="E1239" s="443" t="s">
        <v>1373</v>
      </c>
      <c r="F1239" s="444" t="s">
        <v>1374</v>
      </c>
      <c r="G1239" s="443" t="s">
        <v>2675</v>
      </c>
      <c r="H1239" s="443" t="s">
        <v>2679</v>
      </c>
      <c r="I1239" s="445">
        <v>25.530000686645508</v>
      </c>
      <c r="J1239" s="445">
        <v>50</v>
      </c>
      <c r="K1239" s="446">
        <v>1276.5000305175781</v>
      </c>
    </row>
    <row r="1240" spans="1:11" ht="14.45" customHeight="1" x14ac:dyDescent="0.2">
      <c r="A1240" s="441" t="s">
        <v>1475</v>
      </c>
      <c r="B1240" s="442" t="s">
        <v>1476</v>
      </c>
      <c r="C1240" s="443" t="s">
        <v>1477</v>
      </c>
      <c r="D1240" s="444" t="s">
        <v>1478</v>
      </c>
      <c r="E1240" s="443" t="s">
        <v>1373</v>
      </c>
      <c r="F1240" s="444" t="s">
        <v>1374</v>
      </c>
      <c r="G1240" s="443" t="s">
        <v>2677</v>
      </c>
      <c r="H1240" s="443" t="s">
        <v>2680</v>
      </c>
      <c r="I1240" s="445">
        <v>72.197142464773989</v>
      </c>
      <c r="J1240" s="445">
        <v>190</v>
      </c>
      <c r="K1240" s="446">
        <v>13757.950073242188</v>
      </c>
    </row>
    <row r="1241" spans="1:11" ht="14.45" customHeight="1" x14ac:dyDescent="0.2">
      <c r="A1241" s="441" t="s">
        <v>1475</v>
      </c>
      <c r="B1241" s="442" t="s">
        <v>1476</v>
      </c>
      <c r="C1241" s="443" t="s">
        <v>1477</v>
      </c>
      <c r="D1241" s="444" t="s">
        <v>1478</v>
      </c>
      <c r="E1241" s="443" t="s">
        <v>1373</v>
      </c>
      <c r="F1241" s="444" t="s">
        <v>1374</v>
      </c>
      <c r="G1241" s="443" t="s">
        <v>1400</v>
      </c>
      <c r="H1241" s="443" t="s">
        <v>1401</v>
      </c>
      <c r="I1241" s="445">
        <v>123.90000152587891</v>
      </c>
      <c r="J1241" s="445">
        <v>12.5</v>
      </c>
      <c r="K1241" s="446">
        <v>1548.800048828125</v>
      </c>
    </row>
    <row r="1242" spans="1:11" ht="14.45" customHeight="1" x14ac:dyDescent="0.2">
      <c r="A1242" s="441" t="s">
        <v>1475</v>
      </c>
      <c r="B1242" s="442" t="s">
        <v>1476</v>
      </c>
      <c r="C1242" s="443" t="s">
        <v>1477</v>
      </c>
      <c r="D1242" s="444" t="s">
        <v>1478</v>
      </c>
      <c r="E1242" s="443" t="s">
        <v>1373</v>
      </c>
      <c r="F1242" s="444" t="s">
        <v>1374</v>
      </c>
      <c r="G1242" s="443" t="s">
        <v>1405</v>
      </c>
      <c r="H1242" s="443" t="s">
        <v>1406</v>
      </c>
      <c r="I1242" s="445">
        <v>148.22000122070313</v>
      </c>
      <c r="J1242" s="445">
        <v>1</v>
      </c>
      <c r="K1242" s="446">
        <v>148.22000122070313</v>
      </c>
    </row>
    <row r="1243" spans="1:11" ht="14.45" customHeight="1" x14ac:dyDescent="0.2">
      <c r="A1243" s="441" t="s">
        <v>1475</v>
      </c>
      <c r="B1243" s="442" t="s">
        <v>1476</v>
      </c>
      <c r="C1243" s="443" t="s">
        <v>1477</v>
      </c>
      <c r="D1243" s="444" t="s">
        <v>1478</v>
      </c>
      <c r="E1243" s="443" t="s">
        <v>1373</v>
      </c>
      <c r="F1243" s="444" t="s">
        <v>1374</v>
      </c>
      <c r="G1243" s="443" t="s">
        <v>2681</v>
      </c>
      <c r="H1243" s="443" t="s">
        <v>2682</v>
      </c>
      <c r="I1243" s="445">
        <v>0.63999998569488525</v>
      </c>
      <c r="J1243" s="445">
        <v>4000</v>
      </c>
      <c r="K1243" s="446">
        <v>2541.010009765625</v>
      </c>
    </row>
    <row r="1244" spans="1:11" ht="14.45" customHeight="1" x14ac:dyDescent="0.2">
      <c r="A1244" s="441" t="s">
        <v>1475</v>
      </c>
      <c r="B1244" s="442" t="s">
        <v>1476</v>
      </c>
      <c r="C1244" s="443" t="s">
        <v>1477</v>
      </c>
      <c r="D1244" s="444" t="s">
        <v>1478</v>
      </c>
      <c r="E1244" s="443" t="s">
        <v>1373</v>
      </c>
      <c r="F1244" s="444" t="s">
        <v>1374</v>
      </c>
      <c r="G1244" s="443" t="s">
        <v>2681</v>
      </c>
      <c r="H1244" s="443" t="s">
        <v>2683</v>
      </c>
      <c r="I1244" s="445">
        <v>0.63999998569488525</v>
      </c>
      <c r="J1244" s="445">
        <v>6500</v>
      </c>
      <c r="K1244" s="446">
        <v>4129.1400146484375</v>
      </c>
    </row>
    <row r="1245" spans="1:11" ht="14.45" customHeight="1" x14ac:dyDescent="0.2">
      <c r="A1245" s="441" t="s">
        <v>1475</v>
      </c>
      <c r="B1245" s="442" t="s">
        <v>1476</v>
      </c>
      <c r="C1245" s="443" t="s">
        <v>1477</v>
      </c>
      <c r="D1245" s="444" t="s">
        <v>1478</v>
      </c>
      <c r="E1245" s="443" t="s">
        <v>1373</v>
      </c>
      <c r="F1245" s="444" t="s">
        <v>1374</v>
      </c>
      <c r="G1245" s="443" t="s">
        <v>2684</v>
      </c>
      <c r="H1245" s="443" t="s">
        <v>2685</v>
      </c>
      <c r="I1245" s="445">
        <v>10.289999961853027</v>
      </c>
      <c r="J1245" s="445">
        <v>400</v>
      </c>
      <c r="K1245" s="446">
        <v>4114</v>
      </c>
    </row>
    <row r="1246" spans="1:11" ht="14.45" customHeight="1" x14ac:dyDescent="0.2">
      <c r="A1246" s="441" t="s">
        <v>1475</v>
      </c>
      <c r="B1246" s="442" t="s">
        <v>1476</v>
      </c>
      <c r="C1246" s="443" t="s">
        <v>1477</v>
      </c>
      <c r="D1246" s="444" t="s">
        <v>1478</v>
      </c>
      <c r="E1246" s="443" t="s">
        <v>1373</v>
      </c>
      <c r="F1246" s="444" t="s">
        <v>1374</v>
      </c>
      <c r="G1246" s="443" t="s">
        <v>2686</v>
      </c>
      <c r="H1246" s="443" t="s">
        <v>2687</v>
      </c>
      <c r="I1246" s="445">
        <v>37.220001220703125</v>
      </c>
      <c r="J1246" s="445">
        <v>120</v>
      </c>
      <c r="K1246" s="446">
        <v>4466.340087890625</v>
      </c>
    </row>
    <row r="1247" spans="1:11" ht="14.45" customHeight="1" x14ac:dyDescent="0.2">
      <c r="A1247" s="441" t="s">
        <v>1475</v>
      </c>
      <c r="B1247" s="442" t="s">
        <v>1476</v>
      </c>
      <c r="C1247" s="443" t="s">
        <v>1477</v>
      </c>
      <c r="D1247" s="444" t="s">
        <v>1478</v>
      </c>
      <c r="E1247" s="443" t="s">
        <v>1373</v>
      </c>
      <c r="F1247" s="444" t="s">
        <v>1374</v>
      </c>
      <c r="G1247" s="443" t="s">
        <v>2688</v>
      </c>
      <c r="H1247" s="443" t="s">
        <v>2689</v>
      </c>
      <c r="I1247" s="445">
        <v>7.429999828338623</v>
      </c>
      <c r="J1247" s="445">
        <v>50</v>
      </c>
      <c r="K1247" s="446">
        <v>371.5</v>
      </c>
    </row>
    <row r="1248" spans="1:11" ht="14.45" customHeight="1" x14ac:dyDescent="0.2">
      <c r="A1248" s="441" t="s">
        <v>1475</v>
      </c>
      <c r="B1248" s="442" t="s">
        <v>1476</v>
      </c>
      <c r="C1248" s="443" t="s">
        <v>1477</v>
      </c>
      <c r="D1248" s="444" t="s">
        <v>1478</v>
      </c>
      <c r="E1248" s="443" t="s">
        <v>1373</v>
      </c>
      <c r="F1248" s="444" t="s">
        <v>1374</v>
      </c>
      <c r="G1248" s="443" t="s">
        <v>2690</v>
      </c>
      <c r="H1248" s="443" t="s">
        <v>2691</v>
      </c>
      <c r="I1248" s="445">
        <v>143.99000549316406</v>
      </c>
      <c r="J1248" s="445">
        <v>4</v>
      </c>
      <c r="K1248" s="446">
        <v>575.96002197265625</v>
      </c>
    </row>
    <row r="1249" spans="1:11" ht="14.45" customHeight="1" x14ac:dyDescent="0.2">
      <c r="A1249" s="441" t="s">
        <v>1475</v>
      </c>
      <c r="B1249" s="442" t="s">
        <v>1476</v>
      </c>
      <c r="C1249" s="443" t="s">
        <v>1477</v>
      </c>
      <c r="D1249" s="444" t="s">
        <v>1478</v>
      </c>
      <c r="E1249" s="443" t="s">
        <v>1373</v>
      </c>
      <c r="F1249" s="444" t="s">
        <v>1374</v>
      </c>
      <c r="G1249" s="443" t="s">
        <v>2692</v>
      </c>
      <c r="H1249" s="443" t="s">
        <v>2693</v>
      </c>
      <c r="I1249" s="445">
        <v>1420.5400390625</v>
      </c>
      <c r="J1249" s="445">
        <v>4</v>
      </c>
      <c r="K1249" s="446">
        <v>5682.16015625</v>
      </c>
    </row>
    <row r="1250" spans="1:11" ht="14.45" customHeight="1" x14ac:dyDescent="0.2">
      <c r="A1250" s="441" t="s">
        <v>1475</v>
      </c>
      <c r="B1250" s="442" t="s">
        <v>1476</v>
      </c>
      <c r="C1250" s="443" t="s">
        <v>1477</v>
      </c>
      <c r="D1250" s="444" t="s">
        <v>1478</v>
      </c>
      <c r="E1250" s="443" t="s">
        <v>1373</v>
      </c>
      <c r="F1250" s="444" t="s">
        <v>1374</v>
      </c>
      <c r="G1250" s="443" t="s">
        <v>2694</v>
      </c>
      <c r="H1250" s="443" t="s">
        <v>2695</v>
      </c>
      <c r="I1250" s="445">
        <v>428.45999145507813</v>
      </c>
      <c r="J1250" s="445">
        <v>1</v>
      </c>
      <c r="K1250" s="446">
        <v>428.45999145507813</v>
      </c>
    </row>
    <row r="1251" spans="1:11" ht="14.45" customHeight="1" x14ac:dyDescent="0.2">
      <c r="A1251" s="441" t="s">
        <v>1475</v>
      </c>
      <c r="B1251" s="442" t="s">
        <v>1476</v>
      </c>
      <c r="C1251" s="443" t="s">
        <v>1477</v>
      </c>
      <c r="D1251" s="444" t="s">
        <v>1478</v>
      </c>
      <c r="E1251" s="443" t="s">
        <v>1373</v>
      </c>
      <c r="F1251" s="444" t="s">
        <v>1374</v>
      </c>
      <c r="G1251" s="443" t="s">
        <v>2696</v>
      </c>
      <c r="H1251" s="443" t="s">
        <v>2697</v>
      </c>
      <c r="I1251" s="445">
        <v>263.66999053955078</v>
      </c>
      <c r="J1251" s="445">
        <v>6</v>
      </c>
      <c r="K1251" s="446">
        <v>1582.010009765625</v>
      </c>
    </row>
    <row r="1252" spans="1:11" ht="14.45" customHeight="1" x14ac:dyDescent="0.2">
      <c r="A1252" s="441" t="s">
        <v>1475</v>
      </c>
      <c r="B1252" s="442" t="s">
        <v>1476</v>
      </c>
      <c r="C1252" s="443" t="s">
        <v>1477</v>
      </c>
      <c r="D1252" s="444" t="s">
        <v>1478</v>
      </c>
      <c r="E1252" s="443" t="s">
        <v>1373</v>
      </c>
      <c r="F1252" s="444" t="s">
        <v>1374</v>
      </c>
      <c r="G1252" s="443" t="s">
        <v>1437</v>
      </c>
      <c r="H1252" s="443" t="s">
        <v>1438</v>
      </c>
      <c r="I1252" s="445">
        <v>5.619999885559082</v>
      </c>
      <c r="J1252" s="445">
        <v>2600</v>
      </c>
      <c r="K1252" s="446">
        <v>14617.66015625</v>
      </c>
    </row>
    <row r="1253" spans="1:11" ht="14.45" customHeight="1" x14ac:dyDescent="0.2">
      <c r="A1253" s="441" t="s">
        <v>1475</v>
      </c>
      <c r="B1253" s="442" t="s">
        <v>1476</v>
      </c>
      <c r="C1253" s="443" t="s">
        <v>1477</v>
      </c>
      <c r="D1253" s="444" t="s">
        <v>1478</v>
      </c>
      <c r="E1253" s="443" t="s">
        <v>1373</v>
      </c>
      <c r="F1253" s="444" t="s">
        <v>1374</v>
      </c>
      <c r="G1253" s="443" t="s">
        <v>1437</v>
      </c>
      <c r="H1253" s="443" t="s">
        <v>1439</v>
      </c>
      <c r="I1253" s="445">
        <v>6.2300000190734863</v>
      </c>
      <c r="J1253" s="445">
        <v>900</v>
      </c>
      <c r="K1253" s="446">
        <v>5533.81982421875</v>
      </c>
    </row>
    <row r="1254" spans="1:11" ht="14.45" customHeight="1" x14ac:dyDescent="0.2">
      <c r="A1254" s="441" t="s">
        <v>1475</v>
      </c>
      <c r="B1254" s="442" t="s">
        <v>1476</v>
      </c>
      <c r="C1254" s="443" t="s">
        <v>1477</v>
      </c>
      <c r="D1254" s="444" t="s">
        <v>1478</v>
      </c>
      <c r="E1254" s="443" t="s">
        <v>1373</v>
      </c>
      <c r="F1254" s="444" t="s">
        <v>1374</v>
      </c>
      <c r="G1254" s="443" t="s">
        <v>1437</v>
      </c>
      <c r="H1254" s="443" t="s">
        <v>1443</v>
      </c>
      <c r="I1254" s="445">
        <v>5.619999885559082</v>
      </c>
      <c r="J1254" s="445">
        <v>2800</v>
      </c>
      <c r="K1254" s="446">
        <v>15741.160034179688</v>
      </c>
    </row>
    <row r="1255" spans="1:11" ht="14.45" customHeight="1" x14ac:dyDescent="0.2">
      <c r="A1255" s="441" t="s">
        <v>1475</v>
      </c>
      <c r="B1255" s="442" t="s">
        <v>1476</v>
      </c>
      <c r="C1255" s="443" t="s">
        <v>1477</v>
      </c>
      <c r="D1255" s="444" t="s">
        <v>1478</v>
      </c>
      <c r="E1255" s="443" t="s">
        <v>1373</v>
      </c>
      <c r="F1255" s="444" t="s">
        <v>1374</v>
      </c>
      <c r="G1255" s="443" t="s">
        <v>2698</v>
      </c>
      <c r="H1255" s="443" t="s">
        <v>2699</v>
      </c>
      <c r="I1255" s="445">
        <v>0.31999999284744263</v>
      </c>
      <c r="J1255" s="445">
        <v>44000</v>
      </c>
      <c r="K1255" s="446">
        <v>13959.54052734375</v>
      </c>
    </row>
    <row r="1256" spans="1:11" ht="14.45" customHeight="1" x14ac:dyDescent="0.2">
      <c r="A1256" s="441" t="s">
        <v>1475</v>
      </c>
      <c r="B1256" s="442" t="s">
        <v>1476</v>
      </c>
      <c r="C1256" s="443" t="s">
        <v>1477</v>
      </c>
      <c r="D1256" s="444" t="s">
        <v>1478</v>
      </c>
      <c r="E1256" s="443" t="s">
        <v>1373</v>
      </c>
      <c r="F1256" s="444" t="s">
        <v>1374</v>
      </c>
      <c r="G1256" s="443" t="s">
        <v>2700</v>
      </c>
      <c r="H1256" s="443" t="s">
        <v>2701</v>
      </c>
      <c r="I1256" s="445">
        <v>0.31999999284744263</v>
      </c>
      <c r="J1256" s="445">
        <v>18000</v>
      </c>
      <c r="K1256" s="446">
        <v>5823.9698486328125</v>
      </c>
    </row>
    <row r="1257" spans="1:11" ht="14.45" customHeight="1" x14ac:dyDescent="0.2">
      <c r="A1257" s="441" t="s">
        <v>1475</v>
      </c>
      <c r="B1257" s="442" t="s">
        <v>1476</v>
      </c>
      <c r="C1257" s="443" t="s">
        <v>1477</v>
      </c>
      <c r="D1257" s="444" t="s">
        <v>1478</v>
      </c>
      <c r="E1257" s="443" t="s">
        <v>1373</v>
      </c>
      <c r="F1257" s="444" t="s">
        <v>1374</v>
      </c>
      <c r="G1257" s="443" t="s">
        <v>2702</v>
      </c>
      <c r="H1257" s="443" t="s">
        <v>2703</v>
      </c>
      <c r="I1257" s="445">
        <v>0.37999999523162842</v>
      </c>
      <c r="J1257" s="445">
        <v>7000</v>
      </c>
      <c r="K1257" s="446">
        <v>2674.10009765625</v>
      </c>
    </row>
    <row r="1258" spans="1:11" ht="14.45" customHeight="1" x14ac:dyDescent="0.2">
      <c r="A1258" s="441" t="s">
        <v>1475</v>
      </c>
      <c r="B1258" s="442" t="s">
        <v>1476</v>
      </c>
      <c r="C1258" s="443" t="s">
        <v>1477</v>
      </c>
      <c r="D1258" s="444" t="s">
        <v>1478</v>
      </c>
      <c r="E1258" s="443" t="s">
        <v>1373</v>
      </c>
      <c r="F1258" s="444" t="s">
        <v>1374</v>
      </c>
      <c r="G1258" s="443" t="s">
        <v>2698</v>
      </c>
      <c r="H1258" s="443" t="s">
        <v>2704</v>
      </c>
      <c r="I1258" s="445">
        <v>0.31999999284744263</v>
      </c>
      <c r="J1258" s="445">
        <v>21000</v>
      </c>
      <c r="K1258" s="446">
        <v>6662.480224609375</v>
      </c>
    </row>
    <row r="1259" spans="1:11" ht="14.45" customHeight="1" x14ac:dyDescent="0.2">
      <c r="A1259" s="441" t="s">
        <v>1475</v>
      </c>
      <c r="B1259" s="442" t="s">
        <v>1476</v>
      </c>
      <c r="C1259" s="443" t="s">
        <v>1477</v>
      </c>
      <c r="D1259" s="444" t="s">
        <v>1478</v>
      </c>
      <c r="E1259" s="443" t="s">
        <v>1373</v>
      </c>
      <c r="F1259" s="444" t="s">
        <v>1374</v>
      </c>
      <c r="G1259" s="443" t="s">
        <v>2700</v>
      </c>
      <c r="H1259" s="443" t="s">
        <v>2705</v>
      </c>
      <c r="I1259" s="445">
        <v>0.31999999284744263</v>
      </c>
      <c r="J1259" s="445">
        <v>4000</v>
      </c>
      <c r="K1259" s="446">
        <v>1294.2099609375</v>
      </c>
    </row>
    <row r="1260" spans="1:11" ht="14.45" customHeight="1" x14ac:dyDescent="0.2">
      <c r="A1260" s="441" t="s">
        <v>1475</v>
      </c>
      <c r="B1260" s="442" t="s">
        <v>1476</v>
      </c>
      <c r="C1260" s="443" t="s">
        <v>1477</v>
      </c>
      <c r="D1260" s="444" t="s">
        <v>1478</v>
      </c>
      <c r="E1260" s="443" t="s">
        <v>1373</v>
      </c>
      <c r="F1260" s="444" t="s">
        <v>1374</v>
      </c>
      <c r="G1260" s="443" t="s">
        <v>2706</v>
      </c>
      <c r="H1260" s="443" t="s">
        <v>2707</v>
      </c>
      <c r="I1260" s="445">
        <v>3.75</v>
      </c>
      <c r="J1260" s="445">
        <v>700</v>
      </c>
      <c r="K1260" s="446">
        <v>2625</v>
      </c>
    </row>
    <row r="1261" spans="1:11" ht="14.45" customHeight="1" x14ac:dyDescent="0.2">
      <c r="A1261" s="441" t="s">
        <v>1475</v>
      </c>
      <c r="B1261" s="442" t="s">
        <v>1476</v>
      </c>
      <c r="C1261" s="443" t="s">
        <v>1477</v>
      </c>
      <c r="D1261" s="444" t="s">
        <v>1478</v>
      </c>
      <c r="E1261" s="443" t="s">
        <v>1373</v>
      </c>
      <c r="F1261" s="444" t="s">
        <v>1374</v>
      </c>
      <c r="G1261" s="443" t="s">
        <v>2708</v>
      </c>
      <c r="H1261" s="443" t="s">
        <v>2709</v>
      </c>
      <c r="I1261" s="445">
        <v>3.869999885559082</v>
      </c>
      <c r="J1261" s="445">
        <v>300</v>
      </c>
      <c r="K1261" s="446">
        <v>1161.5999755859375</v>
      </c>
    </row>
    <row r="1262" spans="1:11" ht="14.45" customHeight="1" x14ac:dyDescent="0.2">
      <c r="A1262" s="441" t="s">
        <v>1475</v>
      </c>
      <c r="B1262" s="442" t="s">
        <v>1476</v>
      </c>
      <c r="C1262" s="443" t="s">
        <v>1477</v>
      </c>
      <c r="D1262" s="444" t="s">
        <v>1478</v>
      </c>
      <c r="E1262" s="443" t="s">
        <v>1373</v>
      </c>
      <c r="F1262" s="444" t="s">
        <v>1374</v>
      </c>
      <c r="G1262" s="443" t="s">
        <v>2710</v>
      </c>
      <c r="H1262" s="443" t="s">
        <v>2711</v>
      </c>
      <c r="I1262" s="445">
        <v>2.0374999642372131</v>
      </c>
      <c r="J1262" s="445">
        <v>300</v>
      </c>
      <c r="K1262" s="446">
        <v>611.5</v>
      </c>
    </row>
    <row r="1263" spans="1:11" ht="14.45" customHeight="1" x14ac:dyDescent="0.2">
      <c r="A1263" s="441" t="s">
        <v>1475</v>
      </c>
      <c r="B1263" s="442" t="s">
        <v>1476</v>
      </c>
      <c r="C1263" s="443" t="s">
        <v>1477</v>
      </c>
      <c r="D1263" s="444" t="s">
        <v>1478</v>
      </c>
      <c r="E1263" s="443" t="s">
        <v>1373</v>
      </c>
      <c r="F1263" s="444" t="s">
        <v>1374</v>
      </c>
      <c r="G1263" s="443" t="s">
        <v>2712</v>
      </c>
      <c r="H1263" s="443" t="s">
        <v>2713</v>
      </c>
      <c r="I1263" s="445">
        <v>3.8199999332427979</v>
      </c>
      <c r="J1263" s="445">
        <v>50</v>
      </c>
      <c r="K1263" s="446">
        <v>190.75999450683594</v>
      </c>
    </row>
    <row r="1264" spans="1:11" ht="14.45" customHeight="1" x14ac:dyDescent="0.2">
      <c r="A1264" s="441" t="s">
        <v>1475</v>
      </c>
      <c r="B1264" s="442" t="s">
        <v>1476</v>
      </c>
      <c r="C1264" s="443" t="s">
        <v>1477</v>
      </c>
      <c r="D1264" s="444" t="s">
        <v>1478</v>
      </c>
      <c r="E1264" s="443" t="s">
        <v>1373</v>
      </c>
      <c r="F1264" s="444" t="s">
        <v>1374</v>
      </c>
      <c r="G1264" s="443" t="s">
        <v>2714</v>
      </c>
      <c r="H1264" s="443" t="s">
        <v>2715</v>
      </c>
      <c r="I1264" s="445">
        <v>3.0999999046325684</v>
      </c>
      <c r="J1264" s="445">
        <v>150</v>
      </c>
      <c r="K1264" s="446">
        <v>465</v>
      </c>
    </row>
    <row r="1265" spans="1:11" ht="14.45" customHeight="1" x14ac:dyDescent="0.2">
      <c r="A1265" s="441" t="s">
        <v>1475</v>
      </c>
      <c r="B1265" s="442" t="s">
        <v>1476</v>
      </c>
      <c r="C1265" s="443" t="s">
        <v>1477</v>
      </c>
      <c r="D1265" s="444" t="s">
        <v>1478</v>
      </c>
      <c r="E1265" s="443" t="s">
        <v>1373</v>
      </c>
      <c r="F1265" s="444" t="s">
        <v>1374</v>
      </c>
      <c r="G1265" s="443" t="s">
        <v>2716</v>
      </c>
      <c r="H1265" s="443" t="s">
        <v>2717</v>
      </c>
      <c r="I1265" s="445">
        <v>1.9274999499320984</v>
      </c>
      <c r="J1265" s="445">
        <v>250</v>
      </c>
      <c r="K1265" s="446">
        <v>481.49999618530273</v>
      </c>
    </row>
    <row r="1266" spans="1:11" ht="14.45" customHeight="1" x14ac:dyDescent="0.2">
      <c r="A1266" s="441" t="s">
        <v>1475</v>
      </c>
      <c r="B1266" s="442" t="s">
        <v>1476</v>
      </c>
      <c r="C1266" s="443" t="s">
        <v>1477</v>
      </c>
      <c r="D1266" s="444" t="s">
        <v>1478</v>
      </c>
      <c r="E1266" s="443" t="s">
        <v>1373</v>
      </c>
      <c r="F1266" s="444" t="s">
        <v>1374</v>
      </c>
      <c r="G1266" s="443" t="s">
        <v>2714</v>
      </c>
      <c r="H1266" s="443" t="s">
        <v>2718</v>
      </c>
      <c r="I1266" s="445">
        <v>3.0999999046325684</v>
      </c>
      <c r="J1266" s="445">
        <v>50</v>
      </c>
      <c r="K1266" s="446">
        <v>155</v>
      </c>
    </row>
    <row r="1267" spans="1:11" ht="14.45" customHeight="1" x14ac:dyDescent="0.2">
      <c r="A1267" s="441" t="s">
        <v>1475</v>
      </c>
      <c r="B1267" s="442" t="s">
        <v>1476</v>
      </c>
      <c r="C1267" s="443" t="s">
        <v>1477</v>
      </c>
      <c r="D1267" s="444" t="s">
        <v>1478</v>
      </c>
      <c r="E1267" s="443" t="s">
        <v>1373</v>
      </c>
      <c r="F1267" s="444" t="s">
        <v>1374</v>
      </c>
      <c r="G1267" s="443" t="s">
        <v>2716</v>
      </c>
      <c r="H1267" s="443" t="s">
        <v>2719</v>
      </c>
      <c r="I1267" s="445">
        <v>1.9249999523162842</v>
      </c>
      <c r="J1267" s="445">
        <v>100</v>
      </c>
      <c r="K1267" s="446">
        <v>192.5</v>
      </c>
    </row>
    <row r="1268" spans="1:11" ht="14.45" customHeight="1" x14ac:dyDescent="0.2">
      <c r="A1268" s="441" t="s">
        <v>1475</v>
      </c>
      <c r="B1268" s="442" t="s">
        <v>1476</v>
      </c>
      <c r="C1268" s="443" t="s">
        <v>1477</v>
      </c>
      <c r="D1268" s="444" t="s">
        <v>1478</v>
      </c>
      <c r="E1268" s="443" t="s">
        <v>1373</v>
      </c>
      <c r="F1268" s="444" t="s">
        <v>1374</v>
      </c>
      <c r="G1268" s="443" t="s">
        <v>2720</v>
      </c>
      <c r="H1268" s="443" t="s">
        <v>2721</v>
      </c>
      <c r="I1268" s="445">
        <v>0.50999999046325684</v>
      </c>
      <c r="J1268" s="445">
        <v>3000</v>
      </c>
      <c r="K1268" s="446">
        <v>1540.570068359375</v>
      </c>
    </row>
    <row r="1269" spans="1:11" ht="14.45" customHeight="1" x14ac:dyDescent="0.2">
      <c r="A1269" s="441" t="s">
        <v>1475</v>
      </c>
      <c r="B1269" s="442" t="s">
        <v>1476</v>
      </c>
      <c r="C1269" s="443" t="s">
        <v>1477</v>
      </c>
      <c r="D1269" s="444" t="s">
        <v>1478</v>
      </c>
      <c r="E1269" s="443" t="s">
        <v>1373</v>
      </c>
      <c r="F1269" s="444" t="s">
        <v>1374</v>
      </c>
      <c r="G1269" s="443" t="s">
        <v>2722</v>
      </c>
      <c r="H1269" s="443" t="s">
        <v>2723</v>
      </c>
      <c r="I1269" s="445">
        <v>0.60000002384185791</v>
      </c>
      <c r="J1269" s="445">
        <v>35000</v>
      </c>
      <c r="K1269" s="446">
        <v>20920.900024414063</v>
      </c>
    </row>
    <row r="1270" spans="1:11" ht="14.45" customHeight="1" x14ac:dyDescent="0.2">
      <c r="A1270" s="441" t="s">
        <v>1475</v>
      </c>
      <c r="B1270" s="442" t="s">
        <v>1476</v>
      </c>
      <c r="C1270" s="443" t="s">
        <v>1477</v>
      </c>
      <c r="D1270" s="444" t="s">
        <v>1478</v>
      </c>
      <c r="E1270" s="443" t="s">
        <v>1373</v>
      </c>
      <c r="F1270" s="444" t="s">
        <v>1374</v>
      </c>
      <c r="G1270" s="443" t="s">
        <v>2720</v>
      </c>
      <c r="H1270" s="443" t="s">
        <v>2724</v>
      </c>
      <c r="I1270" s="445">
        <v>0.50999999046325684</v>
      </c>
      <c r="J1270" s="445">
        <v>5000</v>
      </c>
      <c r="K1270" s="446">
        <v>2567.6199951171875</v>
      </c>
    </row>
    <row r="1271" spans="1:11" ht="14.45" customHeight="1" x14ac:dyDescent="0.2">
      <c r="A1271" s="441" t="s">
        <v>1475</v>
      </c>
      <c r="B1271" s="442" t="s">
        <v>1476</v>
      </c>
      <c r="C1271" s="443" t="s">
        <v>1477</v>
      </c>
      <c r="D1271" s="444" t="s">
        <v>1478</v>
      </c>
      <c r="E1271" s="443" t="s">
        <v>1373</v>
      </c>
      <c r="F1271" s="444" t="s">
        <v>1374</v>
      </c>
      <c r="G1271" s="443" t="s">
        <v>2722</v>
      </c>
      <c r="H1271" s="443" t="s">
        <v>2725</v>
      </c>
      <c r="I1271" s="445">
        <v>0.60000002384185791</v>
      </c>
      <c r="J1271" s="445">
        <v>38000</v>
      </c>
      <c r="K1271" s="446">
        <v>22714.119995117188</v>
      </c>
    </row>
    <row r="1272" spans="1:11" ht="14.45" customHeight="1" x14ac:dyDescent="0.2">
      <c r="A1272" s="441" t="s">
        <v>1475</v>
      </c>
      <c r="B1272" s="442" t="s">
        <v>1476</v>
      </c>
      <c r="C1272" s="443" t="s">
        <v>1477</v>
      </c>
      <c r="D1272" s="444" t="s">
        <v>1478</v>
      </c>
      <c r="E1272" s="443" t="s">
        <v>1373</v>
      </c>
      <c r="F1272" s="444" t="s">
        <v>1374</v>
      </c>
      <c r="G1272" s="443" t="s">
        <v>2726</v>
      </c>
      <c r="H1272" s="443" t="s">
        <v>2727</v>
      </c>
      <c r="I1272" s="445">
        <v>4.7800002098083496</v>
      </c>
      <c r="J1272" s="445">
        <v>100</v>
      </c>
      <c r="K1272" s="446">
        <v>478</v>
      </c>
    </row>
    <row r="1273" spans="1:11" ht="14.45" customHeight="1" x14ac:dyDescent="0.2">
      <c r="A1273" s="441" t="s">
        <v>1475</v>
      </c>
      <c r="B1273" s="442" t="s">
        <v>1476</v>
      </c>
      <c r="C1273" s="443" t="s">
        <v>1477</v>
      </c>
      <c r="D1273" s="444" t="s">
        <v>1478</v>
      </c>
      <c r="E1273" s="443" t="s">
        <v>1373</v>
      </c>
      <c r="F1273" s="444" t="s">
        <v>1374</v>
      </c>
      <c r="G1273" s="443" t="s">
        <v>1446</v>
      </c>
      <c r="H1273" s="443" t="s">
        <v>2728</v>
      </c>
      <c r="I1273" s="445">
        <v>2.2200000286102295</v>
      </c>
      <c r="J1273" s="445">
        <v>1200</v>
      </c>
      <c r="K1273" s="446">
        <v>2662.969970703125</v>
      </c>
    </row>
    <row r="1274" spans="1:11" ht="14.45" customHeight="1" x14ac:dyDescent="0.2">
      <c r="A1274" s="441" t="s">
        <v>1475</v>
      </c>
      <c r="B1274" s="442" t="s">
        <v>1476</v>
      </c>
      <c r="C1274" s="443" t="s">
        <v>1477</v>
      </c>
      <c r="D1274" s="444" t="s">
        <v>1478</v>
      </c>
      <c r="E1274" s="443" t="s">
        <v>1373</v>
      </c>
      <c r="F1274" s="444" t="s">
        <v>1374</v>
      </c>
      <c r="G1274" s="443" t="s">
        <v>2729</v>
      </c>
      <c r="H1274" s="443" t="s">
        <v>2730</v>
      </c>
      <c r="I1274" s="445">
        <v>0.37999999523162842</v>
      </c>
      <c r="J1274" s="445">
        <v>21000</v>
      </c>
      <c r="K1274" s="446">
        <v>8054.9200439453125</v>
      </c>
    </row>
    <row r="1275" spans="1:11" ht="14.45" customHeight="1" x14ac:dyDescent="0.2">
      <c r="A1275" s="441" t="s">
        <v>1475</v>
      </c>
      <c r="B1275" s="442" t="s">
        <v>1476</v>
      </c>
      <c r="C1275" s="443" t="s">
        <v>1477</v>
      </c>
      <c r="D1275" s="444" t="s">
        <v>1478</v>
      </c>
      <c r="E1275" s="443" t="s">
        <v>1373</v>
      </c>
      <c r="F1275" s="444" t="s">
        <v>1374</v>
      </c>
      <c r="G1275" s="443" t="s">
        <v>2731</v>
      </c>
      <c r="H1275" s="443" t="s">
        <v>2732</v>
      </c>
      <c r="I1275" s="445">
        <v>2.5299999713897705</v>
      </c>
      <c r="J1275" s="445">
        <v>50</v>
      </c>
      <c r="K1275" s="446">
        <v>126.5</v>
      </c>
    </row>
    <row r="1276" spans="1:11" ht="14.45" customHeight="1" x14ac:dyDescent="0.2">
      <c r="A1276" s="441" t="s">
        <v>1475</v>
      </c>
      <c r="B1276" s="442" t="s">
        <v>1476</v>
      </c>
      <c r="C1276" s="443" t="s">
        <v>1477</v>
      </c>
      <c r="D1276" s="444" t="s">
        <v>1478</v>
      </c>
      <c r="E1276" s="443" t="s">
        <v>1373</v>
      </c>
      <c r="F1276" s="444" t="s">
        <v>1374</v>
      </c>
      <c r="G1276" s="443" t="s">
        <v>2733</v>
      </c>
      <c r="H1276" s="443" t="s">
        <v>2734</v>
      </c>
      <c r="I1276" s="445">
        <v>2.8199999332427979</v>
      </c>
      <c r="J1276" s="445">
        <v>150</v>
      </c>
      <c r="K1276" s="446">
        <v>422.97000122070313</v>
      </c>
    </row>
    <row r="1277" spans="1:11" ht="14.45" customHeight="1" x14ac:dyDescent="0.2">
      <c r="A1277" s="441" t="s">
        <v>1475</v>
      </c>
      <c r="B1277" s="442" t="s">
        <v>1476</v>
      </c>
      <c r="C1277" s="443" t="s">
        <v>1477</v>
      </c>
      <c r="D1277" s="444" t="s">
        <v>1478</v>
      </c>
      <c r="E1277" s="443" t="s">
        <v>1373</v>
      </c>
      <c r="F1277" s="444" t="s">
        <v>1374</v>
      </c>
      <c r="G1277" s="443" t="s">
        <v>2731</v>
      </c>
      <c r="H1277" s="443" t="s">
        <v>2735</v>
      </c>
      <c r="I1277" s="445">
        <v>2.5299999713897705</v>
      </c>
      <c r="J1277" s="445">
        <v>200</v>
      </c>
      <c r="K1277" s="446">
        <v>506</v>
      </c>
    </row>
    <row r="1278" spans="1:11" ht="14.45" customHeight="1" x14ac:dyDescent="0.2">
      <c r="A1278" s="441" t="s">
        <v>1475</v>
      </c>
      <c r="B1278" s="442" t="s">
        <v>1476</v>
      </c>
      <c r="C1278" s="443" t="s">
        <v>1477</v>
      </c>
      <c r="D1278" s="444" t="s">
        <v>1478</v>
      </c>
      <c r="E1278" s="443" t="s">
        <v>1373</v>
      </c>
      <c r="F1278" s="444" t="s">
        <v>1374</v>
      </c>
      <c r="G1278" s="443" t="s">
        <v>2733</v>
      </c>
      <c r="H1278" s="443" t="s">
        <v>2736</v>
      </c>
      <c r="I1278" s="445">
        <v>2.8199999332427979</v>
      </c>
      <c r="J1278" s="445">
        <v>300</v>
      </c>
      <c r="K1278" s="446">
        <v>846</v>
      </c>
    </row>
    <row r="1279" spans="1:11" ht="14.45" customHeight="1" x14ac:dyDescent="0.2">
      <c r="A1279" s="441" t="s">
        <v>1475</v>
      </c>
      <c r="B1279" s="442" t="s">
        <v>1476</v>
      </c>
      <c r="C1279" s="443" t="s">
        <v>1477</v>
      </c>
      <c r="D1279" s="444" t="s">
        <v>1478</v>
      </c>
      <c r="E1279" s="443" t="s">
        <v>1450</v>
      </c>
      <c r="F1279" s="444" t="s">
        <v>1451</v>
      </c>
      <c r="G1279" s="443" t="s">
        <v>1460</v>
      </c>
      <c r="H1279" s="443" t="s">
        <v>1461</v>
      </c>
      <c r="I1279" s="445">
        <v>1.7999999523162842</v>
      </c>
      <c r="J1279" s="445">
        <v>800</v>
      </c>
      <c r="K1279" s="446">
        <v>1440</v>
      </c>
    </row>
    <row r="1280" spans="1:11" ht="14.45" customHeight="1" x14ac:dyDescent="0.2">
      <c r="A1280" s="441" t="s">
        <v>1475</v>
      </c>
      <c r="B1280" s="442" t="s">
        <v>1476</v>
      </c>
      <c r="C1280" s="443" t="s">
        <v>1477</v>
      </c>
      <c r="D1280" s="444" t="s">
        <v>1478</v>
      </c>
      <c r="E1280" s="443" t="s">
        <v>1462</v>
      </c>
      <c r="F1280" s="444" t="s">
        <v>1463</v>
      </c>
      <c r="G1280" s="443" t="s">
        <v>1464</v>
      </c>
      <c r="H1280" s="443" t="s">
        <v>1465</v>
      </c>
      <c r="I1280" s="445">
        <v>0.63166666030883789</v>
      </c>
      <c r="J1280" s="445">
        <v>4000</v>
      </c>
      <c r="K1280" s="446">
        <v>2526</v>
      </c>
    </row>
    <row r="1281" spans="1:11" ht="14.45" customHeight="1" x14ac:dyDescent="0.2">
      <c r="A1281" s="441" t="s">
        <v>1475</v>
      </c>
      <c r="B1281" s="442" t="s">
        <v>1476</v>
      </c>
      <c r="C1281" s="443" t="s">
        <v>1477</v>
      </c>
      <c r="D1281" s="444" t="s">
        <v>1478</v>
      </c>
      <c r="E1281" s="443" t="s">
        <v>1462</v>
      </c>
      <c r="F1281" s="444" t="s">
        <v>1463</v>
      </c>
      <c r="G1281" s="443" t="s">
        <v>1466</v>
      </c>
      <c r="H1281" s="443" t="s">
        <v>1467</v>
      </c>
      <c r="I1281" s="445">
        <v>0.64166666567325592</v>
      </c>
      <c r="J1281" s="445">
        <v>24000</v>
      </c>
      <c r="K1281" s="446">
        <v>15390</v>
      </c>
    </row>
    <row r="1282" spans="1:11" ht="14.45" customHeight="1" x14ac:dyDescent="0.2">
      <c r="A1282" s="441" t="s">
        <v>1475</v>
      </c>
      <c r="B1282" s="442" t="s">
        <v>1476</v>
      </c>
      <c r="C1282" s="443" t="s">
        <v>1477</v>
      </c>
      <c r="D1282" s="444" t="s">
        <v>1478</v>
      </c>
      <c r="E1282" s="443" t="s">
        <v>1462</v>
      </c>
      <c r="F1282" s="444" t="s">
        <v>1463</v>
      </c>
      <c r="G1282" s="443" t="s">
        <v>1468</v>
      </c>
      <c r="H1282" s="443" t="s">
        <v>1469</v>
      </c>
      <c r="I1282" s="445">
        <v>0.64499999284744258</v>
      </c>
      <c r="J1282" s="445">
        <v>16200</v>
      </c>
      <c r="K1282" s="446">
        <v>10506</v>
      </c>
    </row>
    <row r="1283" spans="1:11" ht="14.45" customHeight="1" x14ac:dyDescent="0.2">
      <c r="A1283" s="441" t="s">
        <v>1475</v>
      </c>
      <c r="B1283" s="442" t="s">
        <v>1476</v>
      </c>
      <c r="C1283" s="443" t="s">
        <v>1477</v>
      </c>
      <c r="D1283" s="444" t="s">
        <v>1478</v>
      </c>
      <c r="E1283" s="443" t="s">
        <v>1462</v>
      </c>
      <c r="F1283" s="444" t="s">
        <v>1463</v>
      </c>
      <c r="G1283" s="443" t="s">
        <v>2737</v>
      </c>
      <c r="H1283" s="443" t="s">
        <v>2738</v>
      </c>
      <c r="I1283" s="445">
        <v>0.86000001430511475</v>
      </c>
      <c r="J1283" s="445">
        <v>600</v>
      </c>
      <c r="K1283" s="446">
        <v>515.46002197265625</v>
      </c>
    </row>
    <row r="1284" spans="1:11" ht="14.45" customHeight="1" x14ac:dyDescent="0.2">
      <c r="A1284" s="441" t="s">
        <v>1475</v>
      </c>
      <c r="B1284" s="442" t="s">
        <v>1476</v>
      </c>
      <c r="C1284" s="443" t="s">
        <v>1477</v>
      </c>
      <c r="D1284" s="444" t="s">
        <v>1478</v>
      </c>
      <c r="E1284" s="443" t="s">
        <v>1462</v>
      </c>
      <c r="F1284" s="444" t="s">
        <v>1463</v>
      </c>
      <c r="G1284" s="443" t="s">
        <v>1464</v>
      </c>
      <c r="H1284" s="443" t="s">
        <v>1472</v>
      </c>
      <c r="I1284" s="445">
        <v>0.62999999523162842</v>
      </c>
      <c r="J1284" s="445">
        <v>1000</v>
      </c>
      <c r="K1284" s="446">
        <v>630</v>
      </c>
    </row>
    <row r="1285" spans="1:11" ht="14.45" customHeight="1" x14ac:dyDescent="0.2">
      <c r="A1285" s="441" t="s">
        <v>1475</v>
      </c>
      <c r="B1285" s="442" t="s">
        <v>1476</v>
      </c>
      <c r="C1285" s="443" t="s">
        <v>1477</v>
      </c>
      <c r="D1285" s="444" t="s">
        <v>1478</v>
      </c>
      <c r="E1285" s="443" t="s">
        <v>1462</v>
      </c>
      <c r="F1285" s="444" t="s">
        <v>1463</v>
      </c>
      <c r="G1285" s="443" t="s">
        <v>1466</v>
      </c>
      <c r="H1285" s="443" t="s">
        <v>1473</v>
      </c>
      <c r="I1285" s="445">
        <v>0.62999999523162842</v>
      </c>
      <c r="J1285" s="445">
        <v>11800</v>
      </c>
      <c r="K1285" s="446">
        <v>7434</v>
      </c>
    </row>
    <row r="1286" spans="1:11" ht="14.45" customHeight="1" x14ac:dyDescent="0.2">
      <c r="A1286" s="441" t="s">
        <v>1475</v>
      </c>
      <c r="B1286" s="442" t="s">
        <v>1476</v>
      </c>
      <c r="C1286" s="443" t="s">
        <v>1477</v>
      </c>
      <c r="D1286" s="444" t="s">
        <v>1478</v>
      </c>
      <c r="E1286" s="443" t="s">
        <v>1462</v>
      </c>
      <c r="F1286" s="444" t="s">
        <v>1463</v>
      </c>
      <c r="G1286" s="443" t="s">
        <v>1468</v>
      </c>
      <c r="H1286" s="443" t="s">
        <v>1474</v>
      </c>
      <c r="I1286" s="445">
        <v>0.62833333015441895</v>
      </c>
      <c r="J1286" s="445">
        <v>8000</v>
      </c>
      <c r="K1286" s="446">
        <v>5030</v>
      </c>
    </row>
    <row r="1287" spans="1:11" ht="14.45" customHeight="1" x14ac:dyDescent="0.2">
      <c r="A1287" s="441" t="s">
        <v>2739</v>
      </c>
      <c r="B1287" s="442" t="s">
        <v>2740</v>
      </c>
      <c r="C1287" s="443" t="s">
        <v>2741</v>
      </c>
      <c r="D1287" s="444" t="s">
        <v>2742</v>
      </c>
      <c r="E1287" s="443" t="s">
        <v>381</v>
      </c>
      <c r="F1287" s="444" t="s">
        <v>382</v>
      </c>
      <c r="G1287" s="443" t="s">
        <v>2743</v>
      </c>
      <c r="H1287" s="443" t="s">
        <v>2744</v>
      </c>
      <c r="I1287" s="445">
        <v>9231.099609375</v>
      </c>
      <c r="J1287" s="445">
        <v>2</v>
      </c>
      <c r="K1287" s="446">
        <v>18462.19921875</v>
      </c>
    </row>
    <row r="1288" spans="1:11" ht="14.45" customHeight="1" x14ac:dyDescent="0.2">
      <c r="A1288" s="441" t="s">
        <v>2739</v>
      </c>
      <c r="B1288" s="442" t="s">
        <v>2740</v>
      </c>
      <c r="C1288" s="443" t="s">
        <v>2741</v>
      </c>
      <c r="D1288" s="444" t="s">
        <v>2742</v>
      </c>
      <c r="E1288" s="443" t="s">
        <v>381</v>
      </c>
      <c r="F1288" s="444" t="s">
        <v>382</v>
      </c>
      <c r="G1288" s="443" t="s">
        <v>2745</v>
      </c>
      <c r="H1288" s="443" t="s">
        <v>2746</v>
      </c>
      <c r="I1288" s="445">
        <v>28798</v>
      </c>
      <c r="J1288" s="445">
        <v>1</v>
      </c>
      <c r="K1288" s="446">
        <v>28798</v>
      </c>
    </row>
    <row r="1289" spans="1:11" ht="14.45" customHeight="1" x14ac:dyDescent="0.2">
      <c r="A1289" s="441" t="s">
        <v>2739</v>
      </c>
      <c r="B1289" s="442" t="s">
        <v>2740</v>
      </c>
      <c r="C1289" s="443" t="s">
        <v>2741</v>
      </c>
      <c r="D1289" s="444" t="s">
        <v>2742</v>
      </c>
      <c r="E1289" s="443" t="s">
        <v>381</v>
      </c>
      <c r="F1289" s="444" t="s">
        <v>382</v>
      </c>
      <c r="G1289" s="443" t="s">
        <v>2747</v>
      </c>
      <c r="H1289" s="443" t="s">
        <v>2748</v>
      </c>
      <c r="I1289" s="445">
        <v>726</v>
      </c>
      <c r="J1289" s="445">
        <v>10</v>
      </c>
      <c r="K1289" s="446">
        <v>7260</v>
      </c>
    </row>
    <row r="1290" spans="1:11" ht="14.45" customHeight="1" x14ac:dyDescent="0.2">
      <c r="A1290" s="441" t="s">
        <v>2739</v>
      </c>
      <c r="B1290" s="442" t="s">
        <v>2740</v>
      </c>
      <c r="C1290" s="443" t="s">
        <v>2741</v>
      </c>
      <c r="D1290" s="444" t="s">
        <v>2742</v>
      </c>
      <c r="E1290" s="443" t="s">
        <v>381</v>
      </c>
      <c r="F1290" s="444" t="s">
        <v>382</v>
      </c>
      <c r="G1290" s="443" t="s">
        <v>2749</v>
      </c>
      <c r="H1290" s="443" t="s">
        <v>2750</v>
      </c>
      <c r="I1290" s="445">
        <v>1210</v>
      </c>
      <c r="J1290" s="445">
        <v>2</v>
      </c>
      <c r="K1290" s="446">
        <v>2420</v>
      </c>
    </row>
    <row r="1291" spans="1:11" ht="14.45" customHeight="1" x14ac:dyDescent="0.2">
      <c r="A1291" s="441" t="s">
        <v>2739</v>
      </c>
      <c r="B1291" s="442" t="s">
        <v>2740</v>
      </c>
      <c r="C1291" s="443" t="s">
        <v>2741</v>
      </c>
      <c r="D1291" s="444" t="s">
        <v>2742</v>
      </c>
      <c r="E1291" s="443" t="s">
        <v>381</v>
      </c>
      <c r="F1291" s="444" t="s">
        <v>382</v>
      </c>
      <c r="G1291" s="443" t="s">
        <v>679</v>
      </c>
      <c r="H1291" s="443" t="s">
        <v>680</v>
      </c>
      <c r="I1291" s="445">
        <v>478</v>
      </c>
      <c r="J1291" s="445">
        <v>10</v>
      </c>
      <c r="K1291" s="446">
        <v>4780</v>
      </c>
    </row>
    <row r="1292" spans="1:11" ht="14.45" customHeight="1" x14ac:dyDescent="0.2">
      <c r="A1292" s="441" t="s">
        <v>2739</v>
      </c>
      <c r="B1292" s="442" t="s">
        <v>2740</v>
      </c>
      <c r="C1292" s="443" t="s">
        <v>2741</v>
      </c>
      <c r="D1292" s="444" t="s">
        <v>2742</v>
      </c>
      <c r="E1292" s="443" t="s">
        <v>381</v>
      </c>
      <c r="F1292" s="444" t="s">
        <v>382</v>
      </c>
      <c r="G1292" s="443" t="s">
        <v>1730</v>
      </c>
      <c r="H1292" s="443" t="s">
        <v>1731</v>
      </c>
      <c r="I1292" s="445">
        <v>873</v>
      </c>
      <c r="J1292" s="445">
        <v>2</v>
      </c>
      <c r="K1292" s="446">
        <v>1746</v>
      </c>
    </row>
    <row r="1293" spans="1:11" ht="14.45" customHeight="1" x14ac:dyDescent="0.2">
      <c r="A1293" s="441" t="s">
        <v>2739</v>
      </c>
      <c r="B1293" s="442" t="s">
        <v>2740</v>
      </c>
      <c r="C1293" s="443" t="s">
        <v>2741</v>
      </c>
      <c r="D1293" s="444" t="s">
        <v>2742</v>
      </c>
      <c r="E1293" s="443" t="s">
        <v>381</v>
      </c>
      <c r="F1293" s="444" t="s">
        <v>382</v>
      </c>
      <c r="G1293" s="443" t="s">
        <v>2751</v>
      </c>
      <c r="H1293" s="443" t="s">
        <v>2752</v>
      </c>
      <c r="I1293" s="445">
        <v>1194.27001953125</v>
      </c>
      <c r="J1293" s="445">
        <v>30</v>
      </c>
      <c r="K1293" s="446">
        <v>35828.1015625</v>
      </c>
    </row>
    <row r="1294" spans="1:11" ht="14.45" customHeight="1" x14ac:dyDescent="0.2">
      <c r="A1294" s="441" t="s">
        <v>2739</v>
      </c>
      <c r="B1294" s="442" t="s">
        <v>2740</v>
      </c>
      <c r="C1294" s="443" t="s">
        <v>2741</v>
      </c>
      <c r="D1294" s="444" t="s">
        <v>2742</v>
      </c>
      <c r="E1294" s="443" t="s">
        <v>381</v>
      </c>
      <c r="F1294" s="444" t="s">
        <v>382</v>
      </c>
      <c r="G1294" s="443" t="s">
        <v>1732</v>
      </c>
      <c r="H1294" s="443" t="s">
        <v>2753</v>
      </c>
      <c r="I1294" s="445">
        <v>309.760009765625</v>
      </c>
      <c r="J1294" s="445">
        <v>6</v>
      </c>
      <c r="K1294" s="446">
        <v>1858.56005859375</v>
      </c>
    </row>
    <row r="1295" spans="1:11" ht="14.45" customHeight="1" x14ac:dyDescent="0.2">
      <c r="A1295" s="441" t="s">
        <v>2739</v>
      </c>
      <c r="B1295" s="442" t="s">
        <v>2740</v>
      </c>
      <c r="C1295" s="443" t="s">
        <v>2741</v>
      </c>
      <c r="D1295" s="444" t="s">
        <v>2742</v>
      </c>
      <c r="E1295" s="443" t="s">
        <v>381</v>
      </c>
      <c r="F1295" s="444" t="s">
        <v>382</v>
      </c>
      <c r="G1295" s="443" t="s">
        <v>1864</v>
      </c>
      <c r="H1295" s="443" t="s">
        <v>1865</v>
      </c>
      <c r="I1295" s="445">
        <v>119.75</v>
      </c>
      <c r="J1295" s="445">
        <v>4</v>
      </c>
      <c r="K1295" s="446">
        <v>479</v>
      </c>
    </row>
    <row r="1296" spans="1:11" ht="14.45" customHeight="1" x14ac:dyDescent="0.2">
      <c r="A1296" s="441" t="s">
        <v>2739</v>
      </c>
      <c r="B1296" s="442" t="s">
        <v>2740</v>
      </c>
      <c r="C1296" s="443" t="s">
        <v>2741</v>
      </c>
      <c r="D1296" s="444" t="s">
        <v>2742</v>
      </c>
      <c r="E1296" s="443" t="s">
        <v>381</v>
      </c>
      <c r="F1296" s="444" t="s">
        <v>382</v>
      </c>
      <c r="G1296" s="443" t="s">
        <v>2754</v>
      </c>
      <c r="H1296" s="443" t="s">
        <v>2755</v>
      </c>
      <c r="I1296" s="445">
        <v>32125.5</v>
      </c>
      <c r="J1296" s="445">
        <v>3</v>
      </c>
      <c r="K1296" s="446">
        <v>96376.5</v>
      </c>
    </row>
    <row r="1297" spans="1:11" ht="14.45" customHeight="1" x14ac:dyDescent="0.2">
      <c r="A1297" s="441" t="s">
        <v>2739</v>
      </c>
      <c r="B1297" s="442" t="s">
        <v>2740</v>
      </c>
      <c r="C1297" s="443" t="s">
        <v>2741</v>
      </c>
      <c r="D1297" s="444" t="s">
        <v>2742</v>
      </c>
      <c r="E1297" s="443" t="s">
        <v>381</v>
      </c>
      <c r="F1297" s="444" t="s">
        <v>382</v>
      </c>
      <c r="G1297" s="443" t="s">
        <v>794</v>
      </c>
      <c r="H1297" s="443" t="s">
        <v>796</v>
      </c>
      <c r="I1297" s="445">
        <v>83.05999755859375</v>
      </c>
      <c r="J1297" s="445">
        <v>1</v>
      </c>
      <c r="K1297" s="446">
        <v>83.05999755859375</v>
      </c>
    </row>
    <row r="1298" spans="1:11" ht="14.45" customHeight="1" x14ac:dyDescent="0.2">
      <c r="A1298" s="441" t="s">
        <v>2739</v>
      </c>
      <c r="B1298" s="442" t="s">
        <v>2740</v>
      </c>
      <c r="C1298" s="443" t="s">
        <v>2741</v>
      </c>
      <c r="D1298" s="444" t="s">
        <v>2742</v>
      </c>
      <c r="E1298" s="443" t="s">
        <v>381</v>
      </c>
      <c r="F1298" s="444" t="s">
        <v>382</v>
      </c>
      <c r="G1298" s="443" t="s">
        <v>2756</v>
      </c>
      <c r="H1298" s="443" t="s">
        <v>2757</v>
      </c>
      <c r="I1298" s="445">
        <v>131.88999938964844</v>
      </c>
      <c r="J1298" s="445">
        <v>3</v>
      </c>
      <c r="K1298" s="446">
        <v>395.67001342773438</v>
      </c>
    </row>
    <row r="1299" spans="1:11" ht="14.45" customHeight="1" x14ac:dyDescent="0.2">
      <c r="A1299" s="441" t="s">
        <v>2739</v>
      </c>
      <c r="B1299" s="442" t="s">
        <v>2740</v>
      </c>
      <c r="C1299" s="443" t="s">
        <v>2741</v>
      </c>
      <c r="D1299" s="444" t="s">
        <v>2742</v>
      </c>
      <c r="E1299" s="443" t="s">
        <v>381</v>
      </c>
      <c r="F1299" s="444" t="s">
        <v>382</v>
      </c>
      <c r="G1299" s="443" t="s">
        <v>2758</v>
      </c>
      <c r="H1299" s="443" t="s">
        <v>2759</v>
      </c>
      <c r="I1299" s="445">
        <v>10586.30078125</v>
      </c>
      <c r="J1299" s="445">
        <v>10</v>
      </c>
      <c r="K1299" s="446">
        <v>105863.0078125</v>
      </c>
    </row>
    <row r="1300" spans="1:11" ht="14.45" customHeight="1" x14ac:dyDescent="0.2">
      <c r="A1300" s="441" t="s">
        <v>2739</v>
      </c>
      <c r="B1300" s="442" t="s">
        <v>2740</v>
      </c>
      <c r="C1300" s="443" t="s">
        <v>2741</v>
      </c>
      <c r="D1300" s="444" t="s">
        <v>2742</v>
      </c>
      <c r="E1300" s="443" t="s">
        <v>381</v>
      </c>
      <c r="F1300" s="444" t="s">
        <v>382</v>
      </c>
      <c r="G1300" s="443" t="s">
        <v>2760</v>
      </c>
      <c r="H1300" s="443" t="s">
        <v>2761</v>
      </c>
      <c r="I1300" s="445">
        <v>3726.800048828125</v>
      </c>
      <c r="J1300" s="445">
        <v>2</v>
      </c>
      <c r="K1300" s="446">
        <v>7453.60009765625</v>
      </c>
    </row>
    <row r="1301" spans="1:11" ht="14.45" customHeight="1" x14ac:dyDescent="0.2">
      <c r="A1301" s="441" t="s">
        <v>2739</v>
      </c>
      <c r="B1301" s="442" t="s">
        <v>2740</v>
      </c>
      <c r="C1301" s="443" t="s">
        <v>2741</v>
      </c>
      <c r="D1301" s="444" t="s">
        <v>2742</v>
      </c>
      <c r="E1301" s="443" t="s">
        <v>381</v>
      </c>
      <c r="F1301" s="444" t="s">
        <v>382</v>
      </c>
      <c r="G1301" s="443" t="s">
        <v>2762</v>
      </c>
      <c r="H1301" s="443" t="s">
        <v>2763</v>
      </c>
      <c r="I1301" s="445">
        <v>10111.73046875</v>
      </c>
      <c r="J1301" s="445">
        <v>2</v>
      </c>
      <c r="K1301" s="446">
        <v>20223.4609375</v>
      </c>
    </row>
    <row r="1302" spans="1:11" ht="14.45" customHeight="1" x14ac:dyDescent="0.2">
      <c r="A1302" s="441" t="s">
        <v>2739</v>
      </c>
      <c r="B1302" s="442" t="s">
        <v>2740</v>
      </c>
      <c r="C1302" s="443" t="s">
        <v>2741</v>
      </c>
      <c r="D1302" s="444" t="s">
        <v>2742</v>
      </c>
      <c r="E1302" s="443" t="s">
        <v>381</v>
      </c>
      <c r="F1302" s="444" t="s">
        <v>382</v>
      </c>
      <c r="G1302" s="443" t="s">
        <v>2764</v>
      </c>
      <c r="H1302" s="443" t="s">
        <v>2765</v>
      </c>
      <c r="I1302" s="445">
        <v>20551.849609375</v>
      </c>
      <c r="J1302" s="445">
        <v>1</v>
      </c>
      <c r="K1302" s="446">
        <v>20551.849609375</v>
      </c>
    </row>
    <row r="1303" spans="1:11" ht="14.45" customHeight="1" x14ac:dyDescent="0.2">
      <c r="A1303" s="441" t="s">
        <v>2739</v>
      </c>
      <c r="B1303" s="442" t="s">
        <v>2740</v>
      </c>
      <c r="C1303" s="443" t="s">
        <v>2741</v>
      </c>
      <c r="D1303" s="444" t="s">
        <v>2742</v>
      </c>
      <c r="E1303" s="443" t="s">
        <v>381</v>
      </c>
      <c r="F1303" s="444" t="s">
        <v>382</v>
      </c>
      <c r="G1303" s="443" t="s">
        <v>2766</v>
      </c>
      <c r="H1303" s="443" t="s">
        <v>2767</v>
      </c>
      <c r="I1303" s="445">
        <v>20551.849609375</v>
      </c>
      <c r="J1303" s="445">
        <v>1</v>
      </c>
      <c r="K1303" s="446">
        <v>20551.849609375</v>
      </c>
    </row>
    <row r="1304" spans="1:11" ht="14.45" customHeight="1" x14ac:dyDescent="0.2">
      <c r="A1304" s="441" t="s">
        <v>2739</v>
      </c>
      <c r="B1304" s="442" t="s">
        <v>2740</v>
      </c>
      <c r="C1304" s="443" t="s">
        <v>2741</v>
      </c>
      <c r="D1304" s="444" t="s">
        <v>2742</v>
      </c>
      <c r="E1304" s="443" t="s">
        <v>381</v>
      </c>
      <c r="F1304" s="444" t="s">
        <v>382</v>
      </c>
      <c r="G1304" s="443" t="s">
        <v>2768</v>
      </c>
      <c r="H1304" s="443" t="s">
        <v>2769</v>
      </c>
      <c r="I1304" s="445">
        <v>20551.849609375</v>
      </c>
      <c r="J1304" s="445">
        <v>1</v>
      </c>
      <c r="K1304" s="446">
        <v>20551.849609375</v>
      </c>
    </row>
    <row r="1305" spans="1:11" ht="14.45" customHeight="1" x14ac:dyDescent="0.2">
      <c r="A1305" s="441" t="s">
        <v>2739</v>
      </c>
      <c r="B1305" s="442" t="s">
        <v>2740</v>
      </c>
      <c r="C1305" s="443" t="s">
        <v>2741</v>
      </c>
      <c r="D1305" s="444" t="s">
        <v>2742</v>
      </c>
      <c r="E1305" s="443" t="s">
        <v>381</v>
      </c>
      <c r="F1305" s="444" t="s">
        <v>382</v>
      </c>
      <c r="G1305" s="443" t="s">
        <v>2770</v>
      </c>
      <c r="H1305" s="443" t="s">
        <v>2771</v>
      </c>
      <c r="I1305" s="445">
        <v>39512.749218750003</v>
      </c>
      <c r="J1305" s="445">
        <v>8</v>
      </c>
      <c r="K1305" s="446">
        <v>316102.12890625</v>
      </c>
    </row>
    <row r="1306" spans="1:11" ht="14.45" customHeight="1" x14ac:dyDescent="0.2">
      <c r="A1306" s="441" t="s">
        <v>2739</v>
      </c>
      <c r="B1306" s="442" t="s">
        <v>2740</v>
      </c>
      <c r="C1306" s="443" t="s">
        <v>2741</v>
      </c>
      <c r="D1306" s="444" t="s">
        <v>2742</v>
      </c>
      <c r="E1306" s="443" t="s">
        <v>381</v>
      </c>
      <c r="F1306" s="444" t="s">
        <v>382</v>
      </c>
      <c r="G1306" s="443" t="s">
        <v>2772</v>
      </c>
      <c r="H1306" s="443" t="s">
        <v>2773</v>
      </c>
      <c r="I1306" s="445">
        <v>3507.7900390625</v>
      </c>
      <c r="J1306" s="445">
        <v>11</v>
      </c>
      <c r="K1306" s="446">
        <v>38585.6904296875</v>
      </c>
    </row>
    <row r="1307" spans="1:11" ht="14.45" customHeight="1" x14ac:dyDescent="0.2">
      <c r="A1307" s="441" t="s">
        <v>2739</v>
      </c>
      <c r="B1307" s="442" t="s">
        <v>2740</v>
      </c>
      <c r="C1307" s="443" t="s">
        <v>2741</v>
      </c>
      <c r="D1307" s="444" t="s">
        <v>2742</v>
      </c>
      <c r="E1307" s="443" t="s">
        <v>381</v>
      </c>
      <c r="F1307" s="444" t="s">
        <v>382</v>
      </c>
      <c r="G1307" s="443" t="s">
        <v>2774</v>
      </c>
      <c r="H1307" s="443" t="s">
        <v>2775</v>
      </c>
      <c r="I1307" s="445">
        <v>20685.0302734375</v>
      </c>
      <c r="J1307" s="445">
        <v>3</v>
      </c>
      <c r="K1307" s="446">
        <v>62055.03125</v>
      </c>
    </row>
    <row r="1308" spans="1:11" ht="14.45" customHeight="1" x14ac:dyDescent="0.2">
      <c r="A1308" s="441" t="s">
        <v>2739</v>
      </c>
      <c r="B1308" s="442" t="s">
        <v>2740</v>
      </c>
      <c r="C1308" s="443" t="s">
        <v>2741</v>
      </c>
      <c r="D1308" s="444" t="s">
        <v>2742</v>
      </c>
      <c r="E1308" s="443" t="s">
        <v>381</v>
      </c>
      <c r="F1308" s="444" t="s">
        <v>382</v>
      </c>
      <c r="G1308" s="443" t="s">
        <v>2776</v>
      </c>
      <c r="H1308" s="443" t="s">
        <v>2777</v>
      </c>
      <c r="I1308" s="445">
        <v>4538.47021484375</v>
      </c>
      <c r="J1308" s="445">
        <v>2</v>
      </c>
      <c r="K1308" s="446">
        <v>9076.9404296875</v>
      </c>
    </row>
    <row r="1309" spans="1:11" ht="14.45" customHeight="1" x14ac:dyDescent="0.2">
      <c r="A1309" s="441" t="s">
        <v>2739</v>
      </c>
      <c r="B1309" s="442" t="s">
        <v>2740</v>
      </c>
      <c r="C1309" s="443" t="s">
        <v>2741</v>
      </c>
      <c r="D1309" s="444" t="s">
        <v>2742</v>
      </c>
      <c r="E1309" s="443" t="s">
        <v>381</v>
      </c>
      <c r="F1309" s="444" t="s">
        <v>382</v>
      </c>
      <c r="G1309" s="443" t="s">
        <v>2778</v>
      </c>
      <c r="H1309" s="443" t="s">
        <v>2779</v>
      </c>
      <c r="I1309" s="445">
        <v>4998.5</v>
      </c>
      <c r="J1309" s="445">
        <v>2</v>
      </c>
      <c r="K1309" s="446">
        <v>9997</v>
      </c>
    </row>
    <row r="1310" spans="1:11" ht="14.45" customHeight="1" x14ac:dyDescent="0.2">
      <c r="A1310" s="441" t="s">
        <v>2739</v>
      </c>
      <c r="B1310" s="442" t="s">
        <v>2740</v>
      </c>
      <c r="C1310" s="443" t="s">
        <v>2741</v>
      </c>
      <c r="D1310" s="444" t="s">
        <v>2742</v>
      </c>
      <c r="E1310" s="443" t="s">
        <v>381</v>
      </c>
      <c r="F1310" s="444" t="s">
        <v>382</v>
      </c>
      <c r="G1310" s="443" t="s">
        <v>2780</v>
      </c>
      <c r="H1310" s="443" t="s">
        <v>2781</v>
      </c>
      <c r="I1310" s="445">
        <v>27094.3203125</v>
      </c>
      <c r="J1310" s="445">
        <v>6</v>
      </c>
      <c r="K1310" s="446">
        <v>162565.921875</v>
      </c>
    </row>
    <row r="1311" spans="1:11" ht="14.45" customHeight="1" x14ac:dyDescent="0.2">
      <c r="A1311" s="441" t="s">
        <v>2739</v>
      </c>
      <c r="B1311" s="442" t="s">
        <v>2740</v>
      </c>
      <c r="C1311" s="443" t="s">
        <v>2741</v>
      </c>
      <c r="D1311" s="444" t="s">
        <v>2742</v>
      </c>
      <c r="E1311" s="443" t="s">
        <v>381</v>
      </c>
      <c r="F1311" s="444" t="s">
        <v>382</v>
      </c>
      <c r="G1311" s="443" t="s">
        <v>2782</v>
      </c>
      <c r="H1311" s="443" t="s">
        <v>2783</v>
      </c>
      <c r="I1311" s="445">
        <v>1626.239990234375</v>
      </c>
      <c r="J1311" s="445">
        <v>1</v>
      </c>
      <c r="K1311" s="446">
        <v>1626.239990234375</v>
      </c>
    </row>
    <row r="1312" spans="1:11" ht="14.45" customHeight="1" x14ac:dyDescent="0.2">
      <c r="A1312" s="441" t="s">
        <v>2739</v>
      </c>
      <c r="B1312" s="442" t="s">
        <v>2740</v>
      </c>
      <c r="C1312" s="443" t="s">
        <v>2741</v>
      </c>
      <c r="D1312" s="444" t="s">
        <v>2742</v>
      </c>
      <c r="E1312" s="443" t="s">
        <v>381</v>
      </c>
      <c r="F1312" s="444" t="s">
        <v>382</v>
      </c>
      <c r="G1312" s="443" t="s">
        <v>2784</v>
      </c>
      <c r="H1312" s="443" t="s">
        <v>2785</v>
      </c>
      <c r="I1312" s="445">
        <v>1137.3666381835938</v>
      </c>
      <c r="J1312" s="445">
        <v>5</v>
      </c>
      <c r="K1312" s="446">
        <v>5686.800048828125</v>
      </c>
    </row>
    <row r="1313" spans="1:11" ht="14.45" customHeight="1" x14ac:dyDescent="0.2">
      <c r="A1313" s="441" t="s">
        <v>2739</v>
      </c>
      <c r="B1313" s="442" t="s">
        <v>2740</v>
      </c>
      <c r="C1313" s="443" t="s">
        <v>2741</v>
      </c>
      <c r="D1313" s="444" t="s">
        <v>2742</v>
      </c>
      <c r="E1313" s="443" t="s">
        <v>381</v>
      </c>
      <c r="F1313" s="444" t="s">
        <v>382</v>
      </c>
      <c r="G1313" s="443" t="s">
        <v>2786</v>
      </c>
      <c r="H1313" s="443" t="s">
        <v>2787</v>
      </c>
      <c r="I1313" s="445">
        <v>5293.75</v>
      </c>
      <c r="J1313" s="445">
        <v>34</v>
      </c>
      <c r="K1313" s="446">
        <v>179987.5</v>
      </c>
    </row>
    <row r="1314" spans="1:11" ht="14.45" customHeight="1" x14ac:dyDescent="0.2">
      <c r="A1314" s="441" t="s">
        <v>2739</v>
      </c>
      <c r="B1314" s="442" t="s">
        <v>2740</v>
      </c>
      <c r="C1314" s="443" t="s">
        <v>2741</v>
      </c>
      <c r="D1314" s="444" t="s">
        <v>2742</v>
      </c>
      <c r="E1314" s="443" t="s">
        <v>381</v>
      </c>
      <c r="F1314" s="444" t="s">
        <v>382</v>
      </c>
      <c r="G1314" s="443" t="s">
        <v>2788</v>
      </c>
      <c r="H1314" s="443" t="s">
        <v>2789</v>
      </c>
      <c r="I1314" s="445">
        <v>25611.1044921875</v>
      </c>
      <c r="J1314" s="445">
        <v>5</v>
      </c>
      <c r="K1314" s="446">
        <v>128055.537109375</v>
      </c>
    </row>
    <row r="1315" spans="1:11" ht="14.45" customHeight="1" x14ac:dyDescent="0.2">
      <c r="A1315" s="441" t="s">
        <v>2739</v>
      </c>
      <c r="B1315" s="442" t="s">
        <v>2740</v>
      </c>
      <c r="C1315" s="443" t="s">
        <v>2741</v>
      </c>
      <c r="D1315" s="444" t="s">
        <v>2742</v>
      </c>
      <c r="E1315" s="443" t="s">
        <v>381</v>
      </c>
      <c r="F1315" s="444" t="s">
        <v>382</v>
      </c>
      <c r="G1315" s="443" t="s">
        <v>2790</v>
      </c>
      <c r="H1315" s="443" t="s">
        <v>2791</v>
      </c>
      <c r="I1315" s="445">
        <v>40337.51171875</v>
      </c>
      <c r="J1315" s="445">
        <v>3</v>
      </c>
      <c r="K1315" s="446">
        <v>121012.5390625</v>
      </c>
    </row>
    <row r="1316" spans="1:11" ht="14.45" customHeight="1" x14ac:dyDescent="0.2">
      <c r="A1316" s="441" t="s">
        <v>2739</v>
      </c>
      <c r="B1316" s="442" t="s">
        <v>2740</v>
      </c>
      <c r="C1316" s="443" t="s">
        <v>2741</v>
      </c>
      <c r="D1316" s="444" t="s">
        <v>2742</v>
      </c>
      <c r="E1316" s="443" t="s">
        <v>1257</v>
      </c>
      <c r="F1316" s="444" t="s">
        <v>1258</v>
      </c>
      <c r="G1316" s="443" t="s">
        <v>2792</v>
      </c>
      <c r="H1316" s="443" t="s">
        <v>2793</v>
      </c>
      <c r="I1316" s="445">
        <v>21.239999771118164</v>
      </c>
      <c r="J1316" s="445">
        <v>250</v>
      </c>
      <c r="K1316" s="446">
        <v>5310</v>
      </c>
    </row>
    <row r="1317" spans="1:11" ht="14.45" customHeight="1" x14ac:dyDescent="0.2">
      <c r="A1317" s="441" t="s">
        <v>2739</v>
      </c>
      <c r="B1317" s="442" t="s">
        <v>2740</v>
      </c>
      <c r="C1317" s="443" t="s">
        <v>2741</v>
      </c>
      <c r="D1317" s="444" t="s">
        <v>2742</v>
      </c>
      <c r="E1317" s="443" t="s">
        <v>1261</v>
      </c>
      <c r="F1317" s="444" t="s">
        <v>1262</v>
      </c>
      <c r="G1317" s="443" t="s">
        <v>2794</v>
      </c>
      <c r="H1317" s="443" t="s">
        <v>2795</v>
      </c>
      <c r="I1317" s="445">
        <v>76.339996337890625</v>
      </c>
      <c r="J1317" s="445">
        <v>125</v>
      </c>
      <c r="K1317" s="446">
        <v>9542.669921875</v>
      </c>
    </row>
    <row r="1318" spans="1:11" ht="14.45" customHeight="1" x14ac:dyDescent="0.2">
      <c r="A1318" s="441" t="s">
        <v>2739</v>
      </c>
      <c r="B1318" s="442" t="s">
        <v>2740</v>
      </c>
      <c r="C1318" s="443" t="s">
        <v>2741</v>
      </c>
      <c r="D1318" s="444" t="s">
        <v>2742</v>
      </c>
      <c r="E1318" s="443" t="s">
        <v>1261</v>
      </c>
      <c r="F1318" s="444" t="s">
        <v>1262</v>
      </c>
      <c r="G1318" s="443" t="s">
        <v>2796</v>
      </c>
      <c r="H1318" s="443" t="s">
        <v>2797</v>
      </c>
      <c r="I1318" s="445">
        <v>63.319999694824219</v>
      </c>
      <c r="J1318" s="445">
        <v>120</v>
      </c>
      <c r="K1318" s="446">
        <v>7598.56005859375</v>
      </c>
    </row>
    <row r="1319" spans="1:11" ht="14.45" customHeight="1" x14ac:dyDescent="0.2">
      <c r="A1319" s="441" t="s">
        <v>2739</v>
      </c>
      <c r="B1319" s="442" t="s">
        <v>2740</v>
      </c>
      <c r="C1319" s="443" t="s">
        <v>2741</v>
      </c>
      <c r="D1319" s="444" t="s">
        <v>2742</v>
      </c>
      <c r="E1319" s="443" t="s">
        <v>1261</v>
      </c>
      <c r="F1319" s="444" t="s">
        <v>1262</v>
      </c>
      <c r="G1319" s="443" t="s">
        <v>2798</v>
      </c>
      <c r="H1319" s="443" t="s">
        <v>2799</v>
      </c>
      <c r="I1319" s="445">
        <v>56.869998931884766</v>
      </c>
      <c r="J1319" s="445">
        <v>500</v>
      </c>
      <c r="K1319" s="446">
        <v>28435</v>
      </c>
    </row>
    <row r="1320" spans="1:11" ht="14.45" customHeight="1" x14ac:dyDescent="0.2">
      <c r="A1320" s="441" t="s">
        <v>2739</v>
      </c>
      <c r="B1320" s="442" t="s">
        <v>2740</v>
      </c>
      <c r="C1320" s="443" t="s">
        <v>2741</v>
      </c>
      <c r="D1320" s="444" t="s">
        <v>2742</v>
      </c>
      <c r="E1320" s="443" t="s">
        <v>1261</v>
      </c>
      <c r="F1320" s="444" t="s">
        <v>1262</v>
      </c>
      <c r="G1320" s="443" t="s">
        <v>2800</v>
      </c>
      <c r="H1320" s="443" t="s">
        <v>2801</v>
      </c>
      <c r="I1320" s="445">
        <v>135.72000122070313</v>
      </c>
      <c r="J1320" s="445">
        <v>252</v>
      </c>
      <c r="K1320" s="446">
        <v>34201.85986328125</v>
      </c>
    </row>
    <row r="1321" spans="1:11" ht="14.45" customHeight="1" x14ac:dyDescent="0.2">
      <c r="A1321" s="441" t="s">
        <v>2739</v>
      </c>
      <c r="B1321" s="442" t="s">
        <v>2740</v>
      </c>
      <c r="C1321" s="443" t="s">
        <v>2741</v>
      </c>
      <c r="D1321" s="444" t="s">
        <v>2742</v>
      </c>
      <c r="E1321" s="443" t="s">
        <v>1261</v>
      </c>
      <c r="F1321" s="444" t="s">
        <v>1262</v>
      </c>
      <c r="G1321" s="443" t="s">
        <v>2802</v>
      </c>
      <c r="H1321" s="443" t="s">
        <v>2803</v>
      </c>
      <c r="I1321" s="445">
        <v>3.309999942779541</v>
      </c>
      <c r="J1321" s="445">
        <v>3840</v>
      </c>
      <c r="K1321" s="446">
        <v>12691.6904296875</v>
      </c>
    </row>
    <row r="1322" spans="1:11" ht="14.45" customHeight="1" x14ac:dyDescent="0.2">
      <c r="A1322" s="441" t="s">
        <v>2739</v>
      </c>
      <c r="B1322" s="442" t="s">
        <v>2740</v>
      </c>
      <c r="C1322" s="443" t="s">
        <v>2741</v>
      </c>
      <c r="D1322" s="444" t="s">
        <v>2742</v>
      </c>
      <c r="E1322" s="443" t="s">
        <v>1261</v>
      </c>
      <c r="F1322" s="444" t="s">
        <v>1262</v>
      </c>
      <c r="G1322" s="443" t="s">
        <v>2804</v>
      </c>
      <c r="H1322" s="443" t="s">
        <v>2805</v>
      </c>
      <c r="I1322" s="445">
        <v>4.0100002288818359</v>
      </c>
      <c r="J1322" s="445">
        <v>15360</v>
      </c>
      <c r="K1322" s="446">
        <v>61564.80078125</v>
      </c>
    </row>
    <row r="1323" spans="1:11" ht="14.45" customHeight="1" x14ac:dyDescent="0.2">
      <c r="A1323" s="441" t="s">
        <v>2739</v>
      </c>
      <c r="B1323" s="442" t="s">
        <v>2740</v>
      </c>
      <c r="C1323" s="443" t="s">
        <v>2741</v>
      </c>
      <c r="D1323" s="444" t="s">
        <v>2742</v>
      </c>
      <c r="E1323" s="443" t="s">
        <v>1261</v>
      </c>
      <c r="F1323" s="444" t="s">
        <v>1262</v>
      </c>
      <c r="G1323" s="443" t="s">
        <v>2806</v>
      </c>
      <c r="H1323" s="443" t="s">
        <v>2807</v>
      </c>
      <c r="I1323" s="445">
        <v>4.0100002288818359</v>
      </c>
      <c r="J1323" s="445">
        <v>15360</v>
      </c>
      <c r="K1323" s="446">
        <v>61564.80078125</v>
      </c>
    </row>
    <row r="1324" spans="1:11" ht="14.45" customHeight="1" x14ac:dyDescent="0.2">
      <c r="A1324" s="441" t="s">
        <v>2739</v>
      </c>
      <c r="B1324" s="442" t="s">
        <v>2740</v>
      </c>
      <c r="C1324" s="443" t="s">
        <v>2741</v>
      </c>
      <c r="D1324" s="444" t="s">
        <v>2742</v>
      </c>
      <c r="E1324" s="443" t="s">
        <v>1261</v>
      </c>
      <c r="F1324" s="444" t="s">
        <v>1262</v>
      </c>
      <c r="G1324" s="443" t="s">
        <v>2808</v>
      </c>
      <c r="H1324" s="443" t="s">
        <v>2809</v>
      </c>
      <c r="I1324" s="445">
        <v>4.0449999570846558</v>
      </c>
      <c r="J1324" s="445">
        <v>17280</v>
      </c>
      <c r="K1324" s="446">
        <v>69464.16015625</v>
      </c>
    </row>
    <row r="1325" spans="1:11" ht="14.45" customHeight="1" x14ac:dyDescent="0.2">
      <c r="A1325" s="441" t="s">
        <v>2739</v>
      </c>
      <c r="B1325" s="442" t="s">
        <v>2740</v>
      </c>
      <c r="C1325" s="443" t="s">
        <v>2741</v>
      </c>
      <c r="D1325" s="444" t="s">
        <v>2742</v>
      </c>
      <c r="E1325" s="443" t="s">
        <v>1261</v>
      </c>
      <c r="F1325" s="444" t="s">
        <v>1262</v>
      </c>
      <c r="G1325" s="443" t="s">
        <v>2810</v>
      </c>
      <c r="H1325" s="443" t="s">
        <v>2811</v>
      </c>
      <c r="I1325" s="445">
        <v>4.0449999570846558</v>
      </c>
      <c r="J1325" s="445">
        <v>14400</v>
      </c>
      <c r="K1325" s="446">
        <v>59196.828125</v>
      </c>
    </row>
    <row r="1326" spans="1:11" ht="14.45" customHeight="1" x14ac:dyDescent="0.2">
      <c r="A1326" s="441" t="s">
        <v>2739</v>
      </c>
      <c r="B1326" s="442" t="s">
        <v>2740</v>
      </c>
      <c r="C1326" s="443" t="s">
        <v>2741</v>
      </c>
      <c r="D1326" s="444" t="s">
        <v>2742</v>
      </c>
      <c r="E1326" s="443" t="s">
        <v>1261</v>
      </c>
      <c r="F1326" s="444" t="s">
        <v>1262</v>
      </c>
      <c r="G1326" s="443" t="s">
        <v>2535</v>
      </c>
      <c r="H1326" s="443" t="s">
        <v>2536</v>
      </c>
      <c r="I1326" s="445">
        <v>4.570000171661377</v>
      </c>
      <c r="J1326" s="445">
        <v>15360</v>
      </c>
      <c r="K1326" s="446">
        <v>70220.65625</v>
      </c>
    </row>
    <row r="1327" spans="1:11" ht="14.45" customHeight="1" x14ac:dyDescent="0.2">
      <c r="A1327" s="441" t="s">
        <v>2739</v>
      </c>
      <c r="B1327" s="442" t="s">
        <v>2740</v>
      </c>
      <c r="C1327" s="443" t="s">
        <v>2741</v>
      </c>
      <c r="D1327" s="444" t="s">
        <v>2742</v>
      </c>
      <c r="E1327" s="443" t="s">
        <v>1261</v>
      </c>
      <c r="F1327" s="444" t="s">
        <v>1262</v>
      </c>
      <c r="G1327" s="443" t="s">
        <v>2812</v>
      </c>
      <c r="H1327" s="443" t="s">
        <v>2813</v>
      </c>
      <c r="I1327" s="445">
        <v>5.3899998664855957</v>
      </c>
      <c r="J1327" s="445">
        <v>26880</v>
      </c>
      <c r="K1327" s="446">
        <v>144795.4921875</v>
      </c>
    </row>
    <row r="1328" spans="1:11" ht="14.45" customHeight="1" x14ac:dyDescent="0.2">
      <c r="A1328" s="441" t="s">
        <v>2739</v>
      </c>
      <c r="B1328" s="442" t="s">
        <v>2740</v>
      </c>
      <c r="C1328" s="443" t="s">
        <v>2741</v>
      </c>
      <c r="D1328" s="444" t="s">
        <v>2742</v>
      </c>
      <c r="E1328" s="443" t="s">
        <v>1261</v>
      </c>
      <c r="F1328" s="444" t="s">
        <v>1262</v>
      </c>
      <c r="G1328" s="443" t="s">
        <v>2814</v>
      </c>
      <c r="H1328" s="443" t="s">
        <v>2815</v>
      </c>
      <c r="I1328" s="445">
        <v>4.2100000381469727</v>
      </c>
      <c r="J1328" s="445">
        <v>7000</v>
      </c>
      <c r="K1328" s="446">
        <v>29445.9609375</v>
      </c>
    </row>
    <row r="1329" spans="1:11" ht="14.45" customHeight="1" x14ac:dyDescent="0.2">
      <c r="A1329" s="441" t="s">
        <v>2739</v>
      </c>
      <c r="B1329" s="442" t="s">
        <v>2740</v>
      </c>
      <c r="C1329" s="443" t="s">
        <v>2741</v>
      </c>
      <c r="D1329" s="444" t="s">
        <v>2742</v>
      </c>
      <c r="E1329" s="443" t="s">
        <v>1261</v>
      </c>
      <c r="F1329" s="444" t="s">
        <v>1262</v>
      </c>
      <c r="G1329" s="443" t="s">
        <v>2816</v>
      </c>
      <c r="H1329" s="443" t="s">
        <v>2817</v>
      </c>
      <c r="I1329" s="445">
        <v>5.2399997711181641</v>
      </c>
      <c r="J1329" s="445">
        <v>11424</v>
      </c>
      <c r="K1329" s="446">
        <v>59899.83984375</v>
      </c>
    </row>
    <row r="1330" spans="1:11" ht="14.45" customHeight="1" x14ac:dyDescent="0.2">
      <c r="A1330" s="441" t="s">
        <v>2739</v>
      </c>
      <c r="B1330" s="442" t="s">
        <v>2740</v>
      </c>
      <c r="C1330" s="443" t="s">
        <v>2741</v>
      </c>
      <c r="D1330" s="444" t="s">
        <v>2742</v>
      </c>
      <c r="E1330" s="443" t="s">
        <v>1261</v>
      </c>
      <c r="F1330" s="444" t="s">
        <v>1262</v>
      </c>
      <c r="G1330" s="443" t="s">
        <v>2818</v>
      </c>
      <c r="H1330" s="443" t="s">
        <v>2819</v>
      </c>
      <c r="I1330" s="445">
        <v>8.5500001907348633</v>
      </c>
      <c r="J1330" s="445">
        <v>6912</v>
      </c>
      <c r="K1330" s="446">
        <v>59067.359375</v>
      </c>
    </row>
    <row r="1331" spans="1:11" ht="14.45" customHeight="1" x14ac:dyDescent="0.2">
      <c r="A1331" s="441" t="s">
        <v>2739</v>
      </c>
      <c r="B1331" s="442" t="s">
        <v>2740</v>
      </c>
      <c r="C1331" s="443" t="s">
        <v>2741</v>
      </c>
      <c r="D1331" s="444" t="s">
        <v>2742</v>
      </c>
      <c r="E1331" s="443" t="s">
        <v>1261</v>
      </c>
      <c r="F1331" s="444" t="s">
        <v>1262</v>
      </c>
      <c r="G1331" s="443" t="s">
        <v>2820</v>
      </c>
      <c r="H1331" s="443" t="s">
        <v>2821</v>
      </c>
      <c r="I1331" s="445">
        <v>5.3600001335144043</v>
      </c>
      <c r="J1331" s="445">
        <v>46080</v>
      </c>
      <c r="K1331" s="446">
        <v>246767.40625</v>
      </c>
    </row>
    <row r="1332" spans="1:11" ht="14.45" customHeight="1" x14ac:dyDescent="0.2">
      <c r="A1332" s="441" t="s">
        <v>2739</v>
      </c>
      <c r="B1332" s="442" t="s">
        <v>2740</v>
      </c>
      <c r="C1332" s="443" t="s">
        <v>2741</v>
      </c>
      <c r="D1332" s="444" t="s">
        <v>2742</v>
      </c>
      <c r="E1332" s="443" t="s">
        <v>1261</v>
      </c>
      <c r="F1332" s="444" t="s">
        <v>1262</v>
      </c>
      <c r="G1332" s="443" t="s">
        <v>2822</v>
      </c>
      <c r="H1332" s="443" t="s">
        <v>2823</v>
      </c>
      <c r="I1332" s="445">
        <v>6.309999942779541</v>
      </c>
      <c r="J1332" s="445">
        <v>19200</v>
      </c>
      <c r="K1332" s="446">
        <v>121145.203125</v>
      </c>
    </row>
    <row r="1333" spans="1:11" ht="14.45" customHeight="1" x14ac:dyDescent="0.2">
      <c r="A1333" s="441" t="s">
        <v>2739</v>
      </c>
      <c r="B1333" s="442" t="s">
        <v>2740</v>
      </c>
      <c r="C1333" s="443" t="s">
        <v>2741</v>
      </c>
      <c r="D1333" s="444" t="s">
        <v>2742</v>
      </c>
      <c r="E1333" s="443" t="s">
        <v>1261</v>
      </c>
      <c r="F1333" s="444" t="s">
        <v>1262</v>
      </c>
      <c r="G1333" s="443" t="s">
        <v>2566</v>
      </c>
      <c r="H1333" s="443" t="s">
        <v>2567</v>
      </c>
      <c r="I1333" s="445">
        <v>2.6500000953674316</v>
      </c>
      <c r="J1333" s="445">
        <v>2000</v>
      </c>
      <c r="K1333" s="446">
        <v>5290.1201171875</v>
      </c>
    </row>
    <row r="1334" spans="1:11" ht="14.45" customHeight="1" x14ac:dyDescent="0.2">
      <c r="A1334" s="441" t="s">
        <v>2739</v>
      </c>
      <c r="B1334" s="442" t="s">
        <v>2740</v>
      </c>
      <c r="C1334" s="443" t="s">
        <v>2741</v>
      </c>
      <c r="D1334" s="444" t="s">
        <v>2742</v>
      </c>
      <c r="E1334" s="443" t="s">
        <v>1373</v>
      </c>
      <c r="F1334" s="444" t="s">
        <v>1374</v>
      </c>
      <c r="G1334" s="443" t="s">
        <v>2824</v>
      </c>
      <c r="H1334" s="443" t="s">
        <v>2825</v>
      </c>
      <c r="I1334" s="445">
        <v>3654.199951171875</v>
      </c>
      <c r="J1334" s="445">
        <v>6</v>
      </c>
      <c r="K1334" s="446">
        <v>21925.19921875</v>
      </c>
    </row>
    <row r="1335" spans="1:11" ht="14.45" customHeight="1" x14ac:dyDescent="0.2">
      <c r="A1335" s="441" t="s">
        <v>2739</v>
      </c>
      <c r="B1335" s="442" t="s">
        <v>2740</v>
      </c>
      <c r="C1335" s="443" t="s">
        <v>2741</v>
      </c>
      <c r="D1335" s="444" t="s">
        <v>2742</v>
      </c>
      <c r="E1335" s="443" t="s">
        <v>1373</v>
      </c>
      <c r="F1335" s="444" t="s">
        <v>1374</v>
      </c>
      <c r="G1335" s="443" t="s">
        <v>2826</v>
      </c>
      <c r="H1335" s="443" t="s">
        <v>2827</v>
      </c>
      <c r="I1335" s="445">
        <v>0.8399999737739563</v>
      </c>
      <c r="J1335" s="445">
        <v>5000</v>
      </c>
      <c r="K1335" s="446">
        <v>4219.8798828125</v>
      </c>
    </row>
    <row r="1336" spans="1:11" ht="14.45" customHeight="1" x14ac:dyDescent="0.2">
      <c r="A1336" s="441" t="s">
        <v>2739</v>
      </c>
      <c r="B1336" s="442" t="s">
        <v>2740</v>
      </c>
      <c r="C1336" s="443" t="s">
        <v>2741</v>
      </c>
      <c r="D1336" s="444" t="s">
        <v>2742</v>
      </c>
      <c r="E1336" s="443" t="s">
        <v>1373</v>
      </c>
      <c r="F1336" s="444" t="s">
        <v>1374</v>
      </c>
      <c r="G1336" s="443" t="s">
        <v>2826</v>
      </c>
      <c r="H1336" s="443" t="s">
        <v>2828</v>
      </c>
      <c r="I1336" s="445">
        <v>0.93000000715255737</v>
      </c>
      <c r="J1336" s="445">
        <v>10000</v>
      </c>
      <c r="K1336" s="446">
        <v>9339.990234375</v>
      </c>
    </row>
    <row r="1337" spans="1:11" ht="14.45" customHeight="1" x14ac:dyDescent="0.2">
      <c r="A1337" s="441" t="s">
        <v>2739</v>
      </c>
      <c r="B1337" s="442" t="s">
        <v>2740</v>
      </c>
      <c r="C1337" s="443" t="s">
        <v>2741</v>
      </c>
      <c r="D1337" s="444" t="s">
        <v>2742</v>
      </c>
      <c r="E1337" s="443" t="s">
        <v>1373</v>
      </c>
      <c r="F1337" s="444" t="s">
        <v>1374</v>
      </c>
      <c r="G1337" s="443" t="s">
        <v>1410</v>
      </c>
      <c r="H1337" s="443" t="s">
        <v>1411</v>
      </c>
      <c r="I1337" s="445">
        <v>1.2100000381469727</v>
      </c>
      <c r="J1337" s="445">
        <v>10000</v>
      </c>
      <c r="K1337" s="446">
        <v>12100</v>
      </c>
    </row>
    <row r="1338" spans="1:11" ht="14.45" customHeight="1" x14ac:dyDescent="0.2">
      <c r="A1338" s="441" t="s">
        <v>2739</v>
      </c>
      <c r="B1338" s="442" t="s">
        <v>2740</v>
      </c>
      <c r="C1338" s="443" t="s">
        <v>2741</v>
      </c>
      <c r="D1338" s="444" t="s">
        <v>2742</v>
      </c>
      <c r="E1338" s="443" t="s">
        <v>1373</v>
      </c>
      <c r="F1338" s="444" t="s">
        <v>1374</v>
      </c>
      <c r="G1338" s="443" t="s">
        <v>2710</v>
      </c>
      <c r="H1338" s="443" t="s">
        <v>2711</v>
      </c>
      <c r="I1338" s="445">
        <v>2.0299999713897705</v>
      </c>
      <c r="J1338" s="445">
        <v>150</v>
      </c>
      <c r="K1338" s="446">
        <v>304.5</v>
      </c>
    </row>
    <row r="1339" spans="1:11" ht="14.45" customHeight="1" x14ac:dyDescent="0.2">
      <c r="A1339" s="441" t="s">
        <v>2739</v>
      </c>
      <c r="B1339" s="442" t="s">
        <v>2740</v>
      </c>
      <c r="C1339" s="443" t="s">
        <v>2741</v>
      </c>
      <c r="D1339" s="444" t="s">
        <v>2742</v>
      </c>
      <c r="E1339" s="443" t="s">
        <v>1373</v>
      </c>
      <c r="F1339" s="444" t="s">
        <v>1374</v>
      </c>
      <c r="G1339" s="443" t="s">
        <v>2829</v>
      </c>
      <c r="H1339" s="443" t="s">
        <v>2830</v>
      </c>
      <c r="I1339" s="445">
        <v>4.619999885559082</v>
      </c>
      <c r="J1339" s="445">
        <v>150</v>
      </c>
      <c r="K1339" s="446">
        <v>693</v>
      </c>
    </row>
    <row r="1340" spans="1:11" ht="14.45" customHeight="1" x14ac:dyDescent="0.2">
      <c r="A1340" s="441" t="s">
        <v>2739</v>
      </c>
      <c r="B1340" s="442" t="s">
        <v>2740</v>
      </c>
      <c r="C1340" s="443" t="s">
        <v>2741</v>
      </c>
      <c r="D1340" s="444" t="s">
        <v>2742</v>
      </c>
      <c r="E1340" s="443" t="s">
        <v>1373</v>
      </c>
      <c r="F1340" s="444" t="s">
        <v>1374</v>
      </c>
      <c r="G1340" s="443" t="s">
        <v>2831</v>
      </c>
      <c r="H1340" s="443" t="s">
        <v>2832</v>
      </c>
      <c r="I1340" s="445">
        <v>21.236666361490887</v>
      </c>
      <c r="J1340" s="445">
        <v>170</v>
      </c>
      <c r="K1340" s="446">
        <v>3610.0999755859375</v>
      </c>
    </row>
    <row r="1341" spans="1:11" ht="14.45" customHeight="1" x14ac:dyDescent="0.2">
      <c r="A1341" s="441" t="s">
        <v>2739</v>
      </c>
      <c r="B1341" s="442" t="s">
        <v>2740</v>
      </c>
      <c r="C1341" s="443" t="s">
        <v>2741</v>
      </c>
      <c r="D1341" s="444" t="s">
        <v>2742</v>
      </c>
      <c r="E1341" s="443" t="s">
        <v>1373</v>
      </c>
      <c r="F1341" s="444" t="s">
        <v>1374</v>
      </c>
      <c r="G1341" s="443" t="s">
        <v>2833</v>
      </c>
      <c r="H1341" s="443" t="s">
        <v>2834</v>
      </c>
      <c r="I1341" s="445">
        <v>21.239999771118164</v>
      </c>
      <c r="J1341" s="445">
        <v>0</v>
      </c>
      <c r="K1341" s="446">
        <v>0</v>
      </c>
    </row>
    <row r="1342" spans="1:11" ht="14.45" customHeight="1" x14ac:dyDescent="0.2">
      <c r="A1342" s="441" t="s">
        <v>2739</v>
      </c>
      <c r="B1342" s="442" t="s">
        <v>2740</v>
      </c>
      <c r="C1342" s="443" t="s">
        <v>2835</v>
      </c>
      <c r="D1342" s="444" t="s">
        <v>2836</v>
      </c>
      <c r="E1342" s="443" t="s">
        <v>381</v>
      </c>
      <c r="F1342" s="444" t="s">
        <v>382</v>
      </c>
      <c r="G1342" s="443" t="s">
        <v>2837</v>
      </c>
      <c r="H1342" s="443" t="s">
        <v>2838</v>
      </c>
      <c r="I1342" s="445">
        <v>7181.35009765625</v>
      </c>
      <c r="J1342" s="445">
        <v>2</v>
      </c>
      <c r="K1342" s="446">
        <v>14362.7001953125</v>
      </c>
    </row>
    <row r="1343" spans="1:11" ht="14.45" customHeight="1" x14ac:dyDescent="0.2">
      <c r="A1343" s="441" t="s">
        <v>2739</v>
      </c>
      <c r="B1343" s="442" t="s">
        <v>2740</v>
      </c>
      <c r="C1343" s="443" t="s">
        <v>2835</v>
      </c>
      <c r="D1343" s="444" t="s">
        <v>2836</v>
      </c>
      <c r="E1343" s="443" t="s">
        <v>381</v>
      </c>
      <c r="F1343" s="444" t="s">
        <v>382</v>
      </c>
      <c r="G1343" s="443" t="s">
        <v>2839</v>
      </c>
      <c r="H1343" s="443" t="s">
        <v>2840</v>
      </c>
      <c r="I1343" s="445">
        <v>5929</v>
      </c>
      <c r="J1343" s="445">
        <v>2</v>
      </c>
      <c r="K1343" s="446">
        <v>11858</v>
      </c>
    </row>
    <row r="1344" spans="1:11" ht="14.45" customHeight="1" x14ac:dyDescent="0.2">
      <c r="A1344" s="441" t="s">
        <v>2739</v>
      </c>
      <c r="B1344" s="442" t="s">
        <v>2740</v>
      </c>
      <c r="C1344" s="443" t="s">
        <v>2835</v>
      </c>
      <c r="D1344" s="444" t="s">
        <v>2836</v>
      </c>
      <c r="E1344" s="443" t="s">
        <v>381</v>
      </c>
      <c r="F1344" s="444" t="s">
        <v>382</v>
      </c>
      <c r="G1344" s="443" t="s">
        <v>2745</v>
      </c>
      <c r="H1344" s="443" t="s">
        <v>2746</v>
      </c>
      <c r="I1344" s="445">
        <v>29821.8896484375</v>
      </c>
      <c r="J1344" s="445">
        <v>3</v>
      </c>
      <c r="K1344" s="446">
        <v>89018.19921875</v>
      </c>
    </row>
    <row r="1345" spans="1:11" ht="14.45" customHeight="1" x14ac:dyDescent="0.2">
      <c r="A1345" s="441" t="s">
        <v>2739</v>
      </c>
      <c r="B1345" s="442" t="s">
        <v>2740</v>
      </c>
      <c r="C1345" s="443" t="s">
        <v>2835</v>
      </c>
      <c r="D1345" s="444" t="s">
        <v>2836</v>
      </c>
      <c r="E1345" s="443" t="s">
        <v>381</v>
      </c>
      <c r="F1345" s="444" t="s">
        <v>382</v>
      </c>
      <c r="G1345" s="443" t="s">
        <v>2841</v>
      </c>
      <c r="H1345" s="443" t="s">
        <v>2842</v>
      </c>
      <c r="I1345" s="445">
        <v>14375</v>
      </c>
      <c r="J1345" s="445">
        <v>1</v>
      </c>
      <c r="K1345" s="446">
        <v>14375</v>
      </c>
    </row>
    <row r="1346" spans="1:11" ht="14.45" customHeight="1" x14ac:dyDescent="0.2">
      <c r="A1346" s="441" t="s">
        <v>2739</v>
      </c>
      <c r="B1346" s="442" t="s">
        <v>2740</v>
      </c>
      <c r="C1346" s="443" t="s">
        <v>2835</v>
      </c>
      <c r="D1346" s="444" t="s">
        <v>2836</v>
      </c>
      <c r="E1346" s="443" t="s">
        <v>381</v>
      </c>
      <c r="F1346" s="444" t="s">
        <v>382</v>
      </c>
      <c r="G1346" s="443" t="s">
        <v>2843</v>
      </c>
      <c r="H1346" s="443" t="s">
        <v>2844</v>
      </c>
      <c r="I1346" s="445">
        <v>33891.5</v>
      </c>
      <c r="J1346" s="445">
        <v>3</v>
      </c>
      <c r="K1346" s="446">
        <v>101944.015625</v>
      </c>
    </row>
    <row r="1347" spans="1:11" ht="14.45" customHeight="1" x14ac:dyDescent="0.2">
      <c r="A1347" s="441" t="s">
        <v>2739</v>
      </c>
      <c r="B1347" s="442" t="s">
        <v>2740</v>
      </c>
      <c r="C1347" s="443" t="s">
        <v>2835</v>
      </c>
      <c r="D1347" s="444" t="s">
        <v>2836</v>
      </c>
      <c r="E1347" s="443" t="s">
        <v>381</v>
      </c>
      <c r="F1347" s="444" t="s">
        <v>382</v>
      </c>
      <c r="G1347" s="443" t="s">
        <v>2845</v>
      </c>
      <c r="H1347" s="443" t="s">
        <v>2846</v>
      </c>
      <c r="I1347" s="445">
        <v>948.70001220703125</v>
      </c>
      <c r="J1347" s="445">
        <v>1</v>
      </c>
      <c r="K1347" s="446">
        <v>948.70001220703125</v>
      </c>
    </row>
    <row r="1348" spans="1:11" ht="14.45" customHeight="1" x14ac:dyDescent="0.2">
      <c r="A1348" s="441" t="s">
        <v>2739</v>
      </c>
      <c r="B1348" s="442" t="s">
        <v>2740</v>
      </c>
      <c r="C1348" s="443" t="s">
        <v>2835</v>
      </c>
      <c r="D1348" s="444" t="s">
        <v>2836</v>
      </c>
      <c r="E1348" s="443" t="s">
        <v>381</v>
      </c>
      <c r="F1348" s="444" t="s">
        <v>382</v>
      </c>
      <c r="G1348" s="443" t="s">
        <v>2847</v>
      </c>
      <c r="H1348" s="443" t="s">
        <v>2848</v>
      </c>
      <c r="I1348" s="445">
        <v>26220.678571428572</v>
      </c>
      <c r="J1348" s="445">
        <v>9</v>
      </c>
      <c r="K1348" s="446">
        <v>235986.083984375</v>
      </c>
    </row>
    <row r="1349" spans="1:11" ht="14.45" customHeight="1" x14ac:dyDescent="0.2">
      <c r="A1349" s="441" t="s">
        <v>2739</v>
      </c>
      <c r="B1349" s="442" t="s">
        <v>2740</v>
      </c>
      <c r="C1349" s="443" t="s">
        <v>2835</v>
      </c>
      <c r="D1349" s="444" t="s">
        <v>2836</v>
      </c>
      <c r="E1349" s="443" t="s">
        <v>381</v>
      </c>
      <c r="F1349" s="444" t="s">
        <v>382</v>
      </c>
      <c r="G1349" s="443" t="s">
        <v>2849</v>
      </c>
      <c r="H1349" s="443" t="s">
        <v>2850</v>
      </c>
      <c r="I1349" s="445">
        <v>26220.692243303572</v>
      </c>
      <c r="J1349" s="445">
        <v>9</v>
      </c>
      <c r="K1349" s="446">
        <v>235986.1953125</v>
      </c>
    </row>
    <row r="1350" spans="1:11" ht="14.45" customHeight="1" x14ac:dyDescent="0.2">
      <c r="A1350" s="441" t="s">
        <v>2739</v>
      </c>
      <c r="B1350" s="442" t="s">
        <v>2740</v>
      </c>
      <c r="C1350" s="443" t="s">
        <v>2835</v>
      </c>
      <c r="D1350" s="444" t="s">
        <v>2836</v>
      </c>
      <c r="E1350" s="443" t="s">
        <v>381</v>
      </c>
      <c r="F1350" s="444" t="s">
        <v>382</v>
      </c>
      <c r="G1350" s="443" t="s">
        <v>2851</v>
      </c>
      <c r="H1350" s="443" t="s">
        <v>2852</v>
      </c>
      <c r="I1350" s="445">
        <v>26220.69921875</v>
      </c>
      <c r="J1350" s="445">
        <v>5</v>
      </c>
      <c r="K1350" s="446">
        <v>131103.49609375</v>
      </c>
    </row>
    <row r="1351" spans="1:11" ht="14.45" customHeight="1" x14ac:dyDescent="0.2">
      <c r="A1351" s="441" t="s">
        <v>2739</v>
      </c>
      <c r="B1351" s="442" t="s">
        <v>2740</v>
      </c>
      <c r="C1351" s="443" t="s">
        <v>2835</v>
      </c>
      <c r="D1351" s="444" t="s">
        <v>2836</v>
      </c>
      <c r="E1351" s="443" t="s">
        <v>381</v>
      </c>
      <c r="F1351" s="444" t="s">
        <v>382</v>
      </c>
      <c r="G1351" s="443" t="s">
        <v>2853</v>
      </c>
      <c r="H1351" s="443" t="s">
        <v>2854</v>
      </c>
      <c r="I1351" s="445">
        <v>59510.21875</v>
      </c>
      <c r="J1351" s="445">
        <v>1</v>
      </c>
      <c r="K1351" s="446">
        <v>59510.21875</v>
      </c>
    </row>
    <row r="1352" spans="1:11" ht="14.45" customHeight="1" x14ac:dyDescent="0.2">
      <c r="A1352" s="441" t="s">
        <v>2739</v>
      </c>
      <c r="B1352" s="442" t="s">
        <v>2740</v>
      </c>
      <c r="C1352" s="443" t="s">
        <v>2835</v>
      </c>
      <c r="D1352" s="444" t="s">
        <v>2836</v>
      </c>
      <c r="E1352" s="443" t="s">
        <v>381</v>
      </c>
      <c r="F1352" s="444" t="s">
        <v>382</v>
      </c>
      <c r="G1352" s="443" t="s">
        <v>2855</v>
      </c>
      <c r="H1352" s="443" t="s">
        <v>2856</v>
      </c>
      <c r="I1352" s="445">
        <v>5603.509765625</v>
      </c>
      <c r="J1352" s="445">
        <v>1</v>
      </c>
      <c r="K1352" s="446">
        <v>5603.509765625</v>
      </c>
    </row>
    <row r="1353" spans="1:11" ht="14.45" customHeight="1" x14ac:dyDescent="0.2">
      <c r="A1353" s="441" t="s">
        <v>2739</v>
      </c>
      <c r="B1353" s="442" t="s">
        <v>2740</v>
      </c>
      <c r="C1353" s="443" t="s">
        <v>2835</v>
      </c>
      <c r="D1353" s="444" t="s">
        <v>2836</v>
      </c>
      <c r="E1353" s="443" t="s">
        <v>381</v>
      </c>
      <c r="F1353" s="444" t="s">
        <v>382</v>
      </c>
      <c r="G1353" s="443" t="s">
        <v>2857</v>
      </c>
      <c r="H1353" s="443" t="s">
        <v>2858</v>
      </c>
      <c r="I1353" s="445">
        <v>16462.439453125</v>
      </c>
      <c r="J1353" s="445">
        <v>2</v>
      </c>
      <c r="K1353" s="446">
        <v>32924.87890625</v>
      </c>
    </row>
    <row r="1354" spans="1:11" ht="14.45" customHeight="1" x14ac:dyDescent="0.2">
      <c r="A1354" s="441" t="s">
        <v>2739</v>
      </c>
      <c r="B1354" s="442" t="s">
        <v>2740</v>
      </c>
      <c r="C1354" s="443" t="s">
        <v>2835</v>
      </c>
      <c r="D1354" s="444" t="s">
        <v>2836</v>
      </c>
      <c r="E1354" s="443" t="s">
        <v>381</v>
      </c>
      <c r="F1354" s="444" t="s">
        <v>382</v>
      </c>
      <c r="G1354" s="443" t="s">
        <v>2859</v>
      </c>
      <c r="H1354" s="443" t="s">
        <v>2860</v>
      </c>
      <c r="I1354" s="445">
        <v>3194.39990234375</v>
      </c>
      <c r="J1354" s="445">
        <v>30</v>
      </c>
      <c r="K1354" s="446">
        <v>95832</v>
      </c>
    </row>
    <row r="1355" spans="1:11" ht="14.45" customHeight="1" x14ac:dyDescent="0.2">
      <c r="A1355" s="441" t="s">
        <v>2739</v>
      </c>
      <c r="B1355" s="442" t="s">
        <v>2740</v>
      </c>
      <c r="C1355" s="443" t="s">
        <v>2835</v>
      </c>
      <c r="D1355" s="444" t="s">
        <v>2836</v>
      </c>
      <c r="E1355" s="443" t="s">
        <v>381</v>
      </c>
      <c r="F1355" s="444" t="s">
        <v>382</v>
      </c>
      <c r="G1355" s="443" t="s">
        <v>2861</v>
      </c>
      <c r="H1355" s="443" t="s">
        <v>2862</v>
      </c>
      <c r="I1355" s="445">
        <v>92189.645833333328</v>
      </c>
      <c r="J1355" s="445">
        <v>4</v>
      </c>
      <c r="K1355" s="446">
        <v>368758.5859375</v>
      </c>
    </row>
    <row r="1356" spans="1:11" ht="14.45" customHeight="1" x14ac:dyDescent="0.2">
      <c r="A1356" s="441" t="s">
        <v>2739</v>
      </c>
      <c r="B1356" s="442" t="s">
        <v>2740</v>
      </c>
      <c r="C1356" s="443" t="s">
        <v>2835</v>
      </c>
      <c r="D1356" s="444" t="s">
        <v>2836</v>
      </c>
      <c r="E1356" s="443" t="s">
        <v>381</v>
      </c>
      <c r="F1356" s="444" t="s">
        <v>382</v>
      </c>
      <c r="G1356" s="443" t="s">
        <v>2863</v>
      </c>
      <c r="H1356" s="443" t="s">
        <v>2864</v>
      </c>
      <c r="I1356" s="445">
        <v>9486.400390625</v>
      </c>
      <c r="J1356" s="445">
        <v>1</v>
      </c>
      <c r="K1356" s="446">
        <v>9486.400390625</v>
      </c>
    </row>
    <row r="1357" spans="1:11" ht="14.45" customHeight="1" x14ac:dyDescent="0.2">
      <c r="A1357" s="441" t="s">
        <v>2739</v>
      </c>
      <c r="B1357" s="442" t="s">
        <v>2740</v>
      </c>
      <c r="C1357" s="443" t="s">
        <v>2835</v>
      </c>
      <c r="D1357" s="444" t="s">
        <v>2836</v>
      </c>
      <c r="E1357" s="443" t="s">
        <v>381</v>
      </c>
      <c r="F1357" s="444" t="s">
        <v>382</v>
      </c>
      <c r="G1357" s="443" t="s">
        <v>2865</v>
      </c>
      <c r="H1357" s="443" t="s">
        <v>2866</v>
      </c>
      <c r="I1357" s="445">
        <v>2755.175048828125</v>
      </c>
      <c r="J1357" s="445">
        <v>2</v>
      </c>
      <c r="K1357" s="446">
        <v>5510.35009765625</v>
      </c>
    </row>
    <row r="1358" spans="1:11" ht="14.45" customHeight="1" x14ac:dyDescent="0.2">
      <c r="A1358" s="441" t="s">
        <v>2739</v>
      </c>
      <c r="B1358" s="442" t="s">
        <v>2740</v>
      </c>
      <c r="C1358" s="443" t="s">
        <v>2835</v>
      </c>
      <c r="D1358" s="444" t="s">
        <v>2836</v>
      </c>
      <c r="E1358" s="443" t="s">
        <v>381</v>
      </c>
      <c r="F1358" s="444" t="s">
        <v>382</v>
      </c>
      <c r="G1358" s="443" t="s">
        <v>2867</v>
      </c>
      <c r="H1358" s="443" t="s">
        <v>2868</v>
      </c>
      <c r="I1358" s="445">
        <v>248809.07552083334</v>
      </c>
      <c r="J1358" s="445">
        <v>6</v>
      </c>
      <c r="K1358" s="446">
        <v>1492854.453125</v>
      </c>
    </row>
    <row r="1359" spans="1:11" ht="14.45" customHeight="1" x14ac:dyDescent="0.2">
      <c r="A1359" s="441" t="s">
        <v>2739</v>
      </c>
      <c r="B1359" s="442" t="s">
        <v>2740</v>
      </c>
      <c r="C1359" s="443" t="s">
        <v>2835</v>
      </c>
      <c r="D1359" s="444" t="s">
        <v>2836</v>
      </c>
      <c r="E1359" s="443" t="s">
        <v>381</v>
      </c>
      <c r="F1359" s="444" t="s">
        <v>382</v>
      </c>
      <c r="G1359" s="443" t="s">
        <v>2869</v>
      </c>
      <c r="H1359" s="443" t="s">
        <v>2870</v>
      </c>
      <c r="I1359" s="445">
        <v>172667</v>
      </c>
      <c r="J1359" s="445">
        <v>1</v>
      </c>
      <c r="K1359" s="446">
        <v>172667</v>
      </c>
    </row>
    <row r="1360" spans="1:11" ht="14.45" customHeight="1" x14ac:dyDescent="0.2">
      <c r="A1360" s="441" t="s">
        <v>2739</v>
      </c>
      <c r="B1360" s="442" t="s">
        <v>2740</v>
      </c>
      <c r="C1360" s="443" t="s">
        <v>2835</v>
      </c>
      <c r="D1360" s="444" t="s">
        <v>2836</v>
      </c>
      <c r="E1360" s="443" t="s">
        <v>381</v>
      </c>
      <c r="F1360" s="444" t="s">
        <v>382</v>
      </c>
      <c r="G1360" s="443" t="s">
        <v>2871</v>
      </c>
      <c r="H1360" s="443" t="s">
        <v>2872</v>
      </c>
      <c r="I1360" s="445">
        <v>11652.2998046875</v>
      </c>
      <c r="J1360" s="445">
        <v>1</v>
      </c>
      <c r="K1360" s="446">
        <v>11652.2998046875</v>
      </c>
    </row>
    <row r="1361" spans="1:11" ht="14.45" customHeight="1" x14ac:dyDescent="0.2">
      <c r="A1361" s="441" t="s">
        <v>2739</v>
      </c>
      <c r="B1361" s="442" t="s">
        <v>2740</v>
      </c>
      <c r="C1361" s="443" t="s">
        <v>2835</v>
      </c>
      <c r="D1361" s="444" t="s">
        <v>2836</v>
      </c>
      <c r="E1361" s="443" t="s">
        <v>381</v>
      </c>
      <c r="F1361" s="444" t="s">
        <v>382</v>
      </c>
      <c r="G1361" s="443" t="s">
        <v>2873</v>
      </c>
      <c r="H1361" s="443" t="s">
        <v>2874</v>
      </c>
      <c r="I1361" s="445">
        <v>3425</v>
      </c>
      <c r="J1361" s="445">
        <v>4</v>
      </c>
      <c r="K1361" s="446">
        <v>13700.009765625</v>
      </c>
    </row>
    <row r="1362" spans="1:11" ht="14.45" customHeight="1" x14ac:dyDescent="0.2">
      <c r="A1362" s="441" t="s">
        <v>2739</v>
      </c>
      <c r="B1362" s="442" t="s">
        <v>2740</v>
      </c>
      <c r="C1362" s="443" t="s">
        <v>2835</v>
      </c>
      <c r="D1362" s="444" t="s">
        <v>2836</v>
      </c>
      <c r="E1362" s="443" t="s">
        <v>381</v>
      </c>
      <c r="F1362" s="444" t="s">
        <v>382</v>
      </c>
      <c r="G1362" s="443" t="s">
        <v>2875</v>
      </c>
      <c r="H1362" s="443" t="s">
        <v>2876</v>
      </c>
      <c r="I1362" s="445">
        <v>1976.989990234375</v>
      </c>
      <c r="J1362" s="445">
        <v>3</v>
      </c>
      <c r="K1362" s="446">
        <v>5930.97998046875</v>
      </c>
    </row>
    <row r="1363" spans="1:11" ht="14.45" customHeight="1" x14ac:dyDescent="0.2">
      <c r="A1363" s="441" t="s">
        <v>2739</v>
      </c>
      <c r="B1363" s="442" t="s">
        <v>2740</v>
      </c>
      <c r="C1363" s="443" t="s">
        <v>2835</v>
      </c>
      <c r="D1363" s="444" t="s">
        <v>2836</v>
      </c>
      <c r="E1363" s="443" t="s">
        <v>381</v>
      </c>
      <c r="F1363" s="444" t="s">
        <v>382</v>
      </c>
      <c r="G1363" s="443" t="s">
        <v>613</v>
      </c>
      <c r="H1363" s="443" t="s">
        <v>614</v>
      </c>
      <c r="I1363" s="445">
        <v>1482.653369140625</v>
      </c>
      <c r="J1363" s="445">
        <v>15.5</v>
      </c>
      <c r="K1363" s="446">
        <v>22329.340576171875</v>
      </c>
    </row>
    <row r="1364" spans="1:11" ht="14.45" customHeight="1" x14ac:dyDescent="0.2">
      <c r="A1364" s="441" t="s">
        <v>2739</v>
      </c>
      <c r="B1364" s="442" t="s">
        <v>2740</v>
      </c>
      <c r="C1364" s="443" t="s">
        <v>2835</v>
      </c>
      <c r="D1364" s="444" t="s">
        <v>2836</v>
      </c>
      <c r="E1364" s="443" t="s">
        <v>381</v>
      </c>
      <c r="F1364" s="444" t="s">
        <v>382</v>
      </c>
      <c r="G1364" s="443" t="s">
        <v>2877</v>
      </c>
      <c r="H1364" s="443" t="s">
        <v>2878</v>
      </c>
      <c r="I1364" s="445">
        <v>8058.240234375</v>
      </c>
      <c r="J1364" s="445">
        <v>2</v>
      </c>
      <c r="K1364" s="446">
        <v>16116.4697265625</v>
      </c>
    </row>
    <row r="1365" spans="1:11" ht="14.45" customHeight="1" x14ac:dyDescent="0.2">
      <c r="A1365" s="441" t="s">
        <v>2739</v>
      </c>
      <c r="B1365" s="442" t="s">
        <v>2740</v>
      </c>
      <c r="C1365" s="443" t="s">
        <v>2835</v>
      </c>
      <c r="D1365" s="444" t="s">
        <v>2836</v>
      </c>
      <c r="E1365" s="443" t="s">
        <v>381</v>
      </c>
      <c r="F1365" s="444" t="s">
        <v>382</v>
      </c>
      <c r="G1365" s="443" t="s">
        <v>2879</v>
      </c>
      <c r="H1365" s="443" t="s">
        <v>2880</v>
      </c>
      <c r="I1365" s="445">
        <v>16062.75</v>
      </c>
      <c r="J1365" s="445">
        <v>1</v>
      </c>
      <c r="K1365" s="446">
        <v>16062.75</v>
      </c>
    </row>
    <row r="1366" spans="1:11" ht="14.45" customHeight="1" x14ac:dyDescent="0.2">
      <c r="A1366" s="441" t="s">
        <v>2739</v>
      </c>
      <c r="B1366" s="442" t="s">
        <v>2740</v>
      </c>
      <c r="C1366" s="443" t="s">
        <v>2835</v>
      </c>
      <c r="D1366" s="444" t="s">
        <v>2836</v>
      </c>
      <c r="E1366" s="443" t="s">
        <v>381</v>
      </c>
      <c r="F1366" s="444" t="s">
        <v>382</v>
      </c>
      <c r="G1366" s="443" t="s">
        <v>679</v>
      </c>
      <c r="H1366" s="443" t="s">
        <v>680</v>
      </c>
      <c r="I1366" s="445">
        <v>477.93199157714844</v>
      </c>
      <c r="J1366" s="445">
        <v>20</v>
      </c>
      <c r="K1366" s="446">
        <v>9558.58984375</v>
      </c>
    </row>
    <row r="1367" spans="1:11" ht="14.45" customHeight="1" x14ac:dyDescent="0.2">
      <c r="A1367" s="441" t="s">
        <v>2739</v>
      </c>
      <c r="B1367" s="442" t="s">
        <v>2740</v>
      </c>
      <c r="C1367" s="443" t="s">
        <v>2835</v>
      </c>
      <c r="D1367" s="444" t="s">
        <v>2836</v>
      </c>
      <c r="E1367" s="443" t="s">
        <v>381</v>
      </c>
      <c r="F1367" s="444" t="s">
        <v>382</v>
      </c>
      <c r="G1367" s="443" t="s">
        <v>1730</v>
      </c>
      <c r="H1367" s="443" t="s">
        <v>1731</v>
      </c>
      <c r="I1367" s="445">
        <v>872.83001708984375</v>
      </c>
      <c r="J1367" s="445">
        <v>2</v>
      </c>
      <c r="K1367" s="446">
        <v>1745.6600341796875</v>
      </c>
    </row>
    <row r="1368" spans="1:11" ht="14.45" customHeight="1" x14ac:dyDescent="0.2">
      <c r="A1368" s="441" t="s">
        <v>2739</v>
      </c>
      <c r="B1368" s="442" t="s">
        <v>2740</v>
      </c>
      <c r="C1368" s="443" t="s">
        <v>2835</v>
      </c>
      <c r="D1368" s="444" t="s">
        <v>2836</v>
      </c>
      <c r="E1368" s="443" t="s">
        <v>381</v>
      </c>
      <c r="F1368" s="444" t="s">
        <v>382</v>
      </c>
      <c r="G1368" s="443" t="s">
        <v>2881</v>
      </c>
      <c r="H1368" s="443" t="s">
        <v>2882</v>
      </c>
      <c r="I1368" s="445">
        <v>14702</v>
      </c>
      <c r="J1368" s="445">
        <v>1</v>
      </c>
      <c r="K1368" s="446">
        <v>14702</v>
      </c>
    </row>
    <row r="1369" spans="1:11" ht="14.45" customHeight="1" x14ac:dyDescent="0.2">
      <c r="A1369" s="441" t="s">
        <v>2739</v>
      </c>
      <c r="B1369" s="442" t="s">
        <v>2740</v>
      </c>
      <c r="C1369" s="443" t="s">
        <v>2835</v>
      </c>
      <c r="D1369" s="444" t="s">
        <v>2836</v>
      </c>
      <c r="E1369" s="443" t="s">
        <v>381</v>
      </c>
      <c r="F1369" s="444" t="s">
        <v>382</v>
      </c>
      <c r="G1369" s="443" t="s">
        <v>2883</v>
      </c>
      <c r="H1369" s="443" t="s">
        <v>2884</v>
      </c>
      <c r="I1369" s="445">
        <v>588.05999755859375</v>
      </c>
      <c r="J1369" s="445">
        <v>10</v>
      </c>
      <c r="K1369" s="446">
        <v>5880.60009765625</v>
      </c>
    </row>
    <row r="1370" spans="1:11" ht="14.45" customHeight="1" x14ac:dyDescent="0.2">
      <c r="A1370" s="441" t="s">
        <v>2739</v>
      </c>
      <c r="B1370" s="442" t="s">
        <v>2740</v>
      </c>
      <c r="C1370" s="443" t="s">
        <v>2835</v>
      </c>
      <c r="D1370" s="444" t="s">
        <v>2836</v>
      </c>
      <c r="E1370" s="443" t="s">
        <v>381</v>
      </c>
      <c r="F1370" s="444" t="s">
        <v>382</v>
      </c>
      <c r="G1370" s="443" t="s">
        <v>2885</v>
      </c>
      <c r="H1370" s="443" t="s">
        <v>2886</v>
      </c>
      <c r="I1370" s="445">
        <v>5434.10986328125</v>
      </c>
      <c r="J1370" s="445">
        <v>1</v>
      </c>
      <c r="K1370" s="446">
        <v>5434.10986328125</v>
      </c>
    </row>
    <row r="1371" spans="1:11" ht="14.45" customHeight="1" x14ac:dyDescent="0.2">
      <c r="A1371" s="441" t="s">
        <v>2739</v>
      </c>
      <c r="B1371" s="442" t="s">
        <v>2740</v>
      </c>
      <c r="C1371" s="443" t="s">
        <v>2835</v>
      </c>
      <c r="D1371" s="444" t="s">
        <v>2836</v>
      </c>
      <c r="E1371" s="443" t="s">
        <v>381</v>
      </c>
      <c r="F1371" s="444" t="s">
        <v>382</v>
      </c>
      <c r="G1371" s="443" t="s">
        <v>2887</v>
      </c>
      <c r="H1371" s="443" t="s">
        <v>2888</v>
      </c>
      <c r="I1371" s="445">
        <v>9757.4404296875</v>
      </c>
      <c r="J1371" s="445">
        <v>1</v>
      </c>
      <c r="K1371" s="446">
        <v>9757.4404296875</v>
      </c>
    </row>
    <row r="1372" spans="1:11" ht="14.45" customHeight="1" x14ac:dyDescent="0.2">
      <c r="A1372" s="441" t="s">
        <v>2739</v>
      </c>
      <c r="B1372" s="442" t="s">
        <v>2740</v>
      </c>
      <c r="C1372" s="443" t="s">
        <v>2835</v>
      </c>
      <c r="D1372" s="444" t="s">
        <v>2836</v>
      </c>
      <c r="E1372" s="443" t="s">
        <v>381</v>
      </c>
      <c r="F1372" s="444" t="s">
        <v>382</v>
      </c>
      <c r="G1372" s="443" t="s">
        <v>2889</v>
      </c>
      <c r="H1372" s="443" t="s">
        <v>2890</v>
      </c>
      <c r="I1372" s="445">
        <v>1024.387451171875</v>
      </c>
      <c r="J1372" s="445">
        <v>8</v>
      </c>
      <c r="K1372" s="446">
        <v>8195.099609375</v>
      </c>
    </row>
    <row r="1373" spans="1:11" ht="14.45" customHeight="1" x14ac:dyDescent="0.2">
      <c r="A1373" s="441" t="s">
        <v>2739</v>
      </c>
      <c r="B1373" s="442" t="s">
        <v>2740</v>
      </c>
      <c r="C1373" s="443" t="s">
        <v>2835</v>
      </c>
      <c r="D1373" s="444" t="s">
        <v>2836</v>
      </c>
      <c r="E1373" s="443" t="s">
        <v>381</v>
      </c>
      <c r="F1373" s="444" t="s">
        <v>382</v>
      </c>
      <c r="G1373" s="443" t="s">
        <v>2891</v>
      </c>
      <c r="H1373" s="443" t="s">
        <v>2892</v>
      </c>
      <c r="I1373" s="445">
        <v>9883.2802734375</v>
      </c>
      <c r="J1373" s="445">
        <v>2</v>
      </c>
      <c r="K1373" s="446">
        <v>19766.560546875</v>
      </c>
    </row>
    <row r="1374" spans="1:11" ht="14.45" customHeight="1" x14ac:dyDescent="0.2">
      <c r="A1374" s="441" t="s">
        <v>2739</v>
      </c>
      <c r="B1374" s="442" t="s">
        <v>2740</v>
      </c>
      <c r="C1374" s="443" t="s">
        <v>2835</v>
      </c>
      <c r="D1374" s="444" t="s">
        <v>2836</v>
      </c>
      <c r="E1374" s="443" t="s">
        <v>381</v>
      </c>
      <c r="F1374" s="444" t="s">
        <v>382</v>
      </c>
      <c r="G1374" s="443" t="s">
        <v>2893</v>
      </c>
      <c r="H1374" s="443" t="s">
        <v>2894</v>
      </c>
      <c r="I1374" s="445">
        <v>47377.4609375</v>
      </c>
      <c r="J1374" s="445">
        <v>1</v>
      </c>
      <c r="K1374" s="446">
        <v>47377.4609375</v>
      </c>
    </row>
    <row r="1375" spans="1:11" ht="14.45" customHeight="1" x14ac:dyDescent="0.2">
      <c r="A1375" s="441" t="s">
        <v>2739</v>
      </c>
      <c r="B1375" s="442" t="s">
        <v>2740</v>
      </c>
      <c r="C1375" s="443" t="s">
        <v>2835</v>
      </c>
      <c r="D1375" s="444" t="s">
        <v>2836</v>
      </c>
      <c r="E1375" s="443" t="s">
        <v>381</v>
      </c>
      <c r="F1375" s="444" t="s">
        <v>382</v>
      </c>
      <c r="G1375" s="443" t="s">
        <v>2895</v>
      </c>
      <c r="H1375" s="443" t="s">
        <v>2896</v>
      </c>
      <c r="I1375" s="445">
        <v>65908.5390625</v>
      </c>
      <c r="J1375" s="445">
        <v>1</v>
      </c>
      <c r="K1375" s="446">
        <v>65908.5390625</v>
      </c>
    </row>
    <row r="1376" spans="1:11" ht="14.45" customHeight="1" x14ac:dyDescent="0.2">
      <c r="A1376" s="441" t="s">
        <v>2739</v>
      </c>
      <c r="B1376" s="442" t="s">
        <v>2740</v>
      </c>
      <c r="C1376" s="443" t="s">
        <v>2835</v>
      </c>
      <c r="D1376" s="444" t="s">
        <v>2836</v>
      </c>
      <c r="E1376" s="443" t="s">
        <v>381</v>
      </c>
      <c r="F1376" s="444" t="s">
        <v>382</v>
      </c>
      <c r="G1376" s="443" t="s">
        <v>2897</v>
      </c>
      <c r="H1376" s="443" t="s">
        <v>2898</v>
      </c>
      <c r="I1376" s="445">
        <v>18053</v>
      </c>
      <c r="J1376" s="445">
        <v>1</v>
      </c>
      <c r="K1376" s="446">
        <v>18053</v>
      </c>
    </row>
    <row r="1377" spans="1:11" ht="14.45" customHeight="1" x14ac:dyDescent="0.2">
      <c r="A1377" s="441" t="s">
        <v>2739</v>
      </c>
      <c r="B1377" s="442" t="s">
        <v>2740</v>
      </c>
      <c r="C1377" s="443" t="s">
        <v>2835</v>
      </c>
      <c r="D1377" s="444" t="s">
        <v>2836</v>
      </c>
      <c r="E1377" s="443" t="s">
        <v>381</v>
      </c>
      <c r="F1377" s="444" t="s">
        <v>382</v>
      </c>
      <c r="G1377" s="443" t="s">
        <v>2899</v>
      </c>
      <c r="H1377" s="443" t="s">
        <v>2900</v>
      </c>
      <c r="I1377" s="445">
        <v>10769</v>
      </c>
      <c r="J1377" s="445">
        <v>1</v>
      </c>
      <c r="K1377" s="446">
        <v>10769</v>
      </c>
    </row>
    <row r="1378" spans="1:11" ht="14.45" customHeight="1" x14ac:dyDescent="0.2">
      <c r="A1378" s="441" t="s">
        <v>2739</v>
      </c>
      <c r="B1378" s="442" t="s">
        <v>2740</v>
      </c>
      <c r="C1378" s="443" t="s">
        <v>2835</v>
      </c>
      <c r="D1378" s="444" t="s">
        <v>2836</v>
      </c>
      <c r="E1378" s="443" t="s">
        <v>381</v>
      </c>
      <c r="F1378" s="444" t="s">
        <v>382</v>
      </c>
      <c r="G1378" s="443" t="s">
        <v>2901</v>
      </c>
      <c r="H1378" s="443" t="s">
        <v>2902</v>
      </c>
      <c r="I1378" s="445">
        <v>12109.6796875</v>
      </c>
      <c r="J1378" s="445">
        <v>1</v>
      </c>
      <c r="K1378" s="446">
        <v>12109.6796875</v>
      </c>
    </row>
    <row r="1379" spans="1:11" ht="14.45" customHeight="1" x14ac:dyDescent="0.2">
      <c r="A1379" s="441" t="s">
        <v>2739</v>
      </c>
      <c r="B1379" s="442" t="s">
        <v>2740</v>
      </c>
      <c r="C1379" s="443" t="s">
        <v>2835</v>
      </c>
      <c r="D1379" s="444" t="s">
        <v>2836</v>
      </c>
      <c r="E1379" s="443" t="s">
        <v>381</v>
      </c>
      <c r="F1379" s="444" t="s">
        <v>382</v>
      </c>
      <c r="G1379" s="443" t="s">
        <v>757</v>
      </c>
      <c r="H1379" s="443" t="s">
        <v>758</v>
      </c>
      <c r="I1379" s="445">
        <v>74.630001068115234</v>
      </c>
      <c r="J1379" s="445">
        <v>2</v>
      </c>
      <c r="K1379" s="446">
        <v>149.26000213623047</v>
      </c>
    </row>
    <row r="1380" spans="1:11" ht="14.45" customHeight="1" x14ac:dyDescent="0.2">
      <c r="A1380" s="441" t="s">
        <v>2739</v>
      </c>
      <c r="B1380" s="442" t="s">
        <v>2740</v>
      </c>
      <c r="C1380" s="443" t="s">
        <v>2835</v>
      </c>
      <c r="D1380" s="444" t="s">
        <v>2836</v>
      </c>
      <c r="E1380" s="443" t="s">
        <v>381</v>
      </c>
      <c r="F1380" s="444" t="s">
        <v>382</v>
      </c>
      <c r="G1380" s="443" t="s">
        <v>2903</v>
      </c>
      <c r="H1380" s="443" t="s">
        <v>2904</v>
      </c>
      <c r="I1380" s="445">
        <v>30696.490234375</v>
      </c>
      <c r="J1380" s="445">
        <v>4</v>
      </c>
      <c r="K1380" s="446">
        <v>122785.9609375</v>
      </c>
    </row>
    <row r="1381" spans="1:11" ht="14.45" customHeight="1" x14ac:dyDescent="0.2">
      <c r="A1381" s="441" t="s">
        <v>2739</v>
      </c>
      <c r="B1381" s="442" t="s">
        <v>2740</v>
      </c>
      <c r="C1381" s="443" t="s">
        <v>2835</v>
      </c>
      <c r="D1381" s="444" t="s">
        <v>2836</v>
      </c>
      <c r="E1381" s="443" t="s">
        <v>381</v>
      </c>
      <c r="F1381" s="444" t="s">
        <v>382</v>
      </c>
      <c r="G1381" s="443" t="s">
        <v>2154</v>
      </c>
      <c r="H1381" s="443" t="s">
        <v>2155</v>
      </c>
      <c r="I1381" s="445">
        <v>128.05000305175781</v>
      </c>
      <c r="J1381" s="445">
        <v>4</v>
      </c>
      <c r="K1381" s="446">
        <v>512.17999267578125</v>
      </c>
    </row>
    <row r="1382" spans="1:11" ht="14.45" customHeight="1" x14ac:dyDescent="0.2">
      <c r="A1382" s="441" t="s">
        <v>2739</v>
      </c>
      <c r="B1382" s="442" t="s">
        <v>2740</v>
      </c>
      <c r="C1382" s="443" t="s">
        <v>2835</v>
      </c>
      <c r="D1382" s="444" t="s">
        <v>2836</v>
      </c>
      <c r="E1382" s="443" t="s">
        <v>381</v>
      </c>
      <c r="F1382" s="444" t="s">
        <v>382</v>
      </c>
      <c r="G1382" s="443" t="s">
        <v>794</v>
      </c>
      <c r="H1382" s="443" t="s">
        <v>795</v>
      </c>
      <c r="I1382" s="445">
        <v>83.05999755859375</v>
      </c>
      <c r="J1382" s="445">
        <v>2</v>
      </c>
      <c r="K1382" s="446">
        <v>166.11000061035156</v>
      </c>
    </row>
    <row r="1383" spans="1:11" ht="14.45" customHeight="1" x14ac:dyDescent="0.2">
      <c r="A1383" s="441" t="s">
        <v>2739</v>
      </c>
      <c r="B1383" s="442" t="s">
        <v>2740</v>
      </c>
      <c r="C1383" s="443" t="s">
        <v>2835</v>
      </c>
      <c r="D1383" s="444" t="s">
        <v>2836</v>
      </c>
      <c r="E1383" s="443" t="s">
        <v>381</v>
      </c>
      <c r="F1383" s="444" t="s">
        <v>382</v>
      </c>
      <c r="G1383" s="443" t="s">
        <v>2758</v>
      </c>
      <c r="H1383" s="443" t="s">
        <v>2759</v>
      </c>
      <c r="I1383" s="445">
        <v>10586.2900390625</v>
      </c>
      <c r="J1383" s="445">
        <v>46</v>
      </c>
      <c r="K1383" s="446">
        <v>486969.35546875</v>
      </c>
    </row>
    <row r="1384" spans="1:11" ht="14.45" customHeight="1" x14ac:dyDescent="0.2">
      <c r="A1384" s="441" t="s">
        <v>2739</v>
      </c>
      <c r="B1384" s="442" t="s">
        <v>2740</v>
      </c>
      <c r="C1384" s="443" t="s">
        <v>2835</v>
      </c>
      <c r="D1384" s="444" t="s">
        <v>2836</v>
      </c>
      <c r="E1384" s="443" t="s">
        <v>381</v>
      </c>
      <c r="F1384" s="444" t="s">
        <v>382</v>
      </c>
      <c r="G1384" s="443" t="s">
        <v>2905</v>
      </c>
      <c r="H1384" s="443" t="s">
        <v>2906</v>
      </c>
      <c r="I1384" s="445">
        <v>2253.02001953125</v>
      </c>
      <c r="J1384" s="445">
        <v>96</v>
      </c>
      <c r="K1384" s="446">
        <v>216289.921875</v>
      </c>
    </row>
    <row r="1385" spans="1:11" ht="14.45" customHeight="1" x14ac:dyDescent="0.2">
      <c r="A1385" s="441" t="s">
        <v>2739</v>
      </c>
      <c r="B1385" s="442" t="s">
        <v>2740</v>
      </c>
      <c r="C1385" s="443" t="s">
        <v>2835</v>
      </c>
      <c r="D1385" s="444" t="s">
        <v>2836</v>
      </c>
      <c r="E1385" s="443" t="s">
        <v>381</v>
      </c>
      <c r="F1385" s="444" t="s">
        <v>382</v>
      </c>
      <c r="G1385" s="443" t="s">
        <v>2907</v>
      </c>
      <c r="H1385" s="443" t="s">
        <v>2908</v>
      </c>
      <c r="I1385" s="445">
        <v>6757.85009765625</v>
      </c>
      <c r="J1385" s="445">
        <v>96</v>
      </c>
      <c r="K1385" s="446">
        <v>648753.609375</v>
      </c>
    </row>
    <row r="1386" spans="1:11" ht="14.45" customHeight="1" x14ac:dyDescent="0.2">
      <c r="A1386" s="441" t="s">
        <v>2739</v>
      </c>
      <c r="B1386" s="442" t="s">
        <v>2740</v>
      </c>
      <c r="C1386" s="443" t="s">
        <v>2835</v>
      </c>
      <c r="D1386" s="444" t="s">
        <v>2836</v>
      </c>
      <c r="E1386" s="443" t="s">
        <v>381</v>
      </c>
      <c r="F1386" s="444" t="s">
        <v>382</v>
      </c>
      <c r="G1386" s="443" t="s">
        <v>2909</v>
      </c>
      <c r="H1386" s="443" t="s">
        <v>2910</v>
      </c>
      <c r="I1386" s="445">
        <v>5632.5498046875</v>
      </c>
      <c r="J1386" s="445">
        <v>32</v>
      </c>
      <c r="K1386" s="446">
        <v>180241.59375</v>
      </c>
    </row>
    <row r="1387" spans="1:11" ht="14.45" customHeight="1" x14ac:dyDescent="0.2">
      <c r="A1387" s="441" t="s">
        <v>2739</v>
      </c>
      <c r="B1387" s="442" t="s">
        <v>2740</v>
      </c>
      <c r="C1387" s="443" t="s">
        <v>2835</v>
      </c>
      <c r="D1387" s="444" t="s">
        <v>2836</v>
      </c>
      <c r="E1387" s="443" t="s">
        <v>381</v>
      </c>
      <c r="F1387" s="444" t="s">
        <v>382</v>
      </c>
      <c r="G1387" s="443" t="s">
        <v>2911</v>
      </c>
      <c r="H1387" s="443" t="s">
        <v>2912</v>
      </c>
      <c r="I1387" s="445">
        <v>5632.5498046875</v>
      </c>
      <c r="J1387" s="445">
        <v>32</v>
      </c>
      <c r="K1387" s="446">
        <v>180241.59375</v>
      </c>
    </row>
    <row r="1388" spans="1:11" ht="14.45" customHeight="1" x14ac:dyDescent="0.2">
      <c r="A1388" s="441" t="s">
        <v>2739</v>
      </c>
      <c r="B1388" s="442" t="s">
        <v>2740</v>
      </c>
      <c r="C1388" s="443" t="s">
        <v>2835</v>
      </c>
      <c r="D1388" s="444" t="s">
        <v>2836</v>
      </c>
      <c r="E1388" s="443" t="s">
        <v>381</v>
      </c>
      <c r="F1388" s="444" t="s">
        <v>382</v>
      </c>
      <c r="G1388" s="443" t="s">
        <v>2913</v>
      </c>
      <c r="H1388" s="443" t="s">
        <v>2914</v>
      </c>
      <c r="I1388" s="445">
        <v>5632.5498046875</v>
      </c>
      <c r="J1388" s="445">
        <v>70</v>
      </c>
      <c r="K1388" s="446">
        <v>394278.48828125</v>
      </c>
    </row>
    <row r="1389" spans="1:11" ht="14.45" customHeight="1" x14ac:dyDescent="0.2">
      <c r="A1389" s="441" t="s">
        <v>2739</v>
      </c>
      <c r="B1389" s="442" t="s">
        <v>2740</v>
      </c>
      <c r="C1389" s="443" t="s">
        <v>2835</v>
      </c>
      <c r="D1389" s="444" t="s">
        <v>2836</v>
      </c>
      <c r="E1389" s="443" t="s">
        <v>381</v>
      </c>
      <c r="F1389" s="444" t="s">
        <v>382</v>
      </c>
      <c r="G1389" s="443" t="s">
        <v>2915</v>
      </c>
      <c r="H1389" s="443" t="s">
        <v>2916</v>
      </c>
      <c r="I1389" s="445">
        <v>20551.849609375</v>
      </c>
      <c r="J1389" s="445">
        <v>2</v>
      </c>
      <c r="K1389" s="446">
        <v>41103.69921875</v>
      </c>
    </row>
    <row r="1390" spans="1:11" ht="14.45" customHeight="1" x14ac:dyDescent="0.2">
      <c r="A1390" s="441" t="s">
        <v>2739</v>
      </c>
      <c r="B1390" s="442" t="s">
        <v>2740</v>
      </c>
      <c r="C1390" s="443" t="s">
        <v>2835</v>
      </c>
      <c r="D1390" s="444" t="s">
        <v>2836</v>
      </c>
      <c r="E1390" s="443" t="s">
        <v>381</v>
      </c>
      <c r="F1390" s="444" t="s">
        <v>382</v>
      </c>
      <c r="G1390" s="443" t="s">
        <v>2764</v>
      </c>
      <c r="H1390" s="443" t="s">
        <v>2765</v>
      </c>
      <c r="I1390" s="445">
        <v>20551.849609375</v>
      </c>
      <c r="J1390" s="445">
        <v>2</v>
      </c>
      <c r="K1390" s="446">
        <v>41103.69921875</v>
      </c>
    </row>
    <row r="1391" spans="1:11" ht="14.45" customHeight="1" x14ac:dyDescent="0.2">
      <c r="A1391" s="441" t="s">
        <v>2739</v>
      </c>
      <c r="B1391" s="442" t="s">
        <v>2740</v>
      </c>
      <c r="C1391" s="443" t="s">
        <v>2835</v>
      </c>
      <c r="D1391" s="444" t="s">
        <v>2836</v>
      </c>
      <c r="E1391" s="443" t="s">
        <v>381</v>
      </c>
      <c r="F1391" s="444" t="s">
        <v>382</v>
      </c>
      <c r="G1391" s="443" t="s">
        <v>2766</v>
      </c>
      <c r="H1391" s="443" t="s">
        <v>2767</v>
      </c>
      <c r="I1391" s="445">
        <v>20551.849609375</v>
      </c>
      <c r="J1391" s="445">
        <v>2</v>
      </c>
      <c r="K1391" s="446">
        <v>41103.69921875</v>
      </c>
    </row>
    <row r="1392" spans="1:11" ht="14.45" customHeight="1" x14ac:dyDescent="0.2">
      <c r="A1392" s="441" t="s">
        <v>2739</v>
      </c>
      <c r="B1392" s="442" t="s">
        <v>2740</v>
      </c>
      <c r="C1392" s="443" t="s">
        <v>2835</v>
      </c>
      <c r="D1392" s="444" t="s">
        <v>2836</v>
      </c>
      <c r="E1392" s="443" t="s">
        <v>381</v>
      </c>
      <c r="F1392" s="444" t="s">
        <v>382</v>
      </c>
      <c r="G1392" s="443" t="s">
        <v>2768</v>
      </c>
      <c r="H1392" s="443" t="s">
        <v>2769</v>
      </c>
      <c r="I1392" s="445">
        <v>20551.849609375</v>
      </c>
      <c r="J1392" s="445">
        <v>2</v>
      </c>
      <c r="K1392" s="446">
        <v>41103.69921875</v>
      </c>
    </row>
    <row r="1393" spans="1:11" ht="14.45" customHeight="1" x14ac:dyDescent="0.2">
      <c r="A1393" s="441" t="s">
        <v>2739</v>
      </c>
      <c r="B1393" s="442" t="s">
        <v>2740</v>
      </c>
      <c r="C1393" s="443" t="s">
        <v>2835</v>
      </c>
      <c r="D1393" s="444" t="s">
        <v>2836</v>
      </c>
      <c r="E1393" s="443" t="s">
        <v>381</v>
      </c>
      <c r="F1393" s="444" t="s">
        <v>382</v>
      </c>
      <c r="G1393" s="443" t="s">
        <v>2917</v>
      </c>
      <c r="H1393" s="443" t="s">
        <v>2918</v>
      </c>
      <c r="I1393" s="445">
        <v>26220.69921875</v>
      </c>
      <c r="J1393" s="445">
        <v>1</v>
      </c>
      <c r="K1393" s="446">
        <v>26220.69921875</v>
      </c>
    </row>
    <row r="1394" spans="1:11" ht="14.45" customHeight="1" x14ac:dyDescent="0.2">
      <c r="A1394" s="441" t="s">
        <v>2739</v>
      </c>
      <c r="B1394" s="442" t="s">
        <v>2740</v>
      </c>
      <c r="C1394" s="443" t="s">
        <v>2835</v>
      </c>
      <c r="D1394" s="444" t="s">
        <v>2836</v>
      </c>
      <c r="E1394" s="443" t="s">
        <v>381</v>
      </c>
      <c r="F1394" s="444" t="s">
        <v>382</v>
      </c>
      <c r="G1394" s="443" t="s">
        <v>2919</v>
      </c>
      <c r="H1394" s="443" t="s">
        <v>2920</v>
      </c>
      <c r="I1394" s="445">
        <v>26220.64453125</v>
      </c>
      <c r="J1394" s="445">
        <v>2</v>
      </c>
      <c r="K1394" s="446">
        <v>52441.2890625</v>
      </c>
    </row>
    <row r="1395" spans="1:11" ht="14.45" customHeight="1" x14ac:dyDescent="0.2">
      <c r="A1395" s="441" t="s">
        <v>2739</v>
      </c>
      <c r="B1395" s="442" t="s">
        <v>2740</v>
      </c>
      <c r="C1395" s="443" t="s">
        <v>2835</v>
      </c>
      <c r="D1395" s="444" t="s">
        <v>2836</v>
      </c>
      <c r="E1395" s="443" t="s">
        <v>381</v>
      </c>
      <c r="F1395" s="444" t="s">
        <v>382</v>
      </c>
      <c r="G1395" s="443" t="s">
        <v>2921</v>
      </c>
      <c r="H1395" s="443" t="s">
        <v>2922</v>
      </c>
      <c r="I1395" s="445">
        <v>20551.836588541668</v>
      </c>
      <c r="J1395" s="445">
        <v>3</v>
      </c>
      <c r="K1395" s="446">
        <v>61655.509765625</v>
      </c>
    </row>
    <row r="1396" spans="1:11" ht="14.45" customHeight="1" x14ac:dyDescent="0.2">
      <c r="A1396" s="441" t="s">
        <v>2739</v>
      </c>
      <c r="B1396" s="442" t="s">
        <v>2740</v>
      </c>
      <c r="C1396" s="443" t="s">
        <v>2835</v>
      </c>
      <c r="D1396" s="444" t="s">
        <v>2836</v>
      </c>
      <c r="E1396" s="443" t="s">
        <v>381</v>
      </c>
      <c r="F1396" s="444" t="s">
        <v>382</v>
      </c>
      <c r="G1396" s="443" t="s">
        <v>2923</v>
      </c>
      <c r="H1396" s="443" t="s">
        <v>2924</v>
      </c>
      <c r="I1396" s="445">
        <v>26221</v>
      </c>
      <c r="J1396" s="445">
        <v>1</v>
      </c>
      <c r="K1396" s="446">
        <v>26221</v>
      </c>
    </row>
    <row r="1397" spans="1:11" ht="14.45" customHeight="1" x14ac:dyDescent="0.2">
      <c r="A1397" s="441" t="s">
        <v>2739</v>
      </c>
      <c r="B1397" s="442" t="s">
        <v>2740</v>
      </c>
      <c r="C1397" s="443" t="s">
        <v>2835</v>
      </c>
      <c r="D1397" s="444" t="s">
        <v>2836</v>
      </c>
      <c r="E1397" s="443" t="s">
        <v>381</v>
      </c>
      <c r="F1397" s="444" t="s">
        <v>382</v>
      </c>
      <c r="G1397" s="443" t="s">
        <v>2925</v>
      </c>
      <c r="H1397" s="443" t="s">
        <v>2926</v>
      </c>
      <c r="I1397" s="445">
        <v>20551.837158203125</v>
      </c>
      <c r="J1397" s="445">
        <v>9</v>
      </c>
      <c r="K1397" s="446">
        <v>184966.5078125</v>
      </c>
    </row>
    <row r="1398" spans="1:11" ht="14.45" customHeight="1" x14ac:dyDescent="0.2">
      <c r="A1398" s="441" t="s">
        <v>2739</v>
      </c>
      <c r="B1398" s="442" t="s">
        <v>2740</v>
      </c>
      <c r="C1398" s="443" t="s">
        <v>2835</v>
      </c>
      <c r="D1398" s="444" t="s">
        <v>2836</v>
      </c>
      <c r="E1398" s="443" t="s">
        <v>381</v>
      </c>
      <c r="F1398" s="444" t="s">
        <v>382</v>
      </c>
      <c r="G1398" s="443" t="s">
        <v>2770</v>
      </c>
      <c r="H1398" s="443" t="s">
        <v>2771</v>
      </c>
      <c r="I1398" s="445">
        <v>39512.791406249999</v>
      </c>
      <c r="J1398" s="445">
        <v>17</v>
      </c>
      <c r="K1398" s="446">
        <v>671717.4609375</v>
      </c>
    </row>
    <row r="1399" spans="1:11" ht="14.45" customHeight="1" x14ac:dyDescent="0.2">
      <c r="A1399" s="441" t="s">
        <v>2739</v>
      </c>
      <c r="B1399" s="442" t="s">
        <v>2740</v>
      </c>
      <c r="C1399" s="443" t="s">
        <v>2835</v>
      </c>
      <c r="D1399" s="444" t="s">
        <v>2836</v>
      </c>
      <c r="E1399" s="443" t="s">
        <v>381</v>
      </c>
      <c r="F1399" s="444" t="s">
        <v>382</v>
      </c>
      <c r="G1399" s="443" t="s">
        <v>2772</v>
      </c>
      <c r="H1399" s="443" t="s">
        <v>2773</v>
      </c>
      <c r="I1399" s="445">
        <v>3507.7900390625</v>
      </c>
      <c r="J1399" s="445">
        <v>6</v>
      </c>
      <c r="K1399" s="446">
        <v>21046.740234375</v>
      </c>
    </row>
    <row r="1400" spans="1:11" ht="14.45" customHeight="1" x14ac:dyDescent="0.2">
      <c r="A1400" s="441" t="s">
        <v>2739</v>
      </c>
      <c r="B1400" s="442" t="s">
        <v>2740</v>
      </c>
      <c r="C1400" s="443" t="s">
        <v>2835</v>
      </c>
      <c r="D1400" s="444" t="s">
        <v>2836</v>
      </c>
      <c r="E1400" s="443" t="s">
        <v>381</v>
      </c>
      <c r="F1400" s="444" t="s">
        <v>382</v>
      </c>
      <c r="G1400" s="443" t="s">
        <v>2774</v>
      </c>
      <c r="H1400" s="443" t="s">
        <v>2775</v>
      </c>
      <c r="I1400" s="445">
        <v>20685.0703125</v>
      </c>
      <c r="J1400" s="445">
        <v>4</v>
      </c>
      <c r="K1400" s="446">
        <v>82740.28125</v>
      </c>
    </row>
    <row r="1401" spans="1:11" ht="14.45" customHeight="1" x14ac:dyDescent="0.2">
      <c r="A1401" s="441" t="s">
        <v>2739</v>
      </c>
      <c r="B1401" s="442" t="s">
        <v>2740</v>
      </c>
      <c r="C1401" s="443" t="s">
        <v>2835</v>
      </c>
      <c r="D1401" s="444" t="s">
        <v>2836</v>
      </c>
      <c r="E1401" s="443" t="s">
        <v>381</v>
      </c>
      <c r="F1401" s="444" t="s">
        <v>382</v>
      </c>
      <c r="G1401" s="443" t="s">
        <v>2927</v>
      </c>
      <c r="H1401" s="443" t="s">
        <v>2928</v>
      </c>
      <c r="I1401" s="445">
        <v>2532.889892578125</v>
      </c>
      <c r="J1401" s="445">
        <v>20</v>
      </c>
      <c r="K1401" s="446">
        <v>50657.8681640625</v>
      </c>
    </row>
    <row r="1402" spans="1:11" ht="14.45" customHeight="1" x14ac:dyDescent="0.2">
      <c r="A1402" s="441" t="s">
        <v>2739</v>
      </c>
      <c r="B1402" s="442" t="s">
        <v>2740</v>
      </c>
      <c r="C1402" s="443" t="s">
        <v>2835</v>
      </c>
      <c r="D1402" s="444" t="s">
        <v>2836</v>
      </c>
      <c r="E1402" s="443" t="s">
        <v>381</v>
      </c>
      <c r="F1402" s="444" t="s">
        <v>382</v>
      </c>
      <c r="G1402" s="443" t="s">
        <v>2929</v>
      </c>
      <c r="H1402" s="443" t="s">
        <v>2930</v>
      </c>
      <c r="I1402" s="445">
        <v>363</v>
      </c>
      <c r="J1402" s="445">
        <v>4</v>
      </c>
      <c r="K1402" s="446">
        <v>1452</v>
      </c>
    </row>
    <row r="1403" spans="1:11" ht="14.45" customHeight="1" x14ac:dyDescent="0.2">
      <c r="A1403" s="441" t="s">
        <v>2739</v>
      </c>
      <c r="B1403" s="442" t="s">
        <v>2740</v>
      </c>
      <c r="C1403" s="443" t="s">
        <v>2835</v>
      </c>
      <c r="D1403" s="444" t="s">
        <v>2836</v>
      </c>
      <c r="E1403" s="443" t="s">
        <v>381</v>
      </c>
      <c r="F1403" s="444" t="s">
        <v>382</v>
      </c>
      <c r="G1403" s="443" t="s">
        <v>2931</v>
      </c>
      <c r="H1403" s="443" t="s">
        <v>2932</v>
      </c>
      <c r="I1403" s="445">
        <v>8499</v>
      </c>
      <c r="J1403" s="445">
        <v>2</v>
      </c>
      <c r="K1403" s="446">
        <v>16998</v>
      </c>
    </row>
    <row r="1404" spans="1:11" ht="14.45" customHeight="1" x14ac:dyDescent="0.2">
      <c r="A1404" s="441" t="s">
        <v>2739</v>
      </c>
      <c r="B1404" s="442" t="s">
        <v>2740</v>
      </c>
      <c r="C1404" s="443" t="s">
        <v>2835</v>
      </c>
      <c r="D1404" s="444" t="s">
        <v>2836</v>
      </c>
      <c r="E1404" s="443" t="s">
        <v>381</v>
      </c>
      <c r="F1404" s="444" t="s">
        <v>382</v>
      </c>
      <c r="G1404" s="443" t="s">
        <v>2220</v>
      </c>
      <c r="H1404" s="443" t="s">
        <v>2221</v>
      </c>
      <c r="I1404" s="445">
        <v>18573.575816761364</v>
      </c>
      <c r="J1404" s="445">
        <v>25</v>
      </c>
      <c r="K1404" s="446">
        <v>464338</v>
      </c>
    </row>
    <row r="1405" spans="1:11" ht="14.45" customHeight="1" x14ac:dyDescent="0.2">
      <c r="A1405" s="441" t="s">
        <v>2739</v>
      </c>
      <c r="B1405" s="442" t="s">
        <v>2740</v>
      </c>
      <c r="C1405" s="443" t="s">
        <v>2835</v>
      </c>
      <c r="D1405" s="444" t="s">
        <v>2836</v>
      </c>
      <c r="E1405" s="443" t="s">
        <v>381</v>
      </c>
      <c r="F1405" s="444" t="s">
        <v>382</v>
      </c>
      <c r="G1405" s="443" t="s">
        <v>2222</v>
      </c>
      <c r="H1405" s="443" t="s">
        <v>2223</v>
      </c>
      <c r="I1405" s="445">
        <v>35509.87109375</v>
      </c>
      <c r="J1405" s="445">
        <v>1</v>
      </c>
      <c r="K1405" s="446">
        <v>35509.87109375</v>
      </c>
    </row>
    <row r="1406" spans="1:11" ht="14.45" customHeight="1" x14ac:dyDescent="0.2">
      <c r="A1406" s="441" t="s">
        <v>2739</v>
      </c>
      <c r="B1406" s="442" t="s">
        <v>2740</v>
      </c>
      <c r="C1406" s="443" t="s">
        <v>2835</v>
      </c>
      <c r="D1406" s="444" t="s">
        <v>2836</v>
      </c>
      <c r="E1406" s="443" t="s">
        <v>381</v>
      </c>
      <c r="F1406" s="444" t="s">
        <v>382</v>
      </c>
      <c r="G1406" s="443" t="s">
        <v>2933</v>
      </c>
      <c r="H1406" s="443" t="s">
        <v>2934</v>
      </c>
      <c r="I1406" s="445">
        <v>30696</v>
      </c>
      <c r="J1406" s="445">
        <v>1</v>
      </c>
      <c r="K1406" s="446">
        <v>30696</v>
      </c>
    </row>
    <row r="1407" spans="1:11" ht="14.45" customHeight="1" x14ac:dyDescent="0.2">
      <c r="A1407" s="441" t="s">
        <v>2739</v>
      </c>
      <c r="B1407" s="442" t="s">
        <v>2740</v>
      </c>
      <c r="C1407" s="443" t="s">
        <v>2835</v>
      </c>
      <c r="D1407" s="444" t="s">
        <v>2836</v>
      </c>
      <c r="E1407" s="443" t="s">
        <v>381</v>
      </c>
      <c r="F1407" s="444" t="s">
        <v>382</v>
      </c>
      <c r="G1407" s="443" t="s">
        <v>2935</v>
      </c>
      <c r="H1407" s="443" t="s">
        <v>2936</v>
      </c>
      <c r="I1407" s="445">
        <v>23844.740234375</v>
      </c>
      <c r="J1407" s="445">
        <v>1</v>
      </c>
      <c r="K1407" s="446">
        <v>23844.740234375</v>
      </c>
    </row>
    <row r="1408" spans="1:11" ht="14.45" customHeight="1" x14ac:dyDescent="0.2">
      <c r="A1408" s="441" t="s">
        <v>2739</v>
      </c>
      <c r="B1408" s="442" t="s">
        <v>2740</v>
      </c>
      <c r="C1408" s="443" t="s">
        <v>2835</v>
      </c>
      <c r="D1408" s="444" t="s">
        <v>2836</v>
      </c>
      <c r="E1408" s="443" t="s">
        <v>381</v>
      </c>
      <c r="F1408" s="444" t="s">
        <v>382</v>
      </c>
      <c r="G1408" s="443" t="s">
        <v>2937</v>
      </c>
      <c r="H1408" s="443" t="s">
        <v>2938</v>
      </c>
      <c r="I1408" s="445">
        <v>21214.810546875</v>
      </c>
      <c r="J1408" s="445">
        <v>1</v>
      </c>
      <c r="K1408" s="446">
        <v>21214.810546875</v>
      </c>
    </row>
    <row r="1409" spans="1:11" ht="14.45" customHeight="1" x14ac:dyDescent="0.2">
      <c r="A1409" s="441" t="s">
        <v>2739</v>
      </c>
      <c r="B1409" s="442" t="s">
        <v>2740</v>
      </c>
      <c r="C1409" s="443" t="s">
        <v>2835</v>
      </c>
      <c r="D1409" s="444" t="s">
        <v>2836</v>
      </c>
      <c r="E1409" s="443" t="s">
        <v>381</v>
      </c>
      <c r="F1409" s="444" t="s">
        <v>382</v>
      </c>
      <c r="G1409" s="443" t="s">
        <v>2939</v>
      </c>
      <c r="H1409" s="443" t="s">
        <v>2940</v>
      </c>
      <c r="I1409" s="445">
        <v>60093.44140625</v>
      </c>
      <c r="J1409" s="445">
        <v>1</v>
      </c>
      <c r="K1409" s="446">
        <v>60093.44140625</v>
      </c>
    </row>
    <row r="1410" spans="1:11" ht="14.45" customHeight="1" x14ac:dyDescent="0.2">
      <c r="A1410" s="441" t="s">
        <v>2739</v>
      </c>
      <c r="B1410" s="442" t="s">
        <v>2740</v>
      </c>
      <c r="C1410" s="443" t="s">
        <v>2835</v>
      </c>
      <c r="D1410" s="444" t="s">
        <v>2836</v>
      </c>
      <c r="E1410" s="443" t="s">
        <v>381</v>
      </c>
      <c r="F1410" s="444" t="s">
        <v>382</v>
      </c>
      <c r="G1410" s="443" t="s">
        <v>2941</v>
      </c>
      <c r="H1410" s="443" t="s">
        <v>2942</v>
      </c>
      <c r="I1410" s="445">
        <v>2240.199951171875</v>
      </c>
      <c r="J1410" s="445">
        <v>1</v>
      </c>
      <c r="K1410" s="446">
        <v>2240.199951171875</v>
      </c>
    </row>
    <row r="1411" spans="1:11" ht="14.45" customHeight="1" x14ac:dyDescent="0.2">
      <c r="A1411" s="441" t="s">
        <v>2739</v>
      </c>
      <c r="B1411" s="442" t="s">
        <v>2740</v>
      </c>
      <c r="C1411" s="443" t="s">
        <v>2835</v>
      </c>
      <c r="D1411" s="444" t="s">
        <v>2836</v>
      </c>
      <c r="E1411" s="443" t="s">
        <v>381</v>
      </c>
      <c r="F1411" s="444" t="s">
        <v>382</v>
      </c>
      <c r="G1411" s="443" t="s">
        <v>2943</v>
      </c>
      <c r="H1411" s="443" t="s">
        <v>2944</v>
      </c>
      <c r="I1411" s="445">
        <v>14374.91259765625</v>
      </c>
      <c r="J1411" s="445">
        <v>3</v>
      </c>
      <c r="K1411" s="446">
        <v>43124.650390625</v>
      </c>
    </row>
    <row r="1412" spans="1:11" ht="14.45" customHeight="1" x14ac:dyDescent="0.2">
      <c r="A1412" s="441" t="s">
        <v>2739</v>
      </c>
      <c r="B1412" s="442" t="s">
        <v>2740</v>
      </c>
      <c r="C1412" s="443" t="s">
        <v>2835</v>
      </c>
      <c r="D1412" s="444" t="s">
        <v>2836</v>
      </c>
      <c r="E1412" s="443" t="s">
        <v>381</v>
      </c>
      <c r="F1412" s="444" t="s">
        <v>382</v>
      </c>
      <c r="G1412" s="443" t="s">
        <v>2945</v>
      </c>
      <c r="H1412" s="443" t="s">
        <v>2946</v>
      </c>
      <c r="I1412" s="445">
        <v>13993.650390625</v>
      </c>
      <c r="J1412" s="445">
        <v>2</v>
      </c>
      <c r="K1412" s="446">
        <v>27987.30078125</v>
      </c>
    </row>
    <row r="1413" spans="1:11" ht="14.45" customHeight="1" x14ac:dyDescent="0.2">
      <c r="A1413" s="441" t="s">
        <v>2739</v>
      </c>
      <c r="B1413" s="442" t="s">
        <v>2740</v>
      </c>
      <c r="C1413" s="443" t="s">
        <v>2835</v>
      </c>
      <c r="D1413" s="444" t="s">
        <v>2836</v>
      </c>
      <c r="E1413" s="443" t="s">
        <v>381</v>
      </c>
      <c r="F1413" s="444" t="s">
        <v>382</v>
      </c>
      <c r="G1413" s="443" t="s">
        <v>2947</v>
      </c>
      <c r="H1413" s="443" t="s">
        <v>2948</v>
      </c>
      <c r="I1413" s="445">
        <v>7241</v>
      </c>
      <c r="J1413" s="445">
        <v>1</v>
      </c>
      <c r="K1413" s="446">
        <v>7241</v>
      </c>
    </row>
    <row r="1414" spans="1:11" ht="14.45" customHeight="1" x14ac:dyDescent="0.2">
      <c r="A1414" s="441" t="s">
        <v>2739</v>
      </c>
      <c r="B1414" s="442" t="s">
        <v>2740</v>
      </c>
      <c r="C1414" s="443" t="s">
        <v>2835</v>
      </c>
      <c r="D1414" s="444" t="s">
        <v>2836</v>
      </c>
      <c r="E1414" s="443" t="s">
        <v>381</v>
      </c>
      <c r="F1414" s="444" t="s">
        <v>382</v>
      </c>
      <c r="G1414" s="443" t="s">
        <v>2949</v>
      </c>
      <c r="H1414" s="443" t="s">
        <v>2950</v>
      </c>
      <c r="I1414" s="445">
        <v>7153.52001953125</v>
      </c>
      <c r="J1414" s="445">
        <v>4</v>
      </c>
      <c r="K1414" s="446">
        <v>28614.08056640625</v>
      </c>
    </row>
    <row r="1415" spans="1:11" ht="14.45" customHeight="1" x14ac:dyDescent="0.2">
      <c r="A1415" s="441" t="s">
        <v>2739</v>
      </c>
      <c r="B1415" s="442" t="s">
        <v>2740</v>
      </c>
      <c r="C1415" s="443" t="s">
        <v>2835</v>
      </c>
      <c r="D1415" s="444" t="s">
        <v>2836</v>
      </c>
      <c r="E1415" s="443" t="s">
        <v>381</v>
      </c>
      <c r="F1415" s="444" t="s">
        <v>382</v>
      </c>
      <c r="G1415" s="443" t="s">
        <v>2951</v>
      </c>
      <c r="H1415" s="443" t="s">
        <v>2952</v>
      </c>
      <c r="I1415" s="445">
        <v>23385.849609375</v>
      </c>
      <c r="J1415" s="445">
        <v>2</v>
      </c>
      <c r="K1415" s="446">
        <v>46771.69921875</v>
      </c>
    </row>
    <row r="1416" spans="1:11" ht="14.45" customHeight="1" x14ac:dyDescent="0.2">
      <c r="A1416" s="441" t="s">
        <v>2739</v>
      </c>
      <c r="B1416" s="442" t="s">
        <v>2740</v>
      </c>
      <c r="C1416" s="443" t="s">
        <v>2835</v>
      </c>
      <c r="D1416" s="444" t="s">
        <v>2836</v>
      </c>
      <c r="E1416" s="443" t="s">
        <v>381</v>
      </c>
      <c r="F1416" s="444" t="s">
        <v>382</v>
      </c>
      <c r="G1416" s="443" t="s">
        <v>2953</v>
      </c>
      <c r="H1416" s="443" t="s">
        <v>2954</v>
      </c>
      <c r="I1416" s="445">
        <v>33708.30859375</v>
      </c>
      <c r="J1416" s="445">
        <v>1</v>
      </c>
      <c r="K1416" s="446">
        <v>33708.30859375</v>
      </c>
    </row>
    <row r="1417" spans="1:11" ht="14.45" customHeight="1" x14ac:dyDescent="0.2">
      <c r="A1417" s="441" t="s">
        <v>2739</v>
      </c>
      <c r="B1417" s="442" t="s">
        <v>2740</v>
      </c>
      <c r="C1417" s="443" t="s">
        <v>2835</v>
      </c>
      <c r="D1417" s="444" t="s">
        <v>2836</v>
      </c>
      <c r="E1417" s="443" t="s">
        <v>381</v>
      </c>
      <c r="F1417" s="444" t="s">
        <v>382</v>
      </c>
      <c r="G1417" s="443" t="s">
        <v>2955</v>
      </c>
      <c r="H1417" s="443" t="s">
        <v>2956</v>
      </c>
      <c r="I1417" s="445">
        <v>88190.3984375</v>
      </c>
      <c r="J1417" s="445">
        <v>2</v>
      </c>
      <c r="K1417" s="446">
        <v>176380.796875</v>
      </c>
    </row>
    <row r="1418" spans="1:11" ht="14.45" customHeight="1" x14ac:dyDescent="0.2">
      <c r="A1418" s="441" t="s">
        <v>2739</v>
      </c>
      <c r="B1418" s="442" t="s">
        <v>2740</v>
      </c>
      <c r="C1418" s="443" t="s">
        <v>2835</v>
      </c>
      <c r="D1418" s="444" t="s">
        <v>2836</v>
      </c>
      <c r="E1418" s="443" t="s">
        <v>381</v>
      </c>
      <c r="F1418" s="444" t="s">
        <v>382</v>
      </c>
      <c r="G1418" s="443" t="s">
        <v>2957</v>
      </c>
      <c r="H1418" s="443" t="s">
        <v>2958</v>
      </c>
      <c r="I1418" s="445">
        <v>29591.759765625</v>
      </c>
      <c r="J1418" s="445">
        <v>2</v>
      </c>
      <c r="K1418" s="446">
        <v>59183.51953125</v>
      </c>
    </row>
    <row r="1419" spans="1:11" ht="14.45" customHeight="1" x14ac:dyDescent="0.2">
      <c r="A1419" s="441" t="s">
        <v>2739</v>
      </c>
      <c r="B1419" s="442" t="s">
        <v>2740</v>
      </c>
      <c r="C1419" s="443" t="s">
        <v>2835</v>
      </c>
      <c r="D1419" s="444" t="s">
        <v>2836</v>
      </c>
      <c r="E1419" s="443" t="s">
        <v>381</v>
      </c>
      <c r="F1419" s="444" t="s">
        <v>382</v>
      </c>
      <c r="G1419" s="443" t="s">
        <v>2959</v>
      </c>
      <c r="H1419" s="443" t="s">
        <v>2960</v>
      </c>
      <c r="I1419" s="445">
        <v>53549.76171875</v>
      </c>
      <c r="J1419" s="445">
        <v>1</v>
      </c>
      <c r="K1419" s="446">
        <v>53549.76171875</v>
      </c>
    </row>
    <row r="1420" spans="1:11" ht="14.45" customHeight="1" x14ac:dyDescent="0.2">
      <c r="A1420" s="441" t="s">
        <v>2739</v>
      </c>
      <c r="B1420" s="442" t="s">
        <v>2740</v>
      </c>
      <c r="C1420" s="443" t="s">
        <v>2835</v>
      </c>
      <c r="D1420" s="444" t="s">
        <v>2836</v>
      </c>
      <c r="E1420" s="443" t="s">
        <v>381</v>
      </c>
      <c r="F1420" s="444" t="s">
        <v>382</v>
      </c>
      <c r="G1420" s="443" t="s">
        <v>2961</v>
      </c>
      <c r="H1420" s="443" t="s">
        <v>2962</v>
      </c>
      <c r="I1420" s="445">
        <v>21547.6796875</v>
      </c>
      <c r="J1420" s="445">
        <v>1</v>
      </c>
      <c r="K1420" s="446">
        <v>21547.6796875</v>
      </c>
    </row>
    <row r="1421" spans="1:11" ht="14.45" customHeight="1" x14ac:dyDescent="0.2">
      <c r="A1421" s="441" t="s">
        <v>2739</v>
      </c>
      <c r="B1421" s="442" t="s">
        <v>2740</v>
      </c>
      <c r="C1421" s="443" t="s">
        <v>2835</v>
      </c>
      <c r="D1421" s="444" t="s">
        <v>2836</v>
      </c>
      <c r="E1421" s="443" t="s">
        <v>381</v>
      </c>
      <c r="F1421" s="444" t="s">
        <v>382</v>
      </c>
      <c r="G1421" s="443" t="s">
        <v>2963</v>
      </c>
      <c r="H1421" s="443" t="s">
        <v>2964</v>
      </c>
      <c r="I1421" s="445">
        <v>1887.5999755859375</v>
      </c>
      <c r="J1421" s="445">
        <v>1</v>
      </c>
      <c r="K1421" s="446">
        <v>1887.5999755859375</v>
      </c>
    </row>
    <row r="1422" spans="1:11" ht="14.45" customHeight="1" x14ac:dyDescent="0.2">
      <c r="A1422" s="441" t="s">
        <v>2739</v>
      </c>
      <c r="B1422" s="442" t="s">
        <v>2740</v>
      </c>
      <c r="C1422" s="443" t="s">
        <v>2835</v>
      </c>
      <c r="D1422" s="444" t="s">
        <v>2836</v>
      </c>
      <c r="E1422" s="443" t="s">
        <v>381</v>
      </c>
      <c r="F1422" s="444" t="s">
        <v>382</v>
      </c>
      <c r="G1422" s="443" t="s">
        <v>2965</v>
      </c>
      <c r="H1422" s="443" t="s">
        <v>2966</v>
      </c>
      <c r="I1422" s="445">
        <v>1887.5999755859375</v>
      </c>
      <c r="J1422" s="445">
        <v>1</v>
      </c>
      <c r="K1422" s="446">
        <v>1887.5999755859375</v>
      </c>
    </row>
    <row r="1423" spans="1:11" ht="14.45" customHeight="1" x14ac:dyDescent="0.2">
      <c r="A1423" s="441" t="s">
        <v>2739</v>
      </c>
      <c r="B1423" s="442" t="s">
        <v>2740</v>
      </c>
      <c r="C1423" s="443" t="s">
        <v>2835</v>
      </c>
      <c r="D1423" s="444" t="s">
        <v>2836</v>
      </c>
      <c r="E1423" s="443" t="s">
        <v>381</v>
      </c>
      <c r="F1423" s="444" t="s">
        <v>382</v>
      </c>
      <c r="G1423" s="443" t="s">
        <v>2967</v>
      </c>
      <c r="H1423" s="443" t="s">
        <v>2968</v>
      </c>
      <c r="I1423" s="445">
        <v>1113.199951171875</v>
      </c>
      <c r="J1423" s="445">
        <v>2</v>
      </c>
      <c r="K1423" s="446">
        <v>2226.39990234375</v>
      </c>
    </row>
    <row r="1424" spans="1:11" ht="14.45" customHeight="1" x14ac:dyDescent="0.2">
      <c r="A1424" s="441" t="s">
        <v>2739</v>
      </c>
      <c r="B1424" s="442" t="s">
        <v>2740</v>
      </c>
      <c r="C1424" s="443" t="s">
        <v>2835</v>
      </c>
      <c r="D1424" s="444" t="s">
        <v>2836</v>
      </c>
      <c r="E1424" s="443" t="s">
        <v>381</v>
      </c>
      <c r="F1424" s="444" t="s">
        <v>382</v>
      </c>
      <c r="G1424" s="443" t="s">
        <v>2969</v>
      </c>
      <c r="H1424" s="443" t="s">
        <v>2970</v>
      </c>
      <c r="I1424" s="445">
        <v>1471.3599853515625</v>
      </c>
      <c r="J1424" s="445">
        <v>2</v>
      </c>
      <c r="K1424" s="446">
        <v>2942.719970703125</v>
      </c>
    </row>
    <row r="1425" spans="1:11" ht="14.45" customHeight="1" x14ac:dyDescent="0.2">
      <c r="A1425" s="441" t="s">
        <v>2739</v>
      </c>
      <c r="B1425" s="442" t="s">
        <v>2740</v>
      </c>
      <c r="C1425" s="443" t="s">
        <v>2835</v>
      </c>
      <c r="D1425" s="444" t="s">
        <v>2836</v>
      </c>
      <c r="E1425" s="443" t="s">
        <v>381</v>
      </c>
      <c r="F1425" s="444" t="s">
        <v>382</v>
      </c>
      <c r="G1425" s="443" t="s">
        <v>2971</v>
      </c>
      <c r="H1425" s="443" t="s">
        <v>2972</v>
      </c>
      <c r="I1425" s="445">
        <v>1626.239990234375</v>
      </c>
      <c r="J1425" s="445">
        <v>1</v>
      </c>
      <c r="K1425" s="446">
        <v>1626.239990234375</v>
      </c>
    </row>
    <row r="1426" spans="1:11" ht="14.45" customHeight="1" x14ac:dyDescent="0.2">
      <c r="A1426" s="441" t="s">
        <v>2739</v>
      </c>
      <c r="B1426" s="442" t="s">
        <v>2740</v>
      </c>
      <c r="C1426" s="443" t="s">
        <v>2835</v>
      </c>
      <c r="D1426" s="444" t="s">
        <v>2836</v>
      </c>
      <c r="E1426" s="443" t="s">
        <v>381</v>
      </c>
      <c r="F1426" s="444" t="s">
        <v>382</v>
      </c>
      <c r="G1426" s="443" t="s">
        <v>2782</v>
      </c>
      <c r="H1426" s="443" t="s">
        <v>2783</v>
      </c>
      <c r="I1426" s="445">
        <v>1577.8399658203125</v>
      </c>
      <c r="J1426" s="445">
        <v>1</v>
      </c>
      <c r="K1426" s="446">
        <v>1577.8399658203125</v>
      </c>
    </row>
    <row r="1427" spans="1:11" ht="14.45" customHeight="1" x14ac:dyDescent="0.2">
      <c r="A1427" s="441" t="s">
        <v>2739</v>
      </c>
      <c r="B1427" s="442" t="s">
        <v>2740</v>
      </c>
      <c r="C1427" s="443" t="s">
        <v>2835</v>
      </c>
      <c r="D1427" s="444" t="s">
        <v>2836</v>
      </c>
      <c r="E1427" s="443" t="s">
        <v>381</v>
      </c>
      <c r="F1427" s="444" t="s">
        <v>382</v>
      </c>
      <c r="G1427" s="443" t="s">
        <v>2790</v>
      </c>
      <c r="H1427" s="443" t="s">
        <v>2791</v>
      </c>
      <c r="I1427" s="445">
        <v>40337.48828125</v>
      </c>
      <c r="J1427" s="445">
        <v>2</v>
      </c>
      <c r="K1427" s="446">
        <v>80674.9765625</v>
      </c>
    </row>
    <row r="1428" spans="1:11" ht="14.45" customHeight="1" x14ac:dyDescent="0.2">
      <c r="A1428" s="441" t="s">
        <v>2739</v>
      </c>
      <c r="B1428" s="442" t="s">
        <v>2740</v>
      </c>
      <c r="C1428" s="443" t="s">
        <v>2835</v>
      </c>
      <c r="D1428" s="444" t="s">
        <v>2836</v>
      </c>
      <c r="E1428" s="443" t="s">
        <v>381</v>
      </c>
      <c r="F1428" s="444" t="s">
        <v>382</v>
      </c>
      <c r="G1428" s="443" t="s">
        <v>2973</v>
      </c>
      <c r="H1428" s="443" t="s">
        <v>2974</v>
      </c>
      <c r="I1428" s="445">
        <v>33891.4921875</v>
      </c>
      <c r="J1428" s="445">
        <v>3</v>
      </c>
      <c r="K1428" s="446">
        <v>101404.94921875</v>
      </c>
    </row>
    <row r="1429" spans="1:11" ht="14.45" customHeight="1" x14ac:dyDescent="0.2">
      <c r="A1429" s="441" t="s">
        <v>2739</v>
      </c>
      <c r="B1429" s="442" t="s">
        <v>2740</v>
      </c>
      <c r="C1429" s="443" t="s">
        <v>2835</v>
      </c>
      <c r="D1429" s="444" t="s">
        <v>2836</v>
      </c>
      <c r="E1429" s="443" t="s">
        <v>381</v>
      </c>
      <c r="F1429" s="444" t="s">
        <v>382</v>
      </c>
      <c r="G1429" s="443" t="s">
        <v>2975</v>
      </c>
      <c r="H1429" s="443" t="s">
        <v>2974</v>
      </c>
      <c r="I1429" s="445">
        <v>38104.89453125</v>
      </c>
      <c r="J1429" s="445">
        <v>2</v>
      </c>
      <c r="K1429" s="446">
        <v>76209.7890625</v>
      </c>
    </row>
    <row r="1430" spans="1:11" ht="14.45" customHeight="1" x14ac:dyDescent="0.2">
      <c r="A1430" s="441" t="s">
        <v>2739</v>
      </c>
      <c r="B1430" s="442" t="s">
        <v>2740</v>
      </c>
      <c r="C1430" s="443" t="s">
        <v>2835</v>
      </c>
      <c r="D1430" s="444" t="s">
        <v>2836</v>
      </c>
      <c r="E1430" s="443" t="s">
        <v>381</v>
      </c>
      <c r="F1430" s="444" t="s">
        <v>382</v>
      </c>
      <c r="G1430" s="443" t="s">
        <v>2976</v>
      </c>
      <c r="H1430" s="443" t="s">
        <v>2977</v>
      </c>
      <c r="I1430" s="445">
        <v>1840</v>
      </c>
      <c r="J1430" s="445">
        <v>2</v>
      </c>
      <c r="K1430" s="446">
        <v>3680</v>
      </c>
    </row>
    <row r="1431" spans="1:11" ht="14.45" customHeight="1" x14ac:dyDescent="0.2">
      <c r="A1431" s="441" t="s">
        <v>2739</v>
      </c>
      <c r="B1431" s="442" t="s">
        <v>2740</v>
      </c>
      <c r="C1431" s="443" t="s">
        <v>2835</v>
      </c>
      <c r="D1431" s="444" t="s">
        <v>2836</v>
      </c>
      <c r="E1431" s="443" t="s">
        <v>381</v>
      </c>
      <c r="F1431" s="444" t="s">
        <v>382</v>
      </c>
      <c r="G1431" s="443" t="s">
        <v>2978</v>
      </c>
      <c r="H1431" s="443" t="s">
        <v>2979</v>
      </c>
      <c r="I1431" s="445">
        <v>24317</v>
      </c>
      <c r="J1431" s="445">
        <v>1</v>
      </c>
      <c r="K1431" s="446">
        <v>24317</v>
      </c>
    </row>
    <row r="1432" spans="1:11" ht="14.45" customHeight="1" x14ac:dyDescent="0.2">
      <c r="A1432" s="441" t="s">
        <v>2739</v>
      </c>
      <c r="B1432" s="442" t="s">
        <v>2740</v>
      </c>
      <c r="C1432" s="443" t="s">
        <v>2835</v>
      </c>
      <c r="D1432" s="444" t="s">
        <v>2836</v>
      </c>
      <c r="E1432" s="443" t="s">
        <v>381</v>
      </c>
      <c r="F1432" s="444" t="s">
        <v>382</v>
      </c>
      <c r="G1432" s="443" t="s">
        <v>2980</v>
      </c>
      <c r="H1432" s="443" t="s">
        <v>2981</v>
      </c>
      <c r="I1432" s="445">
        <v>1577.8399658203125</v>
      </c>
      <c r="J1432" s="445">
        <v>1</v>
      </c>
      <c r="K1432" s="446">
        <v>1577.8399658203125</v>
      </c>
    </row>
    <row r="1433" spans="1:11" ht="14.45" customHeight="1" x14ac:dyDescent="0.2">
      <c r="A1433" s="441" t="s">
        <v>2739</v>
      </c>
      <c r="B1433" s="442" t="s">
        <v>2740</v>
      </c>
      <c r="C1433" s="443" t="s">
        <v>2835</v>
      </c>
      <c r="D1433" s="444" t="s">
        <v>2836</v>
      </c>
      <c r="E1433" s="443" t="s">
        <v>381</v>
      </c>
      <c r="F1433" s="444" t="s">
        <v>382</v>
      </c>
      <c r="G1433" s="443" t="s">
        <v>2982</v>
      </c>
      <c r="H1433" s="443" t="s">
        <v>2983</v>
      </c>
      <c r="I1433" s="445">
        <v>14701.5</v>
      </c>
      <c r="J1433" s="445">
        <v>1</v>
      </c>
      <c r="K1433" s="446">
        <v>14701.5</v>
      </c>
    </row>
    <row r="1434" spans="1:11" ht="14.45" customHeight="1" x14ac:dyDescent="0.2">
      <c r="A1434" s="441" t="s">
        <v>2739</v>
      </c>
      <c r="B1434" s="442" t="s">
        <v>2740</v>
      </c>
      <c r="C1434" s="443" t="s">
        <v>2835</v>
      </c>
      <c r="D1434" s="444" t="s">
        <v>2836</v>
      </c>
      <c r="E1434" s="443" t="s">
        <v>381</v>
      </c>
      <c r="F1434" s="444" t="s">
        <v>382</v>
      </c>
      <c r="G1434" s="443" t="s">
        <v>2984</v>
      </c>
      <c r="H1434" s="443" t="s">
        <v>2985</v>
      </c>
      <c r="I1434" s="445">
        <v>3932.02001953125</v>
      </c>
      <c r="J1434" s="445">
        <v>2</v>
      </c>
      <c r="K1434" s="446">
        <v>7864.02978515625</v>
      </c>
    </row>
    <row r="1435" spans="1:11" ht="14.45" customHeight="1" x14ac:dyDescent="0.2">
      <c r="A1435" s="441" t="s">
        <v>2739</v>
      </c>
      <c r="B1435" s="442" t="s">
        <v>2740</v>
      </c>
      <c r="C1435" s="443" t="s">
        <v>2835</v>
      </c>
      <c r="D1435" s="444" t="s">
        <v>2836</v>
      </c>
      <c r="E1435" s="443" t="s">
        <v>381</v>
      </c>
      <c r="F1435" s="444" t="s">
        <v>382</v>
      </c>
      <c r="G1435" s="443" t="s">
        <v>2986</v>
      </c>
      <c r="H1435" s="443" t="s">
        <v>2987</v>
      </c>
      <c r="I1435" s="445">
        <v>3932.02001953125</v>
      </c>
      <c r="J1435" s="445">
        <v>2</v>
      </c>
      <c r="K1435" s="446">
        <v>7864.02978515625</v>
      </c>
    </row>
    <row r="1436" spans="1:11" ht="14.45" customHeight="1" x14ac:dyDescent="0.2">
      <c r="A1436" s="441" t="s">
        <v>2739</v>
      </c>
      <c r="B1436" s="442" t="s">
        <v>2740</v>
      </c>
      <c r="C1436" s="443" t="s">
        <v>2835</v>
      </c>
      <c r="D1436" s="444" t="s">
        <v>2836</v>
      </c>
      <c r="E1436" s="443" t="s">
        <v>381</v>
      </c>
      <c r="F1436" s="444" t="s">
        <v>382</v>
      </c>
      <c r="G1436" s="443" t="s">
        <v>2988</v>
      </c>
      <c r="H1436" s="443" t="s">
        <v>2989</v>
      </c>
      <c r="I1436" s="445">
        <v>8288.5</v>
      </c>
      <c r="J1436" s="445">
        <v>2</v>
      </c>
      <c r="K1436" s="446">
        <v>16577</v>
      </c>
    </row>
    <row r="1437" spans="1:11" ht="14.45" customHeight="1" x14ac:dyDescent="0.2">
      <c r="A1437" s="441" t="s">
        <v>2739</v>
      </c>
      <c r="B1437" s="442" t="s">
        <v>2740</v>
      </c>
      <c r="C1437" s="443" t="s">
        <v>2835</v>
      </c>
      <c r="D1437" s="444" t="s">
        <v>2836</v>
      </c>
      <c r="E1437" s="443" t="s">
        <v>381</v>
      </c>
      <c r="F1437" s="444" t="s">
        <v>382</v>
      </c>
      <c r="G1437" s="443" t="s">
        <v>2990</v>
      </c>
      <c r="H1437" s="443" t="s">
        <v>2991</v>
      </c>
      <c r="I1437" s="445">
        <v>16250.2998046875</v>
      </c>
      <c r="J1437" s="445">
        <v>11</v>
      </c>
      <c r="K1437" s="446">
        <v>179479.30078125</v>
      </c>
    </row>
    <row r="1438" spans="1:11" ht="14.45" customHeight="1" x14ac:dyDescent="0.2">
      <c r="A1438" s="441" t="s">
        <v>2739</v>
      </c>
      <c r="B1438" s="442" t="s">
        <v>2740</v>
      </c>
      <c r="C1438" s="443" t="s">
        <v>2835</v>
      </c>
      <c r="D1438" s="444" t="s">
        <v>2836</v>
      </c>
      <c r="E1438" s="443" t="s">
        <v>381</v>
      </c>
      <c r="F1438" s="444" t="s">
        <v>382</v>
      </c>
      <c r="G1438" s="443" t="s">
        <v>2992</v>
      </c>
      <c r="H1438" s="443" t="s">
        <v>2993</v>
      </c>
      <c r="I1438" s="445">
        <v>7884.35986328125</v>
      </c>
      <c r="J1438" s="445">
        <v>1</v>
      </c>
      <c r="K1438" s="446">
        <v>7884.35986328125</v>
      </c>
    </row>
    <row r="1439" spans="1:11" ht="14.45" customHeight="1" x14ac:dyDescent="0.2">
      <c r="A1439" s="441" t="s">
        <v>2739</v>
      </c>
      <c r="B1439" s="442" t="s">
        <v>2740</v>
      </c>
      <c r="C1439" s="443" t="s">
        <v>2835</v>
      </c>
      <c r="D1439" s="444" t="s">
        <v>2836</v>
      </c>
      <c r="E1439" s="443" t="s">
        <v>381</v>
      </c>
      <c r="F1439" s="444" t="s">
        <v>382</v>
      </c>
      <c r="G1439" s="443" t="s">
        <v>2994</v>
      </c>
      <c r="H1439" s="443" t="s">
        <v>2995</v>
      </c>
      <c r="I1439" s="445">
        <v>16347.099609375</v>
      </c>
      <c r="J1439" s="445">
        <v>1</v>
      </c>
      <c r="K1439" s="446">
        <v>16347.099609375</v>
      </c>
    </row>
    <row r="1440" spans="1:11" ht="14.45" customHeight="1" x14ac:dyDescent="0.2">
      <c r="A1440" s="441" t="s">
        <v>2739</v>
      </c>
      <c r="B1440" s="442" t="s">
        <v>2740</v>
      </c>
      <c r="C1440" s="443" t="s">
        <v>2835</v>
      </c>
      <c r="D1440" s="444" t="s">
        <v>2836</v>
      </c>
      <c r="E1440" s="443" t="s">
        <v>381</v>
      </c>
      <c r="F1440" s="444" t="s">
        <v>382</v>
      </c>
      <c r="G1440" s="443" t="s">
        <v>2994</v>
      </c>
      <c r="H1440" s="443" t="s">
        <v>2996</v>
      </c>
      <c r="I1440" s="445">
        <v>16758.5</v>
      </c>
      <c r="J1440" s="445">
        <v>1</v>
      </c>
      <c r="K1440" s="446">
        <v>16758.5</v>
      </c>
    </row>
    <row r="1441" spans="1:11" ht="14.45" customHeight="1" x14ac:dyDescent="0.2">
      <c r="A1441" s="441" t="s">
        <v>2739</v>
      </c>
      <c r="B1441" s="442" t="s">
        <v>2740</v>
      </c>
      <c r="C1441" s="443" t="s">
        <v>2835</v>
      </c>
      <c r="D1441" s="444" t="s">
        <v>2836</v>
      </c>
      <c r="E1441" s="443" t="s">
        <v>381</v>
      </c>
      <c r="F1441" s="444" t="s">
        <v>382</v>
      </c>
      <c r="G1441" s="443" t="s">
        <v>2997</v>
      </c>
      <c r="H1441" s="443" t="s">
        <v>2998</v>
      </c>
      <c r="I1441" s="445">
        <v>11119.900390625</v>
      </c>
      <c r="J1441" s="445">
        <v>1</v>
      </c>
      <c r="K1441" s="446">
        <v>11119.900390625</v>
      </c>
    </row>
    <row r="1442" spans="1:11" ht="14.45" customHeight="1" x14ac:dyDescent="0.2">
      <c r="A1442" s="441" t="s">
        <v>2739</v>
      </c>
      <c r="B1442" s="442" t="s">
        <v>2740</v>
      </c>
      <c r="C1442" s="443" t="s">
        <v>2835</v>
      </c>
      <c r="D1442" s="444" t="s">
        <v>2836</v>
      </c>
      <c r="E1442" s="443" t="s">
        <v>381</v>
      </c>
      <c r="F1442" s="444" t="s">
        <v>382</v>
      </c>
      <c r="G1442" s="443" t="s">
        <v>2999</v>
      </c>
      <c r="H1442" s="443" t="s">
        <v>3000</v>
      </c>
      <c r="I1442" s="445">
        <v>59181.1015625</v>
      </c>
      <c r="J1442" s="445">
        <v>1</v>
      </c>
      <c r="K1442" s="446">
        <v>59181.1015625</v>
      </c>
    </row>
    <row r="1443" spans="1:11" ht="14.45" customHeight="1" x14ac:dyDescent="0.2">
      <c r="A1443" s="441" t="s">
        <v>2739</v>
      </c>
      <c r="B1443" s="442" t="s">
        <v>2740</v>
      </c>
      <c r="C1443" s="443" t="s">
        <v>2835</v>
      </c>
      <c r="D1443" s="444" t="s">
        <v>2836</v>
      </c>
      <c r="E1443" s="443" t="s">
        <v>1261</v>
      </c>
      <c r="F1443" s="444" t="s">
        <v>1262</v>
      </c>
      <c r="G1443" s="443" t="s">
        <v>3001</v>
      </c>
      <c r="H1443" s="443" t="s">
        <v>3002</v>
      </c>
      <c r="I1443" s="445">
        <v>267.989990234375</v>
      </c>
      <c r="J1443" s="445">
        <v>100</v>
      </c>
      <c r="K1443" s="446">
        <v>26798.83984375</v>
      </c>
    </row>
    <row r="1444" spans="1:11" ht="14.45" customHeight="1" x14ac:dyDescent="0.2">
      <c r="A1444" s="441" t="s">
        <v>2739</v>
      </c>
      <c r="B1444" s="442" t="s">
        <v>2740</v>
      </c>
      <c r="C1444" s="443" t="s">
        <v>2835</v>
      </c>
      <c r="D1444" s="444" t="s">
        <v>2836</v>
      </c>
      <c r="E1444" s="443" t="s">
        <v>1261</v>
      </c>
      <c r="F1444" s="444" t="s">
        <v>1262</v>
      </c>
      <c r="G1444" s="443" t="s">
        <v>3003</v>
      </c>
      <c r="H1444" s="443" t="s">
        <v>3004</v>
      </c>
      <c r="I1444" s="445">
        <v>181.3800048828125</v>
      </c>
      <c r="J1444" s="445">
        <v>250</v>
      </c>
      <c r="K1444" s="446">
        <v>45344.75</v>
      </c>
    </row>
    <row r="1445" spans="1:11" ht="14.45" customHeight="1" x14ac:dyDescent="0.2">
      <c r="A1445" s="441" t="s">
        <v>2739</v>
      </c>
      <c r="B1445" s="442" t="s">
        <v>2740</v>
      </c>
      <c r="C1445" s="443" t="s">
        <v>2835</v>
      </c>
      <c r="D1445" s="444" t="s">
        <v>2836</v>
      </c>
      <c r="E1445" s="443" t="s">
        <v>1261</v>
      </c>
      <c r="F1445" s="444" t="s">
        <v>1262</v>
      </c>
      <c r="G1445" s="443" t="s">
        <v>3005</v>
      </c>
      <c r="H1445" s="443" t="s">
        <v>3006</v>
      </c>
      <c r="I1445" s="445">
        <v>251.58000183105469</v>
      </c>
      <c r="J1445" s="445">
        <v>100</v>
      </c>
      <c r="K1445" s="446">
        <v>25158.3203125</v>
      </c>
    </row>
    <row r="1446" spans="1:11" ht="14.45" customHeight="1" x14ac:dyDescent="0.2">
      <c r="A1446" s="441" t="s">
        <v>2739</v>
      </c>
      <c r="B1446" s="442" t="s">
        <v>2740</v>
      </c>
      <c r="C1446" s="443" t="s">
        <v>2835</v>
      </c>
      <c r="D1446" s="444" t="s">
        <v>2836</v>
      </c>
      <c r="E1446" s="443" t="s">
        <v>1261</v>
      </c>
      <c r="F1446" s="444" t="s">
        <v>1262</v>
      </c>
      <c r="G1446" s="443" t="s">
        <v>2796</v>
      </c>
      <c r="H1446" s="443" t="s">
        <v>2797</v>
      </c>
      <c r="I1446" s="445">
        <v>63.319999694824219</v>
      </c>
      <c r="J1446" s="445">
        <v>120</v>
      </c>
      <c r="K1446" s="446">
        <v>7598.56005859375</v>
      </c>
    </row>
    <row r="1447" spans="1:11" ht="14.45" customHeight="1" x14ac:dyDescent="0.2">
      <c r="A1447" s="441" t="s">
        <v>2739</v>
      </c>
      <c r="B1447" s="442" t="s">
        <v>2740</v>
      </c>
      <c r="C1447" s="443" t="s">
        <v>2835</v>
      </c>
      <c r="D1447" s="444" t="s">
        <v>2836</v>
      </c>
      <c r="E1447" s="443" t="s">
        <v>1261</v>
      </c>
      <c r="F1447" s="444" t="s">
        <v>1262</v>
      </c>
      <c r="G1447" s="443" t="s">
        <v>3005</v>
      </c>
      <c r="H1447" s="443" t="s">
        <v>3007</v>
      </c>
      <c r="I1447" s="445">
        <v>251.58000183105469</v>
      </c>
      <c r="J1447" s="445">
        <v>100</v>
      </c>
      <c r="K1447" s="446">
        <v>25158.3203125</v>
      </c>
    </row>
    <row r="1448" spans="1:11" ht="14.45" customHeight="1" x14ac:dyDescent="0.2">
      <c r="A1448" s="441" t="s">
        <v>2739</v>
      </c>
      <c r="B1448" s="442" t="s">
        <v>2740</v>
      </c>
      <c r="C1448" s="443" t="s">
        <v>2835</v>
      </c>
      <c r="D1448" s="444" t="s">
        <v>2836</v>
      </c>
      <c r="E1448" s="443" t="s">
        <v>1261</v>
      </c>
      <c r="F1448" s="444" t="s">
        <v>1262</v>
      </c>
      <c r="G1448" s="443" t="s">
        <v>3008</v>
      </c>
      <c r="H1448" s="443" t="s">
        <v>3009</v>
      </c>
      <c r="I1448" s="445">
        <v>149.30999755859375</v>
      </c>
      <c r="J1448" s="445">
        <v>100</v>
      </c>
      <c r="K1448" s="446">
        <v>14931.400390625</v>
      </c>
    </row>
    <row r="1449" spans="1:11" ht="14.45" customHeight="1" x14ac:dyDescent="0.2">
      <c r="A1449" s="441" t="s">
        <v>2739</v>
      </c>
      <c r="B1449" s="442" t="s">
        <v>2740</v>
      </c>
      <c r="C1449" s="443" t="s">
        <v>2835</v>
      </c>
      <c r="D1449" s="444" t="s">
        <v>2836</v>
      </c>
      <c r="E1449" s="443" t="s">
        <v>1261</v>
      </c>
      <c r="F1449" s="444" t="s">
        <v>1262</v>
      </c>
      <c r="G1449" s="443" t="s">
        <v>2798</v>
      </c>
      <c r="H1449" s="443" t="s">
        <v>3010</v>
      </c>
      <c r="I1449" s="445">
        <v>55.060001373291016</v>
      </c>
      <c r="J1449" s="445">
        <v>200</v>
      </c>
      <c r="K1449" s="446">
        <v>11011</v>
      </c>
    </row>
    <row r="1450" spans="1:11" ht="14.45" customHeight="1" x14ac:dyDescent="0.2">
      <c r="A1450" s="441" t="s">
        <v>2739</v>
      </c>
      <c r="B1450" s="442" t="s">
        <v>2740</v>
      </c>
      <c r="C1450" s="443" t="s">
        <v>2835</v>
      </c>
      <c r="D1450" s="444" t="s">
        <v>2836</v>
      </c>
      <c r="E1450" s="443" t="s">
        <v>1261</v>
      </c>
      <c r="F1450" s="444" t="s">
        <v>1262</v>
      </c>
      <c r="G1450" s="443" t="s">
        <v>3011</v>
      </c>
      <c r="H1450" s="443" t="s">
        <v>3012</v>
      </c>
      <c r="I1450" s="445">
        <v>45.380001068115234</v>
      </c>
      <c r="J1450" s="445">
        <v>200</v>
      </c>
      <c r="K1450" s="446">
        <v>9076.9404296875</v>
      </c>
    </row>
    <row r="1451" spans="1:11" ht="14.45" customHeight="1" x14ac:dyDescent="0.2">
      <c r="A1451" s="441" t="s">
        <v>2739</v>
      </c>
      <c r="B1451" s="442" t="s">
        <v>2740</v>
      </c>
      <c r="C1451" s="443" t="s">
        <v>2835</v>
      </c>
      <c r="D1451" s="444" t="s">
        <v>2836</v>
      </c>
      <c r="E1451" s="443" t="s">
        <v>1261</v>
      </c>
      <c r="F1451" s="444" t="s">
        <v>1262</v>
      </c>
      <c r="G1451" s="443" t="s">
        <v>2800</v>
      </c>
      <c r="H1451" s="443" t="s">
        <v>2801</v>
      </c>
      <c r="I1451" s="445">
        <v>135.72000122070313</v>
      </c>
      <c r="J1451" s="445">
        <v>288</v>
      </c>
      <c r="K1451" s="446">
        <v>39087.84033203125</v>
      </c>
    </row>
    <row r="1452" spans="1:11" ht="14.45" customHeight="1" x14ac:dyDescent="0.2">
      <c r="A1452" s="441" t="s">
        <v>2739</v>
      </c>
      <c r="B1452" s="442" t="s">
        <v>2740</v>
      </c>
      <c r="C1452" s="443" t="s">
        <v>2835</v>
      </c>
      <c r="D1452" s="444" t="s">
        <v>2836</v>
      </c>
      <c r="E1452" s="443" t="s">
        <v>1261</v>
      </c>
      <c r="F1452" s="444" t="s">
        <v>1262</v>
      </c>
      <c r="G1452" s="443" t="s">
        <v>3013</v>
      </c>
      <c r="H1452" s="443" t="s">
        <v>3014</v>
      </c>
      <c r="I1452" s="445">
        <v>3.190000057220459</v>
      </c>
      <c r="J1452" s="445">
        <v>2500</v>
      </c>
      <c r="K1452" s="446">
        <v>7908.81005859375</v>
      </c>
    </row>
    <row r="1453" spans="1:11" ht="14.45" customHeight="1" x14ac:dyDescent="0.2">
      <c r="A1453" s="441" t="s">
        <v>2739</v>
      </c>
      <c r="B1453" s="442" t="s">
        <v>2740</v>
      </c>
      <c r="C1453" s="443" t="s">
        <v>2835</v>
      </c>
      <c r="D1453" s="444" t="s">
        <v>2836</v>
      </c>
      <c r="E1453" s="443" t="s">
        <v>1261</v>
      </c>
      <c r="F1453" s="444" t="s">
        <v>1262</v>
      </c>
      <c r="G1453" s="443" t="s">
        <v>2804</v>
      </c>
      <c r="H1453" s="443" t="s">
        <v>3015</v>
      </c>
      <c r="I1453" s="445">
        <v>4.3499999046325684</v>
      </c>
      <c r="J1453" s="445">
        <v>7680</v>
      </c>
      <c r="K1453" s="446">
        <v>33423.10107421875</v>
      </c>
    </row>
    <row r="1454" spans="1:11" ht="14.45" customHeight="1" x14ac:dyDescent="0.2">
      <c r="A1454" s="441" t="s">
        <v>2739</v>
      </c>
      <c r="B1454" s="442" t="s">
        <v>2740</v>
      </c>
      <c r="C1454" s="443" t="s">
        <v>2835</v>
      </c>
      <c r="D1454" s="444" t="s">
        <v>2836</v>
      </c>
      <c r="E1454" s="443" t="s">
        <v>1261</v>
      </c>
      <c r="F1454" s="444" t="s">
        <v>1262</v>
      </c>
      <c r="G1454" s="443" t="s">
        <v>2806</v>
      </c>
      <c r="H1454" s="443" t="s">
        <v>3016</v>
      </c>
      <c r="I1454" s="445">
        <v>4.2659999370574955</v>
      </c>
      <c r="J1454" s="445">
        <v>24000</v>
      </c>
      <c r="K1454" s="446">
        <v>102836.4404296875</v>
      </c>
    </row>
    <row r="1455" spans="1:11" ht="14.45" customHeight="1" x14ac:dyDescent="0.2">
      <c r="A1455" s="441" t="s">
        <v>2739</v>
      </c>
      <c r="B1455" s="442" t="s">
        <v>2740</v>
      </c>
      <c r="C1455" s="443" t="s">
        <v>2835</v>
      </c>
      <c r="D1455" s="444" t="s">
        <v>2836</v>
      </c>
      <c r="E1455" s="443" t="s">
        <v>1261</v>
      </c>
      <c r="F1455" s="444" t="s">
        <v>1262</v>
      </c>
      <c r="G1455" s="443" t="s">
        <v>2808</v>
      </c>
      <c r="H1455" s="443" t="s">
        <v>3017</v>
      </c>
      <c r="I1455" s="445">
        <v>4.1599998474121094</v>
      </c>
      <c r="J1455" s="445">
        <v>2880</v>
      </c>
      <c r="K1455" s="446">
        <v>11991.33984375</v>
      </c>
    </row>
    <row r="1456" spans="1:11" ht="14.45" customHeight="1" x14ac:dyDescent="0.2">
      <c r="A1456" s="441" t="s">
        <v>2739</v>
      </c>
      <c r="B1456" s="442" t="s">
        <v>2740</v>
      </c>
      <c r="C1456" s="443" t="s">
        <v>2835</v>
      </c>
      <c r="D1456" s="444" t="s">
        <v>2836</v>
      </c>
      <c r="E1456" s="443" t="s">
        <v>1261</v>
      </c>
      <c r="F1456" s="444" t="s">
        <v>1262</v>
      </c>
      <c r="G1456" s="443" t="s">
        <v>1278</v>
      </c>
      <c r="H1456" s="443" t="s">
        <v>1279</v>
      </c>
      <c r="I1456" s="445">
        <v>3.75</v>
      </c>
      <c r="J1456" s="445">
        <v>2880</v>
      </c>
      <c r="K1456" s="446">
        <v>10808.330078125</v>
      </c>
    </row>
    <row r="1457" spans="1:11" ht="14.45" customHeight="1" x14ac:dyDescent="0.2">
      <c r="A1457" s="441" t="s">
        <v>2739</v>
      </c>
      <c r="B1457" s="442" t="s">
        <v>2740</v>
      </c>
      <c r="C1457" s="443" t="s">
        <v>2835</v>
      </c>
      <c r="D1457" s="444" t="s">
        <v>2836</v>
      </c>
      <c r="E1457" s="443" t="s">
        <v>1261</v>
      </c>
      <c r="F1457" s="444" t="s">
        <v>1262</v>
      </c>
      <c r="G1457" s="443" t="s">
        <v>2810</v>
      </c>
      <c r="H1457" s="443" t="s">
        <v>3018</v>
      </c>
      <c r="I1457" s="445">
        <v>4.079999876022339</v>
      </c>
      <c r="J1457" s="445">
        <v>23040</v>
      </c>
      <c r="K1457" s="446">
        <v>94774.9404296875</v>
      </c>
    </row>
    <row r="1458" spans="1:11" ht="14.45" customHeight="1" x14ac:dyDescent="0.2">
      <c r="A1458" s="441" t="s">
        <v>2739</v>
      </c>
      <c r="B1458" s="442" t="s">
        <v>2740</v>
      </c>
      <c r="C1458" s="443" t="s">
        <v>2835</v>
      </c>
      <c r="D1458" s="444" t="s">
        <v>2836</v>
      </c>
      <c r="E1458" s="443" t="s">
        <v>1261</v>
      </c>
      <c r="F1458" s="444" t="s">
        <v>1262</v>
      </c>
      <c r="G1458" s="443" t="s">
        <v>2535</v>
      </c>
      <c r="H1458" s="443" t="s">
        <v>3019</v>
      </c>
      <c r="I1458" s="445">
        <v>4.4083333810170489</v>
      </c>
      <c r="J1458" s="445">
        <v>33600</v>
      </c>
      <c r="K1458" s="446">
        <v>147958.30859375</v>
      </c>
    </row>
    <row r="1459" spans="1:11" ht="14.45" customHeight="1" x14ac:dyDescent="0.2">
      <c r="A1459" s="441" t="s">
        <v>2739</v>
      </c>
      <c r="B1459" s="442" t="s">
        <v>2740</v>
      </c>
      <c r="C1459" s="443" t="s">
        <v>2835</v>
      </c>
      <c r="D1459" s="444" t="s">
        <v>2836</v>
      </c>
      <c r="E1459" s="443" t="s">
        <v>1261</v>
      </c>
      <c r="F1459" s="444" t="s">
        <v>1262</v>
      </c>
      <c r="G1459" s="443" t="s">
        <v>2513</v>
      </c>
      <c r="H1459" s="443" t="s">
        <v>2514</v>
      </c>
      <c r="I1459" s="445">
        <v>0.9100000262260437</v>
      </c>
      <c r="J1459" s="445">
        <v>26000</v>
      </c>
      <c r="K1459" s="446">
        <v>23761.759399414063</v>
      </c>
    </row>
    <row r="1460" spans="1:11" ht="14.45" customHeight="1" x14ac:dyDescent="0.2">
      <c r="A1460" s="441" t="s">
        <v>2739</v>
      </c>
      <c r="B1460" s="442" t="s">
        <v>2740</v>
      </c>
      <c r="C1460" s="443" t="s">
        <v>2835</v>
      </c>
      <c r="D1460" s="444" t="s">
        <v>2836</v>
      </c>
      <c r="E1460" s="443" t="s">
        <v>1261</v>
      </c>
      <c r="F1460" s="444" t="s">
        <v>1262</v>
      </c>
      <c r="G1460" s="443" t="s">
        <v>2806</v>
      </c>
      <c r="H1460" s="443" t="s">
        <v>2807</v>
      </c>
      <c r="I1460" s="445">
        <v>4.2666667302449541</v>
      </c>
      <c r="J1460" s="445">
        <v>15360</v>
      </c>
      <c r="K1460" s="446">
        <v>64526.880859375</v>
      </c>
    </row>
    <row r="1461" spans="1:11" ht="14.45" customHeight="1" x14ac:dyDescent="0.2">
      <c r="A1461" s="441" t="s">
        <v>2739</v>
      </c>
      <c r="B1461" s="442" t="s">
        <v>2740</v>
      </c>
      <c r="C1461" s="443" t="s">
        <v>2835</v>
      </c>
      <c r="D1461" s="444" t="s">
        <v>2836</v>
      </c>
      <c r="E1461" s="443" t="s">
        <v>1261</v>
      </c>
      <c r="F1461" s="444" t="s">
        <v>1262</v>
      </c>
      <c r="G1461" s="443" t="s">
        <v>2808</v>
      </c>
      <c r="H1461" s="443" t="s">
        <v>2809</v>
      </c>
      <c r="I1461" s="445">
        <v>4.1599998474121094</v>
      </c>
      <c r="J1461" s="445">
        <v>1920</v>
      </c>
      <c r="K1461" s="446">
        <v>7994.22998046875</v>
      </c>
    </row>
    <row r="1462" spans="1:11" ht="14.45" customHeight="1" x14ac:dyDescent="0.2">
      <c r="A1462" s="441" t="s">
        <v>2739</v>
      </c>
      <c r="B1462" s="442" t="s">
        <v>2740</v>
      </c>
      <c r="C1462" s="443" t="s">
        <v>2835</v>
      </c>
      <c r="D1462" s="444" t="s">
        <v>2836</v>
      </c>
      <c r="E1462" s="443" t="s">
        <v>1261</v>
      </c>
      <c r="F1462" s="444" t="s">
        <v>1262</v>
      </c>
      <c r="G1462" s="443" t="s">
        <v>1278</v>
      </c>
      <c r="H1462" s="443" t="s">
        <v>1288</v>
      </c>
      <c r="I1462" s="445">
        <v>3.8399999141693115</v>
      </c>
      <c r="J1462" s="445">
        <v>3840</v>
      </c>
      <c r="K1462" s="446">
        <v>14737.7998046875</v>
      </c>
    </row>
    <row r="1463" spans="1:11" ht="14.45" customHeight="1" x14ac:dyDescent="0.2">
      <c r="A1463" s="441" t="s">
        <v>2739</v>
      </c>
      <c r="B1463" s="442" t="s">
        <v>2740</v>
      </c>
      <c r="C1463" s="443" t="s">
        <v>2835</v>
      </c>
      <c r="D1463" s="444" t="s">
        <v>2836</v>
      </c>
      <c r="E1463" s="443" t="s">
        <v>1261</v>
      </c>
      <c r="F1463" s="444" t="s">
        <v>1262</v>
      </c>
      <c r="G1463" s="443" t="s">
        <v>2810</v>
      </c>
      <c r="H1463" s="443" t="s">
        <v>2811</v>
      </c>
      <c r="I1463" s="445">
        <v>4.0224999189376831</v>
      </c>
      <c r="J1463" s="445">
        <v>19200</v>
      </c>
      <c r="K1463" s="446">
        <v>76511.6884765625</v>
      </c>
    </row>
    <row r="1464" spans="1:11" ht="14.45" customHeight="1" x14ac:dyDescent="0.2">
      <c r="A1464" s="441" t="s">
        <v>2739</v>
      </c>
      <c r="B1464" s="442" t="s">
        <v>2740</v>
      </c>
      <c r="C1464" s="443" t="s">
        <v>2835</v>
      </c>
      <c r="D1464" s="444" t="s">
        <v>2836</v>
      </c>
      <c r="E1464" s="443" t="s">
        <v>1261</v>
      </c>
      <c r="F1464" s="444" t="s">
        <v>1262</v>
      </c>
      <c r="G1464" s="443" t="s">
        <v>2535</v>
      </c>
      <c r="H1464" s="443" t="s">
        <v>2536</v>
      </c>
      <c r="I1464" s="445">
        <v>4.3275001049041748</v>
      </c>
      <c r="J1464" s="445">
        <v>19200</v>
      </c>
      <c r="K1464" s="446">
        <v>82331.720703125</v>
      </c>
    </row>
    <row r="1465" spans="1:11" ht="14.45" customHeight="1" x14ac:dyDescent="0.2">
      <c r="A1465" s="441" t="s">
        <v>2739</v>
      </c>
      <c r="B1465" s="442" t="s">
        <v>2740</v>
      </c>
      <c r="C1465" s="443" t="s">
        <v>2835</v>
      </c>
      <c r="D1465" s="444" t="s">
        <v>2836</v>
      </c>
      <c r="E1465" s="443" t="s">
        <v>1261</v>
      </c>
      <c r="F1465" s="444" t="s">
        <v>1262</v>
      </c>
      <c r="G1465" s="443" t="s">
        <v>2537</v>
      </c>
      <c r="H1465" s="443" t="s">
        <v>2538</v>
      </c>
      <c r="I1465" s="445">
        <v>2.4659999847412108</v>
      </c>
      <c r="J1465" s="445">
        <v>15500</v>
      </c>
      <c r="K1465" s="446">
        <v>37827.870361328125</v>
      </c>
    </row>
    <row r="1466" spans="1:11" ht="14.45" customHeight="1" x14ac:dyDescent="0.2">
      <c r="A1466" s="441" t="s">
        <v>2739</v>
      </c>
      <c r="B1466" s="442" t="s">
        <v>2740</v>
      </c>
      <c r="C1466" s="443" t="s">
        <v>2835</v>
      </c>
      <c r="D1466" s="444" t="s">
        <v>2836</v>
      </c>
      <c r="E1466" s="443" t="s">
        <v>1261</v>
      </c>
      <c r="F1466" s="444" t="s">
        <v>1262</v>
      </c>
      <c r="G1466" s="443" t="s">
        <v>2513</v>
      </c>
      <c r="H1466" s="443" t="s">
        <v>3020</v>
      </c>
      <c r="I1466" s="445">
        <v>0.875</v>
      </c>
      <c r="J1466" s="445">
        <v>15000</v>
      </c>
      <c r="K1466" s="446">
        <v>13009.31982421875</v>
      </c>
    </row>
    <row r="1467" spans="1:11" ht="14.45" customHeight="1" x14ac:dyDescent="0.2">
      <c r="A1467" s="441" t="s">
        <v>2739</v>
      </c>
      <c r="B1467" s="442" t="s">
        <v>2740</v>
      </c>
      <c r="C1467" s="443" t="s">
        <v>2835</v>
      </c>
      <c r="D1467" s="444" t="s">
        <v>2836</v>
      </c>
      <c r="E1467" s="443" t="s">
        <v>1261</v>
      </c>
      <c r="F1467" s="444" t="s">
        <v>1262</v>
      </c>
      <c r="G1467" s="443" t="s">
        <v>2812</v>
      </c>
      <c r="H1467" s="443" t="s">
        <v>2813</v>
      </c>
      <c r="I1467" s="445">
        <v>5.3899998664855957</v>
      </c>
      <c r="J1467" s="445">
        <v>19200</v>
      </c>
      <c r="K1467" s="446">
        <v>103425.3515625</v>
      </c>
    </row>
    <row r="1468" spans="1:11" ht="14.45" customHeight="1" x14ac:dyDescent="0.2">
      <c r="A1468" s="441" t="s">
        <v>2739</v>
      </c>
      <c r="B1468" s="442" t="s">
        <v>2740</v>
      </c>
      <c r="C1468" s="443" t="s">
        <v>2835</v>
      </c>
      <c r="D1468" s="444" t="s">
        <v>2836</v>
      </c>
      <c r="E1468" s="443" t="s">
        <v>1261</v>
      </c>
      <c r="F1468" s="444" t="s">
        <v>1262</v>
      </c>
      <c r="G1468" s="443" t="s">
        <v>3021</v>
      </c>
      <c r="H1468" s="443" t="s">
        <v>3022</v>
      </c>
      <c r="I1468" s="445">
        <v>4.7899999618530273</v>
      </c>
      <c r="J1468" s="445">
        <v>38400</v>
      </c>
      <c r="K1468" s="446">
        <v>183818.265625</v>
      </c>
    </row>
    <row r="1469" spans="1:11" ht="14.45" customHeight="1" x14ac:dyDescent="0.2">
      <c r="A1469" s="441" t="s">
        <v>2739</v>
      </c>
      <c r="B1469" s="442" t="s">
        <v>2740</v>
      </c>
      <c r="C1469" s="443" t="s">
        <v>2835</v>
      </c>
      <c r="D1469" s="444" t="s">
        <v>2836</v>
      </c>
      <c r="E1469" s="443" t="s">
        <v>1261</v>
      </c>
      <c r="F1469" s="444" t="s">
        <v>1262</v>
      </c>
      <c r="G1469" s="443" t="s">
        <v>2545</v>
      </c>
      <c r="H1469" s="443" t="s">
        <v>3023</v>
      </c>
      <c r="I1469" s="445">
        <v>1.4800000190734863</v>
      </c>
      <c r="J1469" s="445">
        <v>5000</v>
      </c>
      <c r="K1469" s="446">
        <v>7381.60986328125</v>
      </c>
    </row>
    <row r="1470" spans="1:11" ht="14.45" customHeight="1" x14ac:dyDescent="0.2">
      <c r="A1470" s="441" t="s">
        <v>2739</v>
      </c>
      <c r="B1470" s="442" t="s">
        <v>2740</v>
      </c>
      <c r="C1470" s="443" t="s">
        <v>2835</v>
      </c>
      <c r="D1470" s="444" t="s">
        <v>2836</v>
      </c>
      <c r="E1470" s="443" t="s">
        <v>1261</v>
      </c>
      <c r="F1470" s="444" t="s">
        <v>1262</v>
      </c>
      <c r="G1470" s="443" t="s">
        <v>2545</v>
      </c>
      <c r="H1470" s="443" t="s">
        <v>2546</v>
      </c>
      <c r="I1470" s="445">
        <v>1.425000011920929</v>
      </c>
      <c r="J1470" s="445">
        <v>7000</v>
      </c>
      <c r="K1470" s="446">
        <v>10122.259765625</v>
      </c>
    </row>
    <row r="1471" spans="1:11" ht="14.45" customHeight="1" x14ac:dyDescent="0.2">
      <c r="A1471" s="441" t="s">
        <v>2739</v>
      </c>
      <c r="B1471" s="442" t="s">
        <v>2740</v>
      </c>
      <c r="C1471" s="443" t="s">
        <v>2835</v>
      </c>
      <c r="D1471" s="444" t="s">
        <v>2836</v>
      </c>
      <c r="E1471" s="443" t="s">
        <v>1261</v>
      </c>
      <c r="F1471" s="444" t="s">
        <v>1262</v>
      </c>
      <c r="G1471" s="443" t="s">
        <v>3024</v>
      </c>
      <c r="H1471" s="443" t="s">
        <v>3025</v>
      </c>
      <c r="I1471" s="445">
        <v>1.309999942779541</v>
      </c>
      <c r="J1471" s="445">
        <v>2000</v>
      </c>
      <c r="K1471" s="446">
        <v>2611.419921875</v>
      </c>
    </row>
    <row r="1472" spans="1:11" ht="14.45" customHeight="1" x14ac:dyDescent="0.2">
      <c r="A1472" s="441" t="s">
        <v>2739</v>
      </c>
      <c r="B1472" s="442" t="s">
        <v>2740</v>
      </c>
      <c r="C1472" s="443" t="s">
        <v>2835</v>
      </c>
      <c r="D1472" s="444" t="s">
        <v>2836</v>
      </c>
      <c r="E1472" s="443" t="s">
        <v>1261</v>
      </c>
      <c r="F1472" s="444" t="s">
        <v>1262</v>
      </c>
      <c r="G1472" s="443" t="s">
        <v>3026</v>
      </c>
      <c r="H1472" s="443" t="s">
        <v>3027</v>
      </c>
      <c r="I1472" s="445">
        <v>25.309999465942383</v>
      </c>
      <c r="J1472" s="445">
        <v>720</v>
      </c>
      <c r="K1472" s="446">
        <v>18222.599609375</v>
      </c>
    </row>
    <row r="1473" spans="1:11" ht="14.45" customHeight="1" x14ac:dyDescent="0.2">
      <c r="A1473" s="441" t="s">
        <v>2739</v>
      </c>
      <c r="B1473" s="442" t="s">
        <v>2740</v>
      </c>
      <c r="C1473" s="443" t="s">
        <v>2835</v>
      </c>
      <c r="D1473" s="444" t="s">
        <v>2836</v>
      </c>
      <c r="E1473" s="443" t="s">
        <v>1261</v>
      </c>
      <c r="F1473" s="444" t="s">
        <v>1262</v>
      </c>
      <c r="G1473" s="443" t="s">
        <v>3028</v>
      </c>
      <c r="H1473" s="443" t="s">
        <v>3029</v>
      </c>
      <c r="I1473" s="445">
        <v>47.799999237060547</v>
      </c>
      <c r="J1473" s="445">
        <v>800</v>
      </c>
      <c r="K1473" s="446">
        <v>38236</v>
      </c>
    </row>
    <row r="1474" spans="1:11" ht="14.45" customHeight="1" x14ac:dyDescent="0.2">
      <c r="A1474" s="441" t="s">
        <v>2739</v>
      </c>
      <c r="B1474" s="442" t="s">
        <v>2740</v>
      </c>
      <c r="C1474" s="443" t="s">
        <v>2835</v>
      </c>
      <c r="D1474" s="444" t="s">
        <v>2836</v>
      </c>
      <c r="E1474" s="443" t="s">
        <v>1261</v>
      </c>
      <c r="F1474" s="444" t="s">
        <v>1262</v>
      </c>
      <c r="G1474" s="443" t="s">
        <v>3028</v>
      </c>
      <c r="H1474" s="443" t="s">
        <v>3030</v>
      </c>
      <c r="I1474" s="445">
        <v>47.799999237060547</v>
      </c>
      <c r="J1474" s="445">
        <v>200</v>
      </c>
      <c r="K1474" s="446">
        <v>9559</v>
      </c>
    </row>
    <row r="1475" spans="1:11" ht="14.45" customHeight="1" x14ac:dyDescent="0.2">
      <c r="A1475" s="441" t="s">
        <v>2739</v>
      </c>
      <c r="B1475" s="442" t="s">
        <v>2740</v>
      </c>
      <c r="C1475" s="443" t="s">
        <v>2835</v>
      </c>
      <c r="D1475" s="444" t="s">
        <v>2836</v>
      </c>
      <c r="E1475" s="443" t="s">
        <v>1261</v>
      </c>
      <c r="F1475" s="444" t="s">
        <v>1262</v>
      </c>
      <c r="G1475" s="443" t="s">
        <v>3026</v>
      </c>
      <c r="H1475" s="443" t="s">
        <v>3031</v>
      </c>
      <c r="I1475" s="445">
        <v>25.309999465942383</v>
      </c>
      <c r="J1475" s="445">
        <v>720</v>
      </c>
      <c r="K1475" s="446">
        <v>18222.599609375</v>
      </c>
    </row>
    <row r="1476" spans="1:11" ht="14.45" customHeight="1" x14ac:dyDescent="0.2">
      <c r="A1476" s="441" t="s">
        <v>2739</v>
      </c>
      <c r="B1476" s="442" t="s">
        <v>2740</v>
      </c>
      <c r="C1476" s="443" t="s">
        <v>2835</v>
      </c>
      <c r="D1476" s="444" t="s">
        <v>2836</v>
      </c>
      <c r="E1476" s="443" t="s">
        <v>1261</v>
      </c>
      <c r="F1476" s="444" t="s">
        <v>1262</v>
      </c>
      <c r="G1476" s="443" t="s">
        <v>3028</v>
      </c>
      <c r="H1476" s="443" t="s">
        <v>3032</v>
      </c>
      <c r="I1476" s="445">
        <v>47.799999237060547</v>
      </c>
      <c r="J1476" s="445">
        <v>600</v>
      </c>
      <c r="K1476" s="446">
        <v>28677</v>
      </c>
    </row>
    <row r="1477" spans="1:11" ht="14.45" customHeight="1" x14ac:dyDescent="0.2">
      <c r="A1477" s="441" t="s">
        <v>2739</v>
      </c>
      <c r="B1477" s="442" t="s">
        <v>2740</v>
      </c>
      <c r="C1477" s="443" t="s">
        <v>2835</v>
      </c>
      <c r="D1477" s="444" t="s">
        <v>2836</v>
      </c>
      <c r="E1477" s="443" t="s">
        <v>1261</v>
      </c>
      <c r="F1477" s="444" t="s">
        <v>1262</v>
      </c>
      <c r="G1477" s="443" t="s">
        <v>2551</v>
      </c>
      <c r="H1477" s="443" t="s">
        <v>2553</v>
      </c>
      <c r="I1477" s="445">
        <v>0.25999999046325684</v>
      </c>
      <c r="J1477" s="445">
        <v>6000</v>
      </c>
      <c r="K1477" s="446">
        <v>1536.9000244140625</v>
      </c>
    </row>
    <row r="1478" spans="1:11" ht="14.45" customHeight="1" x14ac:dyDescent="0.2">
      <c r="A1478" s="441" t="s">
        <v>2739</v>
      </c>
      <c r="B1478" s="442" t="s">
        <v>2740</v>
      </c>
      <c r="C1478" s="443" t="s">
        <v>2835</v>
      </c>
      <c r="D1478" s="444" t="s">
        <v>2836</v>
      </c>
      <c r="E1478" s="443" t="s">
        <v>1261</v>
      </c>
      <c r="F1478" s="444" t="s">
        <v>1262</v>
      </c>
      <c r="G1478" s="443" t="s">
        <v>3033</v>
      </c>
      <c r="H1478" s="443" t="s">
        <v>3034</v>
      </c>
      <c r="I1478" s="445">
        <v>4.0199999809265137</v>
      </c>
      <c r="J1478" s="445">
        <v>1500</v>
      </c>
      <c r="K1478" s="446">
        <v>6025.7999572753906</v>
      </c>
    </row>
    <row r="1479" spans="1:11" ht="14.45" customHeight="1" x14ac:dyDescent="0.2">
      <c r="A1479" s="441" t="s">
        <v>2739</v>
      </c>
      <c r="B1479" s="442" t="s">
        <v>2740</v>
      </c>
      <c r="C1479" s="443" t="s">
        <v>2835</v>
      </c>
      <c r="D1479" s="444" t="s">
        <v>2836</v>
      </c>
      <c r="E1479" s="443" t="s">
        <v>1261</v>
      </c>
      <c r="F1479" s="444" t="s">
        <v>1262</v>
      </c>
      <c r="G1479" s="443" t="s">
        <v>3033</v>
      </c>
      <c r="H1479" s="443" t="s">
        <v>3035</v>
      </c>
      <c r="I1479" s="445">
        <v>3.7200000286102295</v>
      </c>
      <c r="J1479" s="445">
        <v>500</v>
      </c>
      <c r="K1479" s="446">
        <v>1851.2999877929688</v>
      </c>
    </row>
    <row r="1480" spans="1:11" ht="14.45" customHeight="1" x14ac:dyDescent="0.2">
      <c r="A1480" s="441" t="s">
        <v>2739</v>
      </c>
      <c r="B1480" s="442" t="s">
        <v>2740</v>
      </c>
      <c r="C1480" s="443" t="s">
        <v>2835</v>
      </c>
      <c r="D1480" s="444" t="s">
        <v>2836</v>
      </c>
      <c r="E1480" s="443" t="s">
        <v>1261</v>
      </c>
      <c r="F1480" s="444" t="s">
        <v>1262</v>
      </c>
      <c r="G1480" s="443" t="s">
        <v>3036</v>
      </c>
      <c r="H1480" s="443" t="s">
        <v>3037</v>
      </c>
      <c r="I1480" s="445">
        <v>0.93666665752728784</v>
      </c>
      <c r="J1480" s="445">
        <v>31000</v>
      </c>
      <c r="K1480" s="446">
        <v>29410.880249023438</v>
      </c>
    </row>
    <row r="1481" spans="1:11" ht="14.45" customHeight="1" x14ac:dyDescent="0.2">
      <c r="A1481" s="441" t="s">
        <v>2739</v>
      </c>
      <c r="B1481" s="442" t="s">
        <v>2740</v>
      </c>
      <c r="C1481" s="443" t="s">
        <v>2835</v>
      </c>
      <c r="D1481" s="444" t="s">
        <v>2836</v>
      </c>
      <c r="E1481" s="443" t="s">
        <v>1261</v>
      </c>
      <c r="F1481" s="444" t="s">
        <v>1262</v>
      </c>
      <c r="G1481" s="443" t="s">
        <v>3036</v>
      </c>
      <c r="H1481" s="443" t="s">
        <v>3038</v>
      </c>
      <c r="I1481" s="445">
        <v>0.94749999046325684</v>
      </c>
      <c r="J1481" s="445">
        <v>13000</v>
      </c>
      <c r="K1481" s="446">
        <v>12372.989685058594</v>
      </c>
    </row>
    <row r="1482" spans="1:11" ht="14.45" customHeight="1" x14ac:dyDescent="0.2">
      <c r="A1482" s="441" t="s">
        <v>2739</v>
      </c>
      <c r="B1482" s="442" t="s">
        <v>2740</v>
      </c>
      <c r="C1482" s="443" t="s">
        <v>2835</v>
      </c>
      <c r="D1482" s="444" t="s">
        <v>2836</v>
      </c>
      <c r="E1482" s="443" t="s">
        <v>1261</v>
      </c>
      <c r="F1482" s="444" t="s">
        <v>1262</v>
      </c>
      <c r="G1482" s="443" t="s">
        <v>2549</v>
      </c>
      <c r="H1482" s="443" t="s">
        <v>3039</v>
      </c>
      <c r="I1482" s="445">
        <v>1.4099999666213989</v>
      </c>
      <c r="J1482" s="445">
        <v>1250</v>
      </c>
      <c r="K1482" s="446">
        <v>1757.530029296875</v>
      </c>
    </row>
    <row r="1483" spans="1:11" ht="14.45" customHeight="1" x14ac:dyDescent="0.2">
      <c r="A1483" s="441" t="s">
        <v>2739</v>
      </c>
      <c r="B1483" s="442" t="s">
        <v>2740</v>
      </c>
      <c r="C1483" s="443" t="s">
        <v>2835</v>
      </c>
      <c r="D1483" s="444" t="s">
        <v>2836</v>
      </c>
      <c r="E1483" s="443" t="s">
        <v>1261</v>
      </c>
      <c r="F1483" s="444" t="s">
        <v>1262</v>
      </c>
      <c r="G1483" s="443" t="s">
        <v>3040</v>
      </c>
      <c r="H1483" s="443" t="s">
        <v>3041</v>
      </c>
      <c r="I1483" s="445">
        <v>2.0699999332427979</v>
      </c>
      <c r="J1483" s="445">
        <v>5000</v>
      </c>
      <c r="K1483" s="446">
        <v>10345.5</v>
      </c>
    </row>
    <row r="1484" spans="1:11" ht="14.45" customHeight="1" x14ac:dyDescent="0.2">
      <c r="A1484" s="441" t="s">
        <v>2739</v>
      </c>
      <c r="B1484" s="442" t="s">
        <v>2740</v>
      </c>
      <c r="C1484" s="443" t="s">
        <v>2835</v>
      </c>
      <c r="D1484" s="444" t="s">
        <v>2836</v>
      </c>
      <c r="E1484" s="443" t="s">
        <v>1261</v>
      </c>
      <c r="F1484" s="444" t="s">
        <v>1262</v>
      </c>
      <c r="G1484" s="443" t="s">
        <v>3042</v>
      </c>
      <c r="H1484" s="443" t="s">
        <v>3043</v>
      </c>
      <c r="I1484" s="445">
        <v>0.88999998569488525</v>
      </c>
      <c r="J1484" s="445">
        <v>1750</v>
      </c>
      <c r="K1484" s="446">
        <v>1550.010009765625</v>
      </c>
    </row>
    <row r="1485" spans="1:11" ht="14.45" customHeight="1" x14ac:dyDescent="0.2">
      <c r="A1485" s="441" t="s">
        <v>2739</v>
      </c>
      <c r="B1485" s="442" t="s">
        <v>2740</v>
      </c>
      <c r="C1485" s="443" t="s">
        <v>2835</v>
      </c>
      <c r="D1485" s="444" t="s">
        <v>2836</v>
      </c>
      <c r="E1485" s="443" t="s">
        <v>1261</v>
      </c>
      <c r="F1485" s="444" t="s">
        <v>1262</v>
      </c>
      <c r="G1485" s="443" t="s">
        <v>3042</v>
      </c>
      <c r="H1485" s="443" t="s">
        <v>3044</v>
      </c>
      <c r="I1485" s="445">
        <v>0.85000002384185791</v>
      </c>
      <c r="J1485" s="445">
        <v>3750</v>
      </c>
      <c r="K1485" s="446">
        <v>3176.25</v>
      </c>
    </row>
    <row r="1486" spans="1:11" ht="14.45" customHeight="1" x14ac:dyDescent="0.2">
      <c r="A1486" s="441" t="s">
        <v>2739</v>
      </c>
      <c r="B1486" s="442" t="s">
        <v>2740</v>
      </c>
      <c r="C1486" s="443" t="s">
        <v>2835</v>
      </c>
      <c r="D1486" s="444" t="s">
        <v>2836</v>
      </c>
      <c r="E1486" s="443" t="s">
        <v>1261</v>
      </c>
      <c r="F1486" s="444" t="s">
        <v>1262</v>
      </c>
      <c r="G1486" s="443" t="s">
        <v>1306</v>
      </c>
      <c r="H1486" s="443" t="s">
        <v>1307</v>
      </c>
      <c r="I1486" s="445">
        <v>1.9800000190734863</v>
      </c>
      <c r="J1486" s="445">
        <v>480</v>
      </c>
      <c r="K1486" s="446">
        <v>950.47998046875</v>
      </c>
    </row>
    <row r="1487" spans="1:11" ht="14.45" customHeight="1" x14ac:dyDescent="0.2">
      <c r="A1487" s="441" t="s">
        <v>2739</v>
      </c>
      <c r="B1487" s="442" t="s">
        <v>2740</v>
      </c>
      <c r="C1487" s="443" t="s">
        <v>2835</v>
      </c>
      <c r="D1487" s="444" t="s">
        <v>2836</v>
      </c>
      <c r="E1487" s="443" t="s">
        <v>1261</v>
      </c>
      <c r="F1487" s="444" t="s">
        <v>1262</v>
      </c>
      <c r="G1487" s="443" t="s">
        <v>1306</v>
      </c>
      <c r="H1487" s="443" t="s">
        <v>1308</v>
      </c>
      <c r="I1487" s="445">
        <v>1.9800000190734863</v>
      </c>
      <c r="J1487" s="445">
        <v>1920</v>
      </c>
      <c r="K1487" s="446">
        <v>3801.919921875</v>
      </c>
    </row>
    <row r="1488" spans="1:11" ht="14.45" customHeight="1" x14ac:dyDescent="0.2">
      <c r="A1488" s="441" t="s">
        <v>2739</v>
      </c>
      <c r="B1488" s="442" t="s">
        <v>2740</v>
      </c>
      <c r="C1488" s="443" t="s">
        <v>2835</v>
      </c>
      <c r="D1488" s="444" t="s">
        <v>2836</v>
      </c>
      <c r="E1488" s="443" t="s">
        <v>1261</v>
      </c>
      <c r="F1488" s="444" t="s">
        <v>1262</v>
      </c>
      <c r="G1488" s="443" t="s">
        <v>3045</v>
      </c>
      <c r="H1488" s="443" t="s">
        <v>3046</v>
      </c>
      <c r="I1488" s="445">
        <v>73.545001983642578</v>
      </c>
      <c r="J1488" s="445">
        <v>40</v>
      </c>
      <c r="K1488" s="446">
        <v>2941.760009765625</v>
      </c>
    </row>
    <row r="1489" spans="1:11" ht="14.45" customHeight="1" x14ac:dyDescent="0.2">
      <c r="A1489" s="441" t="s">
        <v>2739</v>
      </c>
      <c r="B1489" s="442" t="s">
        <v>2740</v>
      </c>
      <c r="C1489" s="443" t="s">
        <v>2835</v>
      </c>
      <c r="D1489" s="444" t="s">
        <v>2836</v>
      </c>
      <c r="E1489" s="443" t="s">
        <v>1261</v>
      </c>
      <c r="F1489" s="444" t="s">
        <v>1262</v>
      </c>
      <c r="G1489" s="443" t="s">
        <v>3047</v>
      </c>
      <c r="H1489" s="443" t="s">
        <v>3048</v>
      </c>
      <c r="I1489" s="445">
        <v>74.360000610351563</v>
      </c>
      <c r="J1489" s="445">
        <v>40</v>
      </c>
      <c r="K1489" s="446">
        <v>2974.4200439453125</v>
      </c>
    </row>
    <row r="1490" spans="1:11" ht="14.45" customHeight="1" x14ac:dyDescent="0.2">
      <c r="A1490" s="441" t="s">
        <v>2739</v>
      </c>
      <c r="B1490" s="442" t="s">
        <v>2740</v>
      </c>
      <c r="C1490" s="443" t="s">
        <v>2835</v>
      </c>
      <c r="D1490" s="444" t="s">
        <v>2836</v>
      </c>
      <c r="E1490" s="443" t="s">
        <v>1261</v>
      </c>
      <c r="F1490" s="444" t="s">
        <v>1262</v>
      </c>
      <c r="G1490" s="443" t="s">
        <v>3049</v>
      </c>
      <c r="H1490" s="443" t="s">
        <v>3050</v>
      </c>
      <c r="I1490" s="445">
        <v>538.510009765625</v>
      </c>
      <c r="J1490" s="445">
        <v>4</v>
      </c>
      <c r="K1490" s="446">
        <v>2154.0400390625</v>
      </c>
    </row>
    <row r="1491" spans="1:11" ht="14.45" customHeight="1" x14ac:dyDescent="0.2">
      <c r="A1491" s="441" t="s">
        <v>2739</v>
      </c>
      <c r="B1491" s="442" t="s">
        <v>2740</v>
      </c>
      <c r="C1491" s="443" t="s">
        <v>2835</v>
      </c>
      <c r="D1491" s="444" t="s">
        <v>2836</v>
      </c>
      <c r="E1491" s="443" t="s">
        <v>1261</v>
      </c>
      <c r="F1491" s="444" t="s">
        <v>1262</v>
      </c>
      <c r="G1491" s="443" t="s">
        <v>3051</v>
      </c>
      <c r="H1491" s="443" t="s">
        <v>3052</v>
      </c>
      <c r="I1491" s="445">
        <v>392.04000854492188</v>
      </c>
      <c r="J1491" s="445">
        <v>5</v>
      </c>
      <c r="K1491" s="446">
        <v>1960.199951171875</v>
      </c>
    </row>
    <row r="1492" spans="1:11" ht="14.45" customHeight="1" x14ac:dyDescent="0.2">
      <c r="A1492" s="441" t="s">
        <v>2739</v>
      </c>
      <c r="B1492" s="442" t="s">
        <v>2740</v>
      </c>
      <c r="C1492" s="443" t="s">
        <v>2835</v>
      </c>
      <c r="D1492" s="444" t="s">
        <v>2836</v>
      </c>
      <c r="E1492" s="443" t="s">
        <v>1261</v>
      </c>
      <c r="F1492" s="444" t="s">
        <v>1262</v>
      </c>
      <c r="G1492" s="443" t="s">
        <v>2804</v>
      </c>
      <c r="H1492" s="443" t="s">
        <v>3053</v>
      </c>
      <c r="I1492" s="445">
        <v>4.2949999570846558</v>
      </c>
      <c r="J1492" s="445">
        <v>15360</v>
      </c>
      <c r="K1492" s="446">
        <v>65869.759765625</v>
      </c>
    </row>
    <row r="1493" spans="1:11" ht="14.45" customHeight="1" x14ac:dyDescent="0.2">
      <c r="A1493" s="441" t="s">
        <v>2739</v>
      </c>
      <c r="B1493" s="442" t="s">
        <v>2740</v>
      </c>
      <c r="C1493" s="443" t="s">
        <v>2835</v>
      </c>
      <c r="D1493" s="444" t="s">
        <v>2836</v>
      </c>
      <c r="E1493" s="443" t="s">
        <v>1261</v>
      </c>
      <c r="F1493" s="444" t="s">
        <v>1262</v>
      </c>
      <c r="G1493" s="443" t="s">
        <v>2806</v>
      </c>
      <c r="H1493" s="443" t="s">
        <v>3054</v>
      </c>
      <c r="I1493" s="445">
        <v>4.2949999570846558</v>
      </c>
      <c r="J1493" s="445">
        <v>15360</v>
      </c>
      <c r="K1493" s="446">
        <v>65891.759765625</v>
      </c>
    </row>
    <row r="1494" spans="1:11" ht="14.45" customHeight="1" x14ac:dyDescent="0.2">
      <c r="A1494" s="441" t="s">
        <v>2739</v>
      </c>
      <c r="B1494" s="442" t="s">
        <v>2740</v>
      </c>
      <c r="C1494" s="443" t="s">
        <v>2835</v>
      </c>
      <c r="D1494" s="444" t="s">
        <v>2836</v>
      </c>
      <c r="E1494" s="443" t="s">
        <v>1261</v>
      </c>
      <c r="F1494" s="444" t="s">
        <v>1262</v>
      </c>
      <c r="G1494" s="443" t="s">
        <v>2808</v>
      </c>
      <c r="H1494" s="443" t="s">
        <v>3055</v>
      </c>
      <c r="I1494" s="445">
        <v>4.1266667048136396</v>
      </c>
      <c r="J1494" s="445">
        <v>5760</v>
      </c>
      <c r="K1494" s="446">
        <v>23838.2099609375</v>
      </c>
    </row>
    <row r="1495" spans="1:11" ht="14.45" customHeight="1" x14ac:dyDescent="0.2">
      <c r="A1495" s="441" t="s">
        <v>2739</v>
      </c>
      <c r="B1495" s="442" t="s">
        <v>2740</v>
      </c>
      <c r="C1495" s="443" t="s">
        <v>2835</v>
      </c>
      <c r="D1495" s="444" t="s">
        <v>2836</v>
      </c>
      <c r="E1495" s="443" t="s">
        <v>1261</v>
      </c>
      <c r="F1495" s="444" t="s">
        <v>1262</v>
      </c>
      <c r="G1495" s="443" t="s">
        <v>1278</v>
      </c>
      <c r="H1495" s="443" t="s">
        <v>1328</v>
      </c>
      <c r="I1495" s="445">
        <v>4.125</v>
      </c>
      <c r="J1495" s="445">
        <v>7680</v>
      </c>
      <c r="K1495" s="446">
        <v>31692.1396484375</v>
      </c>
    </row>
    <row r="1496" spans="1:11" ht="14.45" customHeight="1" x14ac:dyDescent="0.2">
      <c r="A1496" s="441" t="s">
        <v>2739</v>
      </c>
      <c r="B1496" s="442" t="s">
        <v>2740</v>
      </c>
      <c r="C1496" s="443" t="s">
        <v>2835</v>
      </c>
      <c r="D1496" s="444" t="s">
        <v>2836</v>
      </c>
      <c r="E1496" s="443" t="s">
        <v>1261</v>
      </c>
      <c r="F1496" s="444" t="s">
        <v>1262</v>
      </c>
      <c r="G1496" s="443" t="s">
        <v>2810</v>
      </c>
      <c r="H1496" s="443" t="s">
        <v>3056</v>
      </c>
      <c r="I1496" s="445">
        <v>4.1474999189376831</v>
      </c>
      <c r="J1496" s="445">
        <v>16320</v>
      </c>
      <c r="K1496" s="446">
        <v>67806.470703125</v>
      </c>
    </row>
    <row r="1497" spans="1:11" ht="14.45" customHeight="1" x14ac:dyDescent="0.2">
      <c r="A1497" s="441" t="s">
        <v>2739</v>
      </c>
      <c r="B1497" s="442" t="s">
        <v>2740</v>
      </c>
      <c r="C1497" s="443" t="s">
        <v>2835</v>
      </c>
      <c r="D1497" s="444" t="s">
        <v>2836</v>
      </c>
      <c r="E1497" s="443" t="s">
        <v>1261</v>
      </c>
      <c r="F1497" s="444" t="s">
        <v>1262</v>
      </c>
      <c r="G1497" s="443" t="s">
        <v>2535</v>
      </c>
      <c r="H1497" s="443" t="s">
        <v>3057</v>
      </c>
      <c r="I1497" s="445">
        <v>4.448571477617536</v>
      </c>
      <c r="J1497" s="445">
        <v>26880</v>
      </c>
      <c r="K1497" s="446">
        <v>119369.80810546875</v>
      </c>
    </row>
    <row r="1498" spans="1:11" ht="14.45" customHeight="1" x14ac:dyDescent="0.2">
      <c r="A1498" s="441" t="s">
        <v>2739</v>
      </c>
      <c r="B1498" s="442" t="s">
        <v>2740</v>
      </c>
      <c r="C1498" s="443" t="s">
        <v>2835</v>
      </c>
      <c r="D1498" s="444" t="s">
        <v>2836</v>
      </c>
      <c r="E1498" s="443" t="s">
        <v>1261</v>
      </c>
      <c r="F1498" s="444" t="s">
        <v>1262</v>
      </c>
      <c r="G1498" s="443" t="s">
        <v>2513</v>
      </c>
      <c r="H1498" s="443" t="s">
        <v>3058</v>
      </c>
      <c r="I1498" s="445">
        <v>0.9080000162124634</v>
      </c>
      <c r="J1498" s="445">
        <v>32000</v>
      </c>
      <c r="K1498" s="446">
        <v>29157.129638671875</v>
      </c>
    </row>
    <row r="1499" spans="1:11" ht="14.45" customHeight="1" x14ac:dyDescent="0.2">
      <c r="A1499" s="441" t="s">
        <v>2739</v>
      </c>
      <c r="B1499" s="442" t="s">
        <v>2740</v>
      </c>
      <c r="C1499" s="443" t="s">
        <v>2835</v>
      </c>
      <c r="D1499" s="444" t="s">
        <v>2836</v>
      </c>
      <c r="E1499" s="443" t="s">
        <v>1261</v>
      </c>
      <c r="F1499" s="444" t="s">
        <v>1262</v>
      </c>
      <c r="G1499" s="443" t="s">
        <v>2537</v>
      </c>
      <c r="H1499" s="443" t="s">
        <v>3059</v>
      </c>
      <c r="I1499" s="445">
        <v>2.4800000190734863</v>
      </c>
      <c r="J1499" s="445">
        <v>6000</v>
      </c>
      <c r="K1499" s="446">
        <v>14868.960205078125</v>
      </c>
    </row>
    <row r="1500" spans="1:11" ht="14.45" customHeight="1" x14ac:dyDescent="0.2">
      <c r="A1500" s="441" t="s">
        <v>2739</v>
      </c>
      <c r="B1500" s="442" t="s">
        <v>2740</v>
      </c>
      <c r="C1500" s="443" t="s">
        <v>2835</v>
      </c>
      <c r="D1500" s="444" t="s">
        <v>2836</v>
      </c>
      <c r="E1500" s="443" t="s">
        <v>1261</v>
      </c>
      <c r="F1500" s="444" t="s">
        <v>1262</v>
      </c>
      <c r="G1500" s="443" t="s">
        <v>2545</v>
      </c>
      <c r="H1500" s="443" t="s">
        <v>2583</v>
      </c>
      <c r="I1500" s="445">
        <v>1.4733333587646484</v>
      </c>
      <c r="J1500" s="445">
        <v>11000</v>
      </c>
      <c r="K1500" s="446">
        <v>16161.60986328125</v>
      </c>
    </row>
    <row r="1501" spans="1:11" ht="14.45" customHeight="1" x14ac:dyDescent="0.2">
      <c r="A1501" s="441" t="s">
        <v>2739</v>
      </c>
      <c r="B1501" s="442" t="s">
        <v>2740</v>
      </c>
      <c r="C1501" s="443" t="s">
        <v>2835</v>
      </c>
      <c r="D1501" s="444" t="s">
        <v>2836</v>
      </c>
      <c r="E1501" s="443" t="s">
        <v>1261</v>
      </c>
      <c r="F1501" s="444" t="s">
        <v>1262</v>
      </c>
      <c r="G1501" s="443" t="s">
        <v>3060</v>
      </c>
      <c r="H1501" s="443" t="s">
        <v>3061</v>
      </c>
      <c r="I1501" s="445">
        <v>8.6999998092651367</v>
      </c>
      <c r="J1501" s="445">
        <v>8800</v>
      </c>
      <c r="K1501" s="446">
        <v>76535</v>
      </c>
    </row>
    <row r="1502" spans="1:11" ht="14.45" customHeight="1" x14ac:dyDescent="0.2">
      <c r="A1502" s="441" t="s">
        <v>2739</v>
      </c>
      <c r="B1502" s="442" t="s">
        <v>2740</v>
      </c>
      <c r="C1502" s="443" t="s">
        <v>2835</v>
      </c>
      <c r="D1502" s="444" t="s">
        <v>2836</v>
      </c>
      <c r="E1502" s="443" t="s">
        <v>1261</v>
      </c>
      <c r="F1502" s="444" t="s">
        <v>1262</v>
      </c>
      <c r="G1502" s="443" t="s">
        <v>2605</v>
      </c>
      <c r="H1502" s="443" t="s">
        <v>2606</v>
      </c>
      <c r="I1502" s="445">
        <v>9.3100004196166992</v>
      </c>
      <c r="J1502" s="445">
        <v>18720</v>
      </c>
      <c r="K1502" s="446">
        <v>174287.89916992188</v>
      </c>
    </row>
    <row r="1503" spans="1:11" ht="14.45" customHeight="1" x14ac:dyDescent="0.2">
      <c r="A1503" s="441" t="s">
        <v>2739</v>
      </c>
      <c r="B1503" s="442" t="s">
        <v>2740</v>
      </c>
      <c r="C1503" s="443" t="s">
        <v>2835</v>
      </c>
      <c r="D1503" s="444" t="s">
        <v>2836</v>
      </c>
      <c r="E1503" s="443" t="s">
        <v>1261</v>
      </c>
      <c r="F1503" s="444" t="s">
        <v>1262</v>
      </c>
      <c r="G1503" s="443" t="s">
        <v>3060</v>
      </c>
      <c r="H1503" s="443" t="s">
        <v>3062</v>
      </c>
      <c r="I1503" s="445">
        <v>8.6999998092651367</v>
      </c>
      <c r="J1503" s="445">
        <v>1600</v>
      </c>
      <c r="K1503" s="446">
        <v>13915</v>
      </c>
    </row>
    <row r="1504" spans="1:11" ht="14.45" customHeight="1" x14ac:dyDescent="0.2">
      <c r="A1504" s="441" t="s">
        <v>2739</v>
      </c>
      <c r="B1504" s="442" t="s">
        <v>2740</v>
      </c>
      <c r="C1504" s="443" t="s">
        <v>2835</v>
      </c>
      <c r="D1504" s="444" t="s">
        <v>2836</v>
      </c>
      <c r="E1504" s="443" t="s">
        <v>1261</v>
      </c>
      <c r="F1504" s="444" t="s">
        <v>1262</v>
      </c>
      <c r="G1504" s="443" t="s">
        <v>2605</v>
      </c>
      <c r="H1504" s="443" t="s">
        <v>3063</v>
      </c>
      <c r="I1504" s="445">
        <v>9.3100004196166992</v>
      </c>
      <c r="J1504" s="445">
        <v>10440</v>
      </c>
      <c r="K1504" s="446">
        <v>97199.29736328125</v>
      </c>
    </row>
    <row r="1505" spans="1:11" ht="14.45" customHeight="1" x14ac:dyDescent="0.2">
      <c r="A1505" s="441" t="s">
        <v>2739</v>
      </c>
      <c r="B1505" s="442" t="s">
        <v>2740</v>
      </c>
      <c r="C1505" s="443" t="s">
        <v>2835</v>
      </c>
      <c r="D1505" s="444" t="s">
        <v>2836</v>
      </c>
      <c r="E1505" s="443" t="s">
        <v>1261</v>
      </c>
      <c r="F1505" s="444" t="s">
        <v>1262</v>
      </c>
      <c r="G1505" s="443" t="s">
        <v>2625</v>
      </c>
      <c r="H1505" s="443" t="s">
        <v>2626</v>
      </c>
      <c r="I1505" s="445">
        <v>9.5200002193450928</v>
      </c>
      <c r="J1505" s="445">
        <v>1400</v>
      </c>
      <c r="K1505" s="446">
        <v>13237.399658203125</v>
      </c>
    </row>
    <row r="1506" spans="1:11" ht="14.45" customHeight="1" x14ac:dyDescent="0.2">
      <c r="A1506" s="441" t="s">
        <v>2739</v>
      </c>
      <c r="B1506" s="442" t="s">
        <v>2740</v>
      </c>
      <c r="C1506" s="443" t="s">
        <v>2835</v>
      </c>
      <c r="D1506" s="444" t="s">
        <v>2836</v>
      </c>
      <c r="E1506" s="443" t="s">
        <v>1261</v>
      </c>
      <c r="F1506" s="444" t="s">
        <v>1262</v>
      </c>
      <c r="G1506" s="443" t="s">
        <v>2625</v>
      </c>
      <c r="H1506" s="443" t="s">
        <v>2627</v>
      </c>
      <c r="I1506" s="445">
        <v>9.7600002288818359</v>
      </c>
      <c r="J1506" s="445">
        <v>1100</v>
      </c>
      <c r="K1506" s="446">
        <v>10741.169921875</v>
      </c>
    </row>
    <row r="1507" spans="1:11" ht="14.45" customHeight="1" x14ac:dyDescent="0.2">
      <c r="A1507" s="441" t="s">
        <v>2739</v>
      </c>
      <c r="B1507" s="442" t="s">
        <v>2740</v>
      </c>
      <c r="C1507" s="443" t="s">
        <v>2835</v>
      </c>
      <c r="D1507" s="444" t="s">
        <v>2836</v>
      </c>
      <c r="E1507" s="443" t="s">
        <v>373</v>
      </c>
      <c r="F1507" s="444" t="s">
        <v>374</v>
      </c>
      <c r="G1507" s="443" t="s">
        <v>1367</v>
      </c>
      <c r="H1507" s="443" t="s">
        <v>1368</v>
      </c>
      <c r="I1507" s="445">
        <v>30.135713849748885</v>
      </c>
      <c r="J1507" s="445">
        <v>143</v>
      </c>
      <c r="K1507" s="446">
        <v>4312.1000061035156</v>
      </c>
    </row>
    <row r="1508" spans="1:11" ht="14.45" customHeight="1" x14ac:dyDescent="0.2">
      <c r="A1508" s="441" t="s">
        <v>2739</v>
      </c>
      <c r="B1508" s="442" t="s">
        <v>2740</v>
      </c>
      <c r="C1508" s="443" t="s">
        <v>2835</v>
      </c>
      <c r="D1508" s="444" t="s">
        <v>2836</v>
      </c>
      <c r="E1508" s="443" t="s">
        <v>373</v>
      </c>
      <c r="F1508" s="444" t="s">
        <v>374</v>
      </c>
      <c r="G1508" s="443" t="s">
        <v>1367</v>
      </c>
      <c r="H1508" s="443" t="s">
        <v>1370</v>
      </c>
      <c r="I1508" s="445">
        <v>29.869999885559082</v>
      </c>
      <c r="J1508" s="445">
        <v>49</v>
      </c>
      <c r="K1508" s="446">
        <v>1463.6400146484375</v>
      </c>
    </row>
    <row r="1509" spans="1:11" ht="14.45" customHeight="1" x14ac:dyDescent="0.2">
      <c r="A1509" s="441" t="s">
        <v>2739</v>
      </c>
      <c r="B1509" s="442" t="s">
        <v>2740</v>
      </c>
      <c r="C1509" s="443" t="s">
        <v>2835</v>
      </c>
      <c r="D1509" s="444" t="s">
        <v>2836</v>
      </c>
      <c r="E1509" s="443" t="s">
        <v>1373</v>
      </c>
      <c r="F1509" s="444" t="s">
        <v>1374</v>
      </c>
      <c r="G1509" s="443" t="s">
        <v>3064</v>
      </c>
      <c r="H1509" s="443" t="s">
        <v>3065</v>
      </c>
      <c r="I1509" s="445">
        <v>2397.010009765625</v>
      </c>
      <c r="J1509" s="445">
        <v>5</v>
      </c>
      <c r="K1509" s="446">
        <v>11985.0498046875</v>
      </c>
    </row>
    <row r="1510" spans="1:11" ht="14.45" customHeight="1" x14ac:dyDescent="0.2">
      <c r="A1510" s="441" t="s">
        <v>2739</v>
      </c>
      <c r="B1510" s="442" t="s">
        <v>2740</v>
      </c>
      <c r="C1510" s="443" t="s">
        <v>2835</v>
      </c>
      <c r="D1510" s="444" t="s">
        <v>2836</v>
      </c>
      <c r="E1510" s="443" t="s">
        <v>1373</v>
      </c>
      <c r="F1510" s="444" t="s">
        <v>1374</v>
      </c>
      <c r="G1510" s="443" t="s">
        <v>3066</v>
      </c>
      <c r="H1510" s="443" t="s">
        <v>3067</v>
      </c>
      <c r="I1510" s="445">
        <v>57.720001220703125</v>
      </c>
      <c r="J1510" s="445">
        <v>200</v>
      </c>
      <c r="K1510" s="446">
        <v>11543.400390625</v>
      </c>
    </row>
    <row r="1511" spans="1:11" ht="14.45" customHeight="1" x14ac:dyDescent="0.2">
      <c r="A1511" s="441" t="s">
        <v>2739</v>
      </c>
      <c r="B1511" s="442" t="s">
        <v>2740</v>
      </c>
      <c r="C1511" s="443" t="s">
        <v>2835</v>
      </c>
      <c r="D1511" s="444" t="s">
        <v>2836</v>
      </c>
      <c r="E1511" s="443" t="s">
        <v>1373</v>
      </c>
      <c r="F1511" s="444" t="s">
        <v>1374</v>
      </c>
      <c r="G1511" s="443" t="s">
        <v>3066</v>
      </c>
      <c r="H1511" s="443" t="s">
        <v>3068</v>
      </c>
      <c r="I1511" s="445">
        <v>57.720001220703125</v>
      </c>
      <c r="J1511" s="445">
        <v>200</v>
      </c>
      <c r="K1511" s="446">
        <v>11543.400390625</v>
      </c>
    </row>
    <row r="1512" spans="1:11" ht="14.45" customHeight="1" x14ac:dyDescent="0.2">
      <c r="A1512" s="441" t="s">
        <v>2739</v>
      </c>
      <c r="B1512" s="442" t="s">
        <v>2740</v>
      </c>
      <c r="C1512" s="443" t="s">
        <v>2835</v>
      </c>
      <c r="D1512" s="444" t="s">
        <v>2836</v>
      </c>
      <c r="E1512" s="443" t="s">
        <v>1373</v>
      </c>
      <c r="F1512" s="444" t="s">
        <v>1374</v>
      </c>
      <c r="G1512" s="443" t="s">
        <v>3066</v>
      </c>
      <c r="H1512" s="443" t="s">
        <v>3069</v>
      </c>
      <c r="I1512" s="445">
        <v>57.720001220703125</v>
      </c>
      <c r="J1512" s="445">
        <v>200</v>
      </c>
      <c r="K1512" s="446">
        <v>11543.400390625</v>
      </c>
    </row>
    <row r="1513" spans="1:11" ht="14.45" customHeight="1" x14ac:dyDescent="0.2">
      <c r="A1513" s="441" t="s">
        <v>2739</v>
      </c>
      <c r="B1513" s="442" t="s">
        <v>2740</v>
      </c>
      <c r="C1513" s="443" t="s">
        <v>2835</v>
      </c>
      <c r="D1513" s="444" t="s">
        <v>2836</v>
      </c>
      <c r="E1513" s="443" t="s">
        <v>1373</v>
      </c>
      <c r="F1513" s="444" t="s">
        <v>1374</v>
      </c>
      <c r="G1513" s="443" t="s">
        <v>3070</v>
      </c>
      <c r="H1513" s="443" t="s">
        <v>3071</v>
      </c>
      <c r="I1513" s="445">
        <v>248.91000366210938</v>
      </c>
      <c r="J1513" s="445">
        <v>189</v>
      </c>
      <c r="K1513" s="446">
        <v>47044.80078125</v>
      </c>
    </row>
    <row r="1514" spans="1:11" ht="14.45" customHeight="1" x14ac:dyDescent="0.2">
      <c r="A1514" s="441" t="s">
        <v>2739</v>
      </c>
      <c r="B1514" s="442" t="s">
        <v>2740</v>
      </c>
      <c r="C1514" s="443" t="s">
        <v>2835</v>
      </c>
      <c r="D1514" s="444" t="s">
        <v>2836</v>
      </c>
      <c r="E1514" s="443" t="s">
        <v>1373</v>
      </c>
      <c r="F1514" s="444" t="s">
        <v>1374</v>
      </c>
      <c r="G1514" s="443" t="s">
        <v>3070</v>
      </c>
      <c r="H1514" s="443" t="s">
        <v>3072</v>
      </c>
      <c r="I1514" s="445">
        <v>248.91000366210938</v>
      </c>
      <c r="J1514" s="445">
        <v>273</v>
      </c>
      <c r="K1514" s="446">
        <v>67953.6015625</v>
      </c>
    </row>
    <row r="1515" spans="1:11" ht="14.45" customHeight="1" x14ac:dyDescent="0.2">
      <c r="A1515" s="441" t="s">
        <v>2739</v>
      </c>
      <c r="B1515" s="442" t="s">
        <v>2740</v>
      </c>
      <c r="C1515" s="443" t="s">
        <v>2835</v>
      </c>
      <c r="D1515" s="444" t="s">
        <v>2836</v>
      </c>
      <c r="E1515" s="443" t="s">
        <v>1373</v>
      </c>
      <c r="F1515" s="444" t="s">
        <v>1374</v>
      </c>
      <c r="G1515" s="443" t="s">
        <v>3073</v>
      </c>
      <c r="H1515" s="443" t="s">
        <v>3074</v>
      </c>
      <c r="I1515" s="445">
        <v>343.81999206542969</v>
      </c>
      <c r="J1515" s="445">
        <v>24</v>
      </c>
      <c r="K1515" s="446">
        <v>8679.090087890625</v>
      </c>
    </row>
    <row r="1516" spans="1:11" ht="14.45" customHeight="1" x14ac:dyDescent="0.2">
      <c r="A1516" s="441" t="s">
        <v>2739</v>
      </c>
      <c r="B1516" s="442" t="s">
        <v>2740</v>
      </c>
      <c r="C1516" s="443" t="s">
        <v>2835</v>
      </c>
      <c r="D1516" s="444" t="s">
        <v>2836</v>
      </c>
      <c r="E1516" s="443" t="s">
        <v>1373</v>
      </c>
      <c r="F1516" s="444" t="s">
        <v>1374</v>
      </c>
      <c r="G1516" s="443" t="s">
        <v>2826</v>
      </c>
      <c r="H1516" s="443" t="s">
        <v>3075</v>
      </c>
      <c r="I1516" s="445">
        <v>0.9100000262260437</v>
      </c>
      <c r="J1516" s="445">
        <v>48000</v>
      </c>
      <c r="K1516" s="446">
        <v>43867.8291015625</v>
      </c>
    </row>
    <row r="1517" spans="1:11" ht="14.45" customHeight="1" x14ac:dyDescent="0.2">
      <c r="A1517" s="441" t="s">
        <v>2739</v>
      </c>
      <c r="B1517" s="442" t="s">
        <v>2740</v>
      </c>
      <c r="C1517" s="443" t="s">
        <v>2835</v>
      </c>
      <c r="D1517" s="444" t="s">
        <v>2836</v>
      </c>
      <c r="E1517" s="443" t="s">
        <v>1373</v>
      </c>
      <c r="F1517" s="444" t="s">
        <v>1374</v>
      </c>
      <c r="G1517" s="443" t="s">
        <v>2826</v>
      </c>
      <c r="H1517" s="443" t="s">
        <v>2827</v>
      </c>
      <c r="I1517" s="445">
        <v>0.8449999988079071</v>
      </c>
      <c r="J1517" s="445">
        <v>11000</v>
      </c>
      <c r="K1517" s="446">
        <v>9283.72998046875</v>
      </c>
    </row>
    <row r="1518" spans="1:11" ht="14.45" customHeight="1" x14ac:dyDescent="0.2">
      <c r="A1518" s="441" t="s">
        <v>2739</v>
      </c>
      <c r="B1518" s="442" t="s">
        <v>2740</v>
      </c>
      <c r="C1518" s="443" t="s">
        <v>2835</v>
      </c>
      <c r="D1518" s="444" t="s">
        <v>2836</v>
      </c>
      <c r="E1518" s="443" t="s">
        <v>1373</v>
      </c>
      <c r="F1518" s="444" t="s">
        <v>1374</v>
      </c>
      <c r="G1518" s="443" t="s">
        <v>2826</v>
      </c>
      <c r="H1518" s="443" t="s">
        <v>2828</v>
      </c>
      <c r="I1518" s="445">
        <v>0.92000001668930054</v>
      </c>
      <c r="J1518" s="445">
        <v>7000</v>
      </c>
      <c r="K1518" s="446">
        <v>6477.72998046875</v>
      </c>
    </row>
    <row r="1519" spans="1:11" ht="14.45" customHeight="1" x14ac:dyDescent="0.2">
      <c r="A1519" s="441" t="s">
        <v>2739</v>
      </c>
      <c r="B1519" s="442" t="s">
        <v>2740</v>
      </c>
      <c r="C1519" s="443" t="s">
        <v>2835</v>
      </c>
      <c r="D1519" s="444" t="s">
        <v>2836</v>
      </c>
      <c r="E1519" s="443" t="s">
        <v>1373</v>
      </c>
      <c r="F1519" s="444" t="s">
        <v>1374</v>
      </c>
      <c r="G1519" s="443" t="s">
        <v>2665</v>
      </c>
      <c r="H1519" s="443" t="s">
        <v>3076</v>
      </c>
      <c r="I1519" s="445">
        <v>652.41501462459564</v>
      </c>
      <c r="J1519" s="445">
        <v>1001</v>
      </c>
      <c r="K1519" s="446">
        <v>2607.070068359375</v>
      </c>
    </row>
    <row r="1520" spans="1:11" ht="14.45" customHeight="1" x14ac:dyDescent="0.2">
      <c r="A1520" s="441" t="s">
        <v>2739</v>
      </c>
      <c r="B1520" s="442" t="s">
        <v>2740</v>
      </c>
      <c r="C1520" s="443" t="s">
        <v>2835</v>
      </c>
      <c r="D1520" s="444" t="s">
        <v>2836</v>
      </c>
      <c r="E1520" s="443" t="s">
        <v>1373</v>
      </c>
      <c r="F1520" s="444" t="s">
        <v>1374</v>
      </c>
      <c r="G1520" s="443" t="s">
        <v>3077</v>
      </c>
      <c r="H1520" s="443" t="s">
        <v>3078</v>
      </c>
      <c r="I1520" s="445">
        <v>102.18000030517578</v>
      </c>
      <c r="J1520" s="445">
        <v>720</v>
      </c>
      <c r="K1520" s="446">
        <v>73567.999755859375</v>
      </c>
    </row>
    <row r="1521" spans="1:11" ht="14.45" customHeight="1" x14ac:dyDescent="0.2">
      <c r="A1521" s="441" t="s">
        <v>2739</v>
      </c>
      <c r="B1521" s="442" t="s">
        <v>2740</v>
      </c>
      <c r="C1521" s="443" t="s">
        <v>2835</v>
      </c>
      <c r="D1521" s="444" t="s">
        <v>2836</v>
      </c>
      <c r="E1521" s="443" t="s">
        <v>1373</v>
      </c>
      <c r="F1521" s="444" t="s">
        <v>1374</v>
      </c>
      <c r="G1521" s="443" t="s">
        <v>3077</v>
      </c>
      <c r="H1521" s="443" t="s">
        <v>3079</v>
      </c>
      <c r="I1521" s="445">
        <v>102.18000030517578</v>
      </c>
      <c r="J1521" s="445">
        <v>540</v>
      </c>
      <c r="K1521" s="446">
        <v>55176.0009765625</v>
      </c>
    </row>
    <row r="1522" spans="1:11" ht="14.45" customHeight="1" x14ac:dyDescent="0.2">
      <c r="A1522" s="441" t="s">
        <v>2739</v>
      </c>
      <c r="B1522" s="442" t="s">
        <v>2740</v>
      </c>
      <c r="C1522" s="443" t="s">
        <v>2835</v>
      </c>
      <c r="D1522" s="444" t="s">
        <v>2836</v>
      </c>
      <c r="E1522" s="443" t="s">
        <v>1373</v>
      </c>
      <c r="F1522" s="444" t="s">
        <v>1374</v>
      </c>
      <c r="G1522" s="443" t="s">
        <v>3080</v>
      </c>
      <c r="H1522" s="443" t="s">
        <v>3081</v>
      </c>
      <c r="I1522" s="445">
        <v>2.1600000858306885</v>
      </c>
      <c r="J1522" s="445">
        <v>2500</v>
      </c>
      <c r="K1522" s="446">
        <v>5399.6298828125</v>
      </c>
    </row>
    <row r="1523" spans="1:11" ht="14.45" customHeight="1" x14ac:dyDescent="0.2">
      <c r="A1523" s="441" t="s">
        <v>2739</v>
      </c>
      <c r="B1523" s="442" t="s">
        <v>2740</v>
      </c>
      <c r="C1523" s="443" t="s">
        <v>2835</v>
      </c>
      <c r="D1523" s="444" t="s">
        <v>2836</v>
      </c>
      <c r="E1523" s="443" t="s">
        <v>1373</v>
      </c>
      <c r="F1523" s="444" t="s">
        <v>1374</v>
      </c>
      <c r="G1523" s="443" t="s">
        <v>3082</v>
      </c>
      <c r="H1523" s="443" t="s">
        <v>3083</v>
      </c>
      <c r="I1523" s="445">
        <v>1.7300000190734863</v>
      </c>
      <c r="J1523" s="445">
        <v>1000</v>
      </c>
      <c r="K1523" s="446">
        <v>1727.4000244140625</v>
      </c>
    </row>
    <row r="1524" spans="1:11" ht="14.45" customHeight="1" x14ac:dyDescent="0.2">
      <c r="A1524" s="441" t="s">
        <v>2739</v>
      </c>
      <c r="B1524" s="442" t="s">
        <v>2740</v>
      </c>
      <c r="C1524" s="443" t="s">
        <v>2835</v>
      </c>
      <c r="D1524" s="444" t="s">
        <v>2836</v>
      </c>
      <c r="E1524" s="443" t="s">
        <v>1373</v>
      </c>
      <c r="F1524" s="444" t="s">
        <v>1374</v>
      </c>
      <c r="G1524" s="443" t="s">
        <v>2675</v>
      </c>
      <c r="H1524" s="443" t="s">
        <v>2676</v>
      </c>
      <c r="I1524" s="445">
        <v>25.530000686645508</v>
      </c>
      <c r="J1524" s="445">
        <v>8</v>
      </c>
      <c r="K1524" s="446">
        <v>204.24000549316406</v>
      </c>
    </row>
    <row r="1525" spans="1:11" ht="14.45" customHeight="1" x14ac:dyDescent="0.2">
      <c r="A1525" s="441" t="s">
        <v>2739</v>
      </c>
      <c r="B1525" s="442" t="s">
        <v>2740</v>
      </c>
      <c r="C1525" s="443" t="s">
        <v>2835</v>
      </c>
      <c r="D1525" s="444" t="s">
        <v>2836</v>
      </c>
      <c r="E1525" s="443" t="s">
        <v>1373</v>
      </c>
      <c r="F1525" s="444" t="s">
        <v>1374</v>
      </c>
      <c r="G1525" s="443" t="s">
        <v>2675</v>
      </c>
      <c r="H1525" s="443" t="s">
        <v>2679</v>
      </c>
      <c r="I1525" s="445">
        <v>25.530000686645508</v>
      </c>
      <c r="J1525" s="445">
        <v>2</v>
      </c>
      <c r="K1525" s="446">
        <v>51.060001373291016</v>
      </c>
    </row>
    <row r="1526" spans="1:11" ht="14.45" customHeight="1" x14ac:dyDescent="0.2">
      <c r="A1526" s="441" t="s">
        <v>2739</v>
      </c>
      <c r="B1526" s="442" t="s">
        <v>2740</v>
      </c>
      <c r="C1526" s="443" t="s">
        <v>2835</v>
      </c>
      <c r="D1526" s="444" t="s">
        <v>2836</v>
      </c>
      <c r="E1526" s="443" t="s">
        <v>1373</v>
      </c>
      <c r="F1526" s="444" t="s">
        <v>1374</v>
      </c>
      <c r="G1526" s="443" t="s">
        <v>1403</v>
      </c>
      <c r="H1526" s="443" t="s">
        <v>1404</v>
      </c>
      <c r="I1526" s="445">
        <v>758.19000244140625</v>
      </c>
      <c r="J1526" s="445">
        <v>2</v>
      </c>
      <c r="K1526" s="446">
        <v>1516.3699951171875</v>
      </c>
    </row>
    <row r="1527" spans="1:11" ht="14.45" customHeight="1" x14ac:dyDescent="0.2">
      <c r="A1527" s="441" t="s">
        <v>2739</v>
      </c>
      <c r="B1527" s="442" t="s">
        <v>2740</v>
      </c>
      <c r="C1527" s="443" t="s">
        <v>2835</v>
      </c>
      <c r="D1527" s="444" t="s">
        <v>2836</v>
      </c>
      <c r="E1527" s="443" t="s">
        <v>1373</v>
      </c>
      <c r="F1527" s="444" t="s">
        <v>1374</v>
      </c>
      <c r="G1527" s="443" t="s">
        <v>1410</v>
      </c>
      <c r="H1527" s="443" t="s">
        <v>1411</v>
      </c>
      <c r="I1527" s="445">
        <v>1.2100000381469727</v>
      </c>
      <c r="J1527" s="445">
        <v>6000</v>
      </c>
      <c r="K1527" s="446">
        <v>7260.0498046875</v>
      </c>
    </row>
    <row r="1528" spans="1:11" ht="14.45" customHeight="1" x14ac:dyDescent="0.2">
      <c r="A1528" s="441" t="s">
        <v>2739</v>
      </c>
      <c r="B1528" s="442" t="s">
        <v>2740</v>
      </c>
      <c r="C1528" s="443" t="s">
        <v>2835</v>
      </c>
      <c r="D1528" s="444" t="s">
        <v>2836</v>
      </c>
      <c r="E1528" s="443" t="s">
        <v>1373</v>
      </c>
      <c r="F1528" s="444" t="s">
        <v>1374</v>
      </c>
      <c r="G1528" s="443" t="s">
        <v>2684</v>
      </c>
      <c r="H1528" s="443" t="s">
        <v>3084</v>
      </c>
      <c r="I1528" s="445">
        <v>10.289999961853027</v>
      </c>
      <c r="J1528" s="445">
        <v>2200</v>
      </c>
      <c r="K1528" s="446">
        <v>22627</v>
      </c>
    </row>
    <row r="1529" spans="1:11" ht="14.45" customHeight="1" x14ac:dyDescent="0.2">
      <c r="A1529" s="441" t="s">
        <v>2739</v>
      </c>
      <c r="B1529" s="442" t="s">
        <v>2740</v>
      </c>
      <c r="C1529" s="443" t="s">
        <v>2835</v>
      </c>
      <c r="D1529" s="444" t="s">
        <v>2836</v>
      </c>
      <c r="E1529" s="443" t="s">
        <v>1373</v>
      </c>
      <c r="F1529" s="444" t="s">
        <v>1374</v>
      </c>
      <c r="G1529" s="443" t="s">
        <v>3085</v>
      </c>
      <c r="H1529" s="443" t="s">
        <v>3086</v>
      </c>
      <c r="I1529" s="445">
        <v>18.879999160766602</v>
      </c>
      <c r="J1529" s="445">
        <v>600</v>
      </c>
      <c r="K1529" s="446">
        <v>11325.599975585938</v>
      </c>
    </row>
    <row r="1530" spans="1:11" ht="14.45" customHeight="1" x14ac:dyDescent="0.2">
      <c r="A1530" s="441" t="s">
        <v>2739</v>
      </c>
      <c r="B1530" s="442" t="s">
        <v>2740</v>
      </c>
      <c r="C1530" s="443" t="s">
        <v>2835</v>
      </c>
      <c r="D1530" s="444" t="s">
        <v>2836</v>
      </c>
      <c r="E1530" s="443" t="s">
        <v>1373</v>
      </c>
      <c r="F1530" s="444" t="s">
        <v>1374</v>
      </c>
      <c r="G1530" s="443" t="s">
        <v>2684</v>
      </c>
      <c r="H1530" s="443" t="s">
        <v>2685</v>
      </c>
      <c r="I1530" s="445">
        <v>10.289999961853027</v>
      </c>
      <c r="J1530" s="445">
        <v>3400</v>
      </c>
      <c r="K1530" s="446">
        <v>34969</v>
      </c>
    </row>
    <row r="1531" spans="1:11" ht="14.45" customHeight="1" x14ac:dyDescent="0.2">
      <c r="A1531" s="441" t="s">
        <v>2739</v>
      </c>
      <c r="B1531" s="442" t="s">
        <v>2740</v>
      </c>
      <c r="C1531" s="443" t="s">
        <v>2835</v>
      </c>
      <c r="D1531" s="444" t="s">
        <v>2836</v>
      </c>
      <c r="E1531" s="443" t="s">
        <v>1373</v>
      </c>
      <c r="F1531" s="444" t="s">
        <v>1374</v>
      </c>
      <c r="G1531" s="443" t="s">
        <v>3085</v>
      </c>
      <c r="H1531" s="443" t="s">
        <v>3087</v>
      </c>
      <c r="I1531" s="445">
        <v>18.879999160766602</v>
      </c>
      <c r="J1531" s="445">
        <v>300</v>
      </c>
      <c r="K1531" s="446">
        <v>5662.7999267578125</v>
      </c>
    </row>
    <row r="1532" spans="1:11" ht="14.45" customHeight="1" x14ac:dyDescent="0.2">
      <c r="A1532" s="441" t="s">
        <v>2739</v>
      </c>
      <c r="B1532" s="442" t="s">
        <v>2740</v>
      </c>
      <c r="C1532" s="443" t="s">
        <v>2835</v>
      </c>
      <c r="D1532" s="444" t="s">
        <v>2836</v>
      </c>
      <c r="E1532" s="443" t="s">
        <v>1373</v>
      </c>
      <c r="F1532" s="444" t="s">
        <v>1374</v>
      </c>
      <c r="G1532" s="443" t="s">
        <v>3088</v>
      </c>
      <c r="H1532" s="443" t="s">
        <v>3089</v>
      </c>
      <c r="I1532" s="445">
        <v>50.860000610351563</v>
      </c>
      <c r="J1532" s="445">
        <v>432</v>
      </c>
      <c r="K1532" s="446">
        <v>21973.599609375</v>
      </c>
    </row>
    <row r="1533" spans="1:11" ht="14.45" customHeight="1" x14ac:dyDescent="0.2">
      <c r="A1533" s="441" t="s">
        <v>2739</v>
      </c>
      <c r="B1533" s="442" t="s">
        <v>2740</v>
      </c>
      <c r="C1533" s="443" t="s">
        <v>2835</v>
      </c>
      <c r="D1533" s="444" t="s">
        <v>2836</v>
      </c>
      <c r="E1533" s="443" t="s">
        <v>1373</v>
      </c>
      <c r="F1533" s="444" t="s">
        <v>1374</v>
      </c>
      <c r="G1533" s="443" t="s">
        <v>3090</v>
      </c>
      <c r="H1533" s="443" t="s">
        <v>3091</v>
      </c>
      <c r="I1533" s="445">
        <v>598.96002197265625</v>
      </c>
      <c r="J1533" s="445">
        <v>5</v>
      </c>
      <c r="K1533" s="446">
        <v>2994.800048828125</v>
      </c>
    </row>
    <row r="1534" spans="1:11" ht="14.45" customHeight="1" x14ac:dyDescent="0.2">
      <c r="A1534" s="441" t="s">
        <v>2739</v>
      </c>
      <c r="B1534" s="442" t="s">
        <v>2740</v>
      </c>
      <c r="C1534" s="443" t="s">
        <v>2835</v>
      </c>
      <c r="D1534" s="444" t="s">
        <v>2836</v>
      </c>
      <c r="E1534" s="443" t="s">
        <v>1373</v>
      </c>
      <c r="F1534" s="444" t="s">
        <v>1374</v>
      </c>
      <c r="G1534" s="443" t="s">
        <v>3090</v>
      </c>
      <c r="H1534" s="443" t="s">
        <v>3092</v>
      </c>
      <c r="I1534" s="445">
        <v>614.99002075195313</v>
      </c>
      <c r="J1534" s="445">
        <v>20</v>
      </c>
      <c r="K1534" s="446">
        <v>12299.800048828125</v>
      </c>
    </row>
    <row r="1535" spans="1:11" ht="14.45" customHeight="1" x14ac:dyDescent="0.2">
      <c r="A1535" s="441" t="s">
        <v>2739</v>
      </c>
      <c r="B1535" s="442" t="s">
        <v>2740</v>
      </c>
      <c r="C1535" s="443" t="s">
        <v>2835</v>
      </c>
      <c r="D1535" s="444" t="s">
        <v>2836</v>
      </c>
      <c r="E1535" s="443" t="s">
        <v>1373</v>
      </c>
      <c r="F1535" s="444" t="s">
        <v>1374</v>
      </c>
      <c r="G1535" s="443" t="s">
        <v>3093</v>
      </c>
      <c r="H1535" s="443" t="s">
        <v>3094</v>
      </c>
      <c r="I1535" s="445">
        <v>441.41000366210938</v>
      </c>
      <c r="J1535" s="445">
        <v>50</v>
      </c>
      <c r="K1535" s="446">
        <v>22070.400390625</v>
      </c>
    </row>
    <row r="1536" spans="1:11" ht="14.45" customHeight="1" x14ac:dyDescent="0.2">
      <c r="A1536" s="441" t="s">
        <v>2739</v>
      </c>
      <c r="B1536" s="442" t="s">
        <v>2740</v>
      </c>
      <c r="C1536" s="443" t="s">
        <v>2835</v>
      </c>
      <c r="D1536" s="444" t="s">
        <v>2836</v>
      </c>
      <c r="E1536" s="443" t="s">
        <v>1373</v>
      </c>
      <c r="F1536" s="444" t="s">
        <v>1374</v>
      </c>
      <c r="G1536" s="443" t="s">
        <v>1420</v>
      </c>
      <c r="H1536" s="443" t="s">
        <v>1421</v>
      </c>
      <c r="I1536" s="445">
        <v>0.43000000715255737</v>
      </c>
      <c r="J1536" s="445">
        <v>500</v>
      </c>
      <c r="K1536" s="446">
        <v>215</v>
      </c>
    </row>
    <row r="1537" spans="1:11" ht="14.45" customHeight="1" x14ac:dyDescent="0.2">
      <c r="A1537" s="441" t="s">
        <v>2739</v>
      </c>
      <c r="B1537" s="442" t="s">
        <v>2740</v>
      </c>
      <c r="C1537" s="443" t="s">
        <v>2835</v>
      </c>
      <c r="D1537" s="444" t="s">
        <v>2836</v>
      </c>
      <c r="E1537" s="443" t="s">
        <v>1373</v>
      </c>
      <c r="F1537" s="444" t="s">
        <v>1374</v>
      </c>
      <c r="G1537" s="443" t="s">
        <v>3095</v>
      </c>
      <c r="H1537" s="443" t="s">
        <v>3096</v>
      </c>
      <c r="I1537" s="445">
        <v>1.1366666555404663</v>
      </c>
      <c r="J1537" s="445">
        <v>4880</v>
      </c>
      <c r="K1537" s="446">
        <v>5549.6000061035156</v>
      </c>
    </row>
    <row r="1538" spans="1:11" ht="14.45" customHeight="1" x14ac:dyDescent="0.2">
      <c r="A1538" s="441" t="s">
        <v>2739</v>
      </c>
      <c r="B1538" s="442" t="s">
        <v>2740</v>
      </c>
      <c r="C1538" s="443" t="s">
        <v>2835</v>
      </c>
      <c r="D1538" s="444" t="s">
        <v>2836</v>
      </c>
      <c r="E1538" s="443" t="s">
        <v>1373</v>
      </c>
      <c r="F1538" s="444" t="s">
        <v>1374</v>
      </c>
      <c r="G1538" s="443" t="s">
        <v>3097</v>
      </c>
      <c r="H1538" s="443" t="s">
        <v>3098</v>
      </c>
      <c r="I1538" s="445">
        <v>1.6699999570846558</v>
      </c>
      <c r="J1538" s="445">
        <v>1000</v>
      </c>
      <c r="K1538" s="446">
        <v>1670</v>
      </c>
    </row>
    <row r="1539" spans="1:11" ht="14.45" customHeight="1" x14ac:dyDescent="0.2">
      <c r="A1539" s="441" t="s">
        <v>2739</v>
      </c>
      <c r="B1539" s="442" t="s">
        <v>2740</v>
      </c>
      <c r="C1539" s="443" t="s">
        <v>2835</v>
      </c>
      <c r="D1539" s="444" t="s">
        <v>2836</v>
      </c>
      <c r="E1539" s="443" t="s">
        <v>1373</v>
      </c>
      <c r="F1539" s="444" t="s">
        <v>1374</v>
      </c>
      <c r="G1539" s="443" t="s">
        <v>3097</v>
      </c>
      <c r="H1539" s="443" t="s">
        <v>3099</v>
      </c>
      <c r="I1539" s="445">
        <v>1.6799999475479126</v>
      </c>
      <c r="J1539" s="445">
        <v>1000</v>
      </c>
      <c r="K1539" s="446">
        <v>1680</v>
      </c>
    </row>
    <row r="1540" spans="1:11" ht="14.45" customHeight="1" x14ac:dyDescent="0.2">
      <c r="A1540" s="441" t="s">
        <v>2739</v>
      </c>
      <c r="B1540" s="442" t="s">
        <v>2740</v>
      </c>
      <c r="C1540" s="443" t="s">
        <v>2835</v>
      </c>
      <c r="D1540" s="444" t="s">
        <v>2836</v>
      </c>
      <c r="E1540" s="443" t="s">
        <v>1373</v>
      </c>
      <c r="F1540" s="444" t="s">
        <v>1374</v>
      </c>
      <c r="G1540" s="443" t="s">
        <v>3097</v>
      </c>
      <c r="H1540" s="443" t="s">
        <v>3100</v>
      </c>
      <c r="I1540" s="445">
        <v>1.6799999475479126</v>
      </c>
      <c r="J1540" s="445">
        <v>2000</v>
      </c>
      <c r="K1540" s="446">
        <v>3360</v>
      </c>
    </row>
    <row r="1541" spans="1:11" ht="14.45" customHeight="1" x14ac:dyDescent="0.2">
      <c r="A1541" s="441" t="s">
        <v>2739</v>
      </c>
      <c r="B1541" s="442" t="s">
        <v>2740</v>
      </c>
      <c r="C1541" s="443" t="s">
        <v>2835</v>
      </c>
      <c r="D1541" s="444" t="s">
        <v>2836</v>
      </c>
      <c r="E1541" s="443" t="s">
        <v>1373</v>
      </c>
      <c r="F1541" s="444" t="s">
        <v>1374</v>
      </c>
      <c r="G1541" s="443" t="s">
        <v>3101</v>
      </c>
      <c r="H1541" s="443" t="s">
        <v>3102</v>
      </c>
      <c r="I1541" s="445">
        <v>1583.8900146484375</v>
      </c>
      <c r="J1541" s="445">
        <v>8</v>
      </c>
      <c r="K1541" s="446">
        <v>12671.119873046875</v>
      </c>
    </row>
    <row r="1542" spans="1:11" ht="14.45" customHeight="1" x14ac:dyDescent="0.2">
      <c r="A1542" s="441" t="s">
        <v>2739</v>
      </c>
      <c r="B1542" s="442" t="s">
        <v>2740</v>
      </c>
      <c r="C1542" s="443" t="s">
        <v>2835</v>
      </c>
      <c r="D1542" s="444" t="s">
        <v>2836</v>
      </c>
      <c r="E1542" s="443" t="s">
        <v>1373</v>
      </c>
      <c r="F1542" s="444" t="s">
        <v>1374</v>
      </c>
      <c r="G1542" s="443" t="s">
        <v>3101</v>
      </c>
      <c r="H1542" s="443" t="s">
        <v>3103</v>
      </c>
      <c r="I1542" s="445">
        <v>1583.8900146484375</v>
      </c>
      <c r="J1542" s="445">
        <v>5</v>
      </c>
      <c r="K1542" s="446">
        <v>7919.4501953125</v>
      </c>
    </row>
    <row r="1543" spans="1:11" ht="14.45" customHeight="1" x14ac:dyDescent="0.2">
      <c r="A1543" s="441" t="s">
        <v>2739</v>
      </c>
      <c r="B1543" s="442" t="s">
        <v>2740</v>
      </c>
      <c r="C1543" s="443" t="s">
        <v>2835</v>
      </c>
      <c r="D1543" s="444" t="s">
        <v>2836</v>
      </c>
      <c r="E1543" s="443" t="s">
        <v>1373</v>
      </c>
      <c r="F1543" s="444" t="s">
        <v>1374</v>
      </c>
      <c r="G1543" s="443" t="s">
        <v>3097</v>
      </c>
      <c r="H1543" s="443" t="s">
        <v>3104</v>
      </c>
      <c r="I1543" s="445">
        <v>1.6733332872390747</v>
      </c>
      <c r="J1543" s="445">
        <v>3000</v>
      </c>
      <c r="K1543" s="446">
        <v>5020</v>
      </c>
    </row>
    <row r="1544" spans="1:11" ht="14.45" customHeight="1" x14ac:dyDescent="0.2">
      <c r="A1544" s="441" t="s">
        <v>2739</v>
      </c>
      <c r="B1544" s="442" t="s">
        <v>2740</v>
      </c>
      <c r="C1544" s="443" t="s">
        <v>2835</v>
      </c>
      <c r="D1544" s="444" t="s">
        <v>2836</v>
      </c>
      <c r="E1544" s="443" t="s">
        <v>1373</v>
      </c>
      <c r="F1544" s="444" t="s">
        <v>1374</v>
      </c>
      <c r="G1544" s="443" t="s">
        <v>3105</v>
      </c>
      <c r="H1544" s="443" t="s">
        <v>3106</v>
      </c>
      <c r="I1544" s="445">
        <v>318.23001098632813</v>
      </c>
      <c r="J1544" s="445">
        <v>40</v>
      </c>
      <c r="K1544" s="446">
        <v>12729.200439453125</v>
      </c>
    </row>
    <row r="1545" spans="1:11" ht="14.45" customHeight="1" x14ac:dyDescent="0.2">
      <c r="A1545" s="441" t="s">
        <v>2739</v>
      </c>
      <c r="B1545" s="442" t="s">
        <v>2740</v>
      </c>
      <c r="C1545" s="443" t="s">
        <v>2835</v>
      </c>
      <c r="D1545" s="444" t="s">
        <v>2836</v>
      </c>
      <c r="E1545" s="443" t="s">
        <v>1373</v>
      </c>
      <c r="F1545" s="444" t="s">
        <v>1374</v>
      </c>
      <c r="G1545" s="443" t="s">
        <v>2826</v>
      </c>
      <c r="H1545" s="443" t="s">
        <v>3107</v>
      </c>
      <c r="I1545" s="445">
        <v>0.9080000162124634</v>
      </c>
      <c r="J1545" s="445">
        <v>41000</v>
      </c>
      <c r="K1545" s="446">
        <v>37360.319580078125</v>
      </c>
    </row>
    <row r="1546" spans="1:11" ht="14.45" customHeight="1" x14ac:dyDescent="0.2">
      <c r="A1546" s="441" t="s">
        <v>2739</v>
      </c>
      <c r="B1546" s="442" t="s">
        <v>2740</v>
      </c>
      <c r="C1546" s="443" t="s">
        <v>2835</v>
      </c>
      <c r="D1546" s="444" t="s">
        <v>2836</v>
      </c>
      <c r="E1546" s="443" t="s">
        <v>1373</v>
      </c>
      <c r="F1546" s="444" t="s">
        <v>1374</v>
      </c>
      <c r="G1546" s="443" t="s">
        <v>3108</v>
      </c>
      <c r="H1546" s="443" t="s">
        <v>3109</v>
      </c>
      <c r="I1546" s="445">
        <v>14.369999885559082</v>
      </c>
      <c r="J1546" s="445">
        <v>1000</v>
      </c>
      <c r="K1546" s="446">
        <v>14374.7998046875</v>
      </c>
    </row>
    <row r="1547" spans="1:11" ht="14.45" customHeight="1" x14ac:dyDescent="0.2">
      <c r="A1547" s="441" t="s">
        <v>2739</v>
      </c>
      <c r="B1547" s="442" t="s">
        <v>2740</v>
      </c>
      <c r="C1547" s="443" t="s">
        <v>2835</v>
      </c>
      <c r="D1547" s="444" t="s">
        <v>2836</v>
      </c>
      <c r="E1547" s="443" t="s">
        <v>1373</v>
      </c>
      <c r="F1547" s="444" t="s">
        <v>1374</v>
      </c>
      <c r="G1547" s="443" t="s">
        <v>3110</v>
      </c>
      <c r="H1547" s="443" t="s">
        <v>3111</v>
      </c>
      <c r="I1547" s="445">
        <v>1.9800000190734863</v>
      </c>
      <c r="J1547" s="445">
        <v>100</v>
      </c>
      <c r="K1547" s="446">
        <v>198</v>
      </c>
    </row>
    <row r="1548" spans="1:11" ht="14.45" customHeight="1" x14ac:dyDescent="0.2">
      <c r="A1548" s="441" t="s">
        <v>2739</v>
      </c>
      <c r="B1548" s="442" t="s">
        <v>2740</v>
      </c>
      <c r="C1548" s="443" t="s">
        <v>2835</v>
      </c>
      <c r="D1548" s="444" t="s">
        <v>2836</v>
      </c>
      <c r="E1548" s="443" t="s">
        <v>1373</v>
      </c>
      <c r="F1548" s="444" t="s">
        <v>1374</v>
      </c>
      <c r="G1548" s="443" t="s">
        <v>3112</v>
      </c>
      <c r="H1548" s="443" t="s">
        <v>3113</v>
      </c>
      <c r="I1548" s="445">
        <v>2.0399999618530273</v>
      </c>
      <c r="J1548" s="445">
        <v>350</v>
      </c>
      <c r="K1548" s="446">
        <v>714</v>
      </c>
    </row>
    <row r="1549" spans="1:11" ht="14.45" customHeight="1" x14ac:dyDescent="0.2">
      <c r="A1549" s="441" t="s">
        <v>2739</v>
      </c>
      <c r="B1549" s="442" t="s">
        <v>2740</v>
      </c>
      <c r="C1549" s="443" t="s">
        <v>2835</v>
      </c>
      <c r="D1549" s="444" t="s">
        <v>2836</v>
      </c>
      <c r="E1549" s="443" t="s">
        <v>1373</v>
      </c>
      <c r="F1549" s="444" t="s">
        <v>1374</v>
      </c>
      <c r="G1549" s="443" t="s">
        <v>2710</v>
      </c>
      <c r="H1549" s="443" t="s">
        <v>2711</v>
      </c>
      <c r="I1549" s="445">
        <v>2.0399999618530273</v>
      </c>
      <c r="J1549" s="445">
        <v>100</v>
      </c>
      <c r="K1549" s="446">
        <v>204</v>
      </c>
    </row>
    <row r="1550" spans="1:11" ht="14.45" customHeight="1" x14ac:dyDescent="0.2">
      <c r="A1550" s="441" t="s">
        <v>2739</v>
      </c>
      <c r="B1550" s="442" t="s">
        <v>2740</v>
      </c>
      <c r="C1550" s="443" t="s">
        <v>2835</v>
      </c>
      <c r="D1550" s="444" t="s">
        <v>2836</v>
      </c>
      <c r="E1550" s="443" t="s">
        <v>1450</v>
      </c>
      <c r="F1550" s="444" t="s">
        <v>1451</v>
      </c>
      <c r="G1550" s="443" t="s">
        <v>3114</v>
      </c>
      <c r="H1550" s="443" t="s">
        <v>3115</v>
      </c>
      <c r="I1550" s="445">
        <v>0.4699999988079071</v>
      </c>
      <c r="J1550" s="445">
        <v>200</v>
      </c>
      <c r="K1550" s="446">
        <v>94</v>
      </c>
    </row>
    <row r="1551" spans="1:11" ht="14.45" customHeight="1" x14ac:dyDescent="0.2">
      <c r="A1551" s="441" t="s">
        <v>2739</v>
      </c>
      <c r="B1551" s="442" t="s">
        <v>2740</v>
      </c>
      <c r="C1551" s="443" t="s">
        <v>2835</v>
      </c>
      <c r="D1551" s="444" t="s">
        <v>2836</v>
      </c>
      <c r="E1551" s="443" t="s">
        <v>1450</v>
      </c>
      <c r="F1551" s="444" t="s">
        <v>1451</v>
      </c>
      <c r="G1551" s="443" t="s">
        <v>1452</v>
      </c>
      <c r="H1551" s="443" t="s">
        <v>1453</v>
      </c>
      <c r="I1551" s="445">
        <v>0.30000001192092896</v>
      </c>
      <c r="J1551" s="445">
        <v>500</v>
      </c>
      <c r="K1551" s="446">
        <v>150</v>
      </c>
    </row>
    <row r="1552" spans="1:11" ht="14.45" customHeight="1" x14ac:dyDescent="0.2">
      <c r="A1552" s="441" t="s">
        <v>2739</v>
      </c>
      <c r="B1552" s="442" t="s">
        <v>2740</v>
      </c>
      <c r="C1552" s="443" t="s">
        <v>2835</v>
      </c>
      <c r="D1552" s="444" t="s">
        <v>2836</v>
      </c>
      <c r="E1552" s="443" t="s">
        <v>1450</v>
      </c>
      <c r="F1552" s="444" t="s">
        <v>1451</v>
      </c>
      <c r="G1552" s="443" t="s">
        <v>1454</v>
      </c>
      <c r="H1552" s="443" t="s">
        <v>1455</v>
      </c>
      <c r="I1552" s="445">
        <v>0.54500001668930054</v>
      </c>
      <c r="J1552" s="445">
        <v>7000</v>
      </c>
      <c r="K1552" s="446">
        <v>3815</v>
      </c>
    </row>
    <row r="1553" spans="1:11" ht="14.45" customHeight="1" x14ac:dyDescent="0.2">
      <c r="A1553" s="441" t="s">
        <v>2739</v>
      </c>
      <c r="B1553" s="442" t="s">
        <v>2740</v>
      </c>
      <c r="C1553" s="443" t="s">
        <v>2835</v>
      </c>
      <c r="D1553" s="444" t="s">
        <v>2836</v>
      </c>
      <c r="E1553" s="443" t="s">
        <v>1450</v>
      </c>
      <c r="F1553" s="444" t="s">
        <v>1451</v>
      </c>
      <c r="G1553" s="443" t="s">
        <v>1454</v>
      </c>
      <c r="H1553" s="443" t="s">
        <v>1459</v>
      </c>
      <c r="I1553" s="445">
        <v>0.54333335161209106</v>
      </c>
      <c r="J1553" s="445">
        <v>3000</v>
      </c>
      <c r="K1553" s="446">
        <v>1630</v>
      </c>
    </row>
    <row r="1554" spans="1:11" ht="14.45" customHeight="1" x14ac:dyDescent="0.2">
      <c r="A1554" s="441" t="s">
        <v>2739</v>
      </c>
      <c r="B1554" s="442" t="s">
        <v>2740</v>
      </c>
      <c r="C1554" s="443" t="s">
        <v>2835</v>
      </c>
      <c r="D1554" s="444" t="s">
        <v>2836</v>
      </c>
      <c r="E1554" s="443" t="s">
        <v>1450</v>
      </c>
      <c r="F1554" s="444" t="s">
        <v>1451</v>
      </c>
      <c r="G1554" s="443" t="s">
        <v>1460</v>
      </c>
      <c r="H1554" s="443" t="s">
        <v>1461</v>
      </c>
      <c r="I1554" s="445">
        <v>1.809999942779541</v>
      </c>
      <c r="J1554" s="445">
        <v>100</v>
      </c>
      <c r="K1554" s="446">
        <v>181</v>
      </c>
    </row>
    <row r="1555" spans="1:11" ht="14.45" customHeight="1" x14ac:dyDescent="0.2">
      <c r="A1555" s="441" t="s">
        <v>2739</v>
      </c>
      <c r="B1555" s="442" t="s">
        <v>2740</v>
      </c>
      <c r="C1555" s="443" t="s">
        <v>2835</v>
      </c>
      <c r="D1555" s="444" t="s">
        <v>2836</v>
      </c>
      <c r="E1555" s="443" t="s">
        <v>1462</v>
      </c>
      <c r="F1555" s="444" t="s">
        <v>1463</v>
      </c>
      <c r="G1555" s="443" t="s">
        <v>1464</v>
      </c>
      <c r="H1555" s="443" t="s">
        <v>1465</v>
      </c>
      <c r="I1555" s="445">
        <v>0.65777777300940621</v>
      </c>
      <c r="J1555" s="445">
        <v>15600</v>
      </c>
      <c r="K1555" s="446">
        <v>10418</v>
      </c>
    </row>
    <row r="1556" spans="1:11" ht="14.45" customHeight="1" x14ac:dyDescent="0.2">
      <c r="A1556" s="441" t="s">
        <v>2739</v>
      </c>
      <c r="B1556" s="442" t="s">
        <v>2740</v>
      </c>
      <c r="C1556" s="443" t="s">
        <v>2835</v>
      </c>
      <c r="D1556" s="444" t="s">
        <v>2836</v>
      </c>
      <c r="E1556" s="443" t="s">
        <v>1462</v>
      </c>
      <c r="F1556" s="444" t="s">
        <v>1463</v>
      </c>
      <c r="G1556" s="443" t="s">
        <v>1466</v>
      </c>
      <c r="H1556" s="443" t="s">
        <v>1467</v>
      </c>
      <c r="I1556" s="445">
        <v>0.65600000023841853</v>
      </c>
      <c r="J1556" s="445">
        <v>34000</v>
      </c>
      <c r="K1556" s="446">
        <v>22320</v>
      </c>
    </row>
    <row r="1557" spans="1:11" ht="14.45" customHeight="1" x14ac:dyDescent="0.2">
      <c r="A1557" s="441" t="s">
        <v>2739</v>
      </c>
      <c r="B1557" s="442" t="s">
        <v>2740</v>
      </c>
      <c r="C1557" s="443" t="s">
        <v>2835</v>
      </c>
      <c r="D1557" s="444" t="s">
        <v>2836</v>
      </c>
      <c r="E1557" s="443" t="s">
        <v>1462</v>
      </c>
      <c r="F1557" s="444" t="s">
        <v>1463</v>
      </c>
      <c r="G1557" s="443" t="s">
        <v>1468</v>
      </c>
      <c r="H1557" s="443" t="s">
        <v>1469</v>
      </c>
      <c r="I1557" s="445">
        <v>0.65199999213218685</v>
      </c>
      <c r="J1557" s="445">
        <v>24200</v>
      </c>
      <c r="K1557" s="446">
        <v>15536</v>
      </c>
    </row>
    <row r="1558" spans="1:11" ht="14.45" customHeight="1" x14ac:dyDescent="0.2">
      <c r="A1558" s="441" t="s">
        <v>2739</v>
      </c>
      <c r="B1558" s="442" t="s">
        <v>2740</v>
      </c>
      <c r="C1558" s="443" t="s">
        <v>2835</v>
      </c>
      <c r="D1558" s="444" t="s">
        <v>2836</v>
      </c>
      <c r="E1558" s="443" t="s">
        <v>1462</v>
      </c>
      <c r="F1558" s="444" t="s">
        <v>1463</v>
      </c>
      <c r="G1558" s="443" t="s">
        <v>1464</v>
      </c>
      <c r="H1558" s="443" t="s">
        <v>1472</v>
      </c>
      <c r="I1558" s="445">
        <v>0.63199999332427981</v>
      </c>
      <c r="J1558" s="445">
        <v>8000</v>
      </c>
      <c r="K1558" s="446">
        <v>5042</v>
      </c>
    </row>
    <row r="1559" spans="1:11" ht="14.45" customHeight="1" x14ac:dyDescent="0.2">
      <c r="A1559" s="441" t="s">
        <v>2739</v>
      </c>
      <c r="B1559" s="442" t="s">
        <v>2740</v>
      </c>
      <c r="C1559" s="443" t="s">
        <v>2835</v>
      </c>
      <c r="D1559" s="444" t="s">
        <v>2836</v>
      </c>
      <c r="E1559" s="443" t="s">
        <v>1462</v>
      </c>
      <c r="F1559" s="444" t="s">
        <v>1463</v>
      </c>
      <c r="G1559" s="443" t="s">
        <v>1466</v>
      </c>
      <c r="H1559" s="443" t="s">
        <v>1473</v>
      </c>
      <c r="I1559" s="445">
        <v>0.62999999523162842</v>
      </c>
      <c r="J1559" s="445">
        <v>13000</v>
      </c>
      <c r="K1559" s="446">
        <v>8190</v>
      </c>
    </row>
    <row r="1560" spans="1:11" ht="14.45" customHeight="1" x14ac:dyDescent="0.2">
      <c r="A1560" s="441" t="s">
        <v>2739</v>
      </c>
      <c r="B1560" s="442" t="s">
        <v>2740</v>
      </c>
      <c r="C1560" s="443" t="s">
        <v>2835</v>
      </c>
      <c r="D1560" s="444" t="s">
        <v>2836</v>
      </c>
      <c r="E1560" s="443" t="s">
        <v>1462</v>
      </c>
      <c r="F1560" s="444" t="s">
        <v>1463</v>
      </c>
      <c r="G1560" s="443" t="s">
        <v>1468</v>
      </c>
      <c r="H1560" s="443" t="s">
        <v>1474</v>
      </c>
      <c r="I1560" s="445">
        <v>0.62833333015441895</v>
      </c>
      <c r="J1560" s="445">
        <v>13000</v>
      </c>
      <c r="K1560" s="446">
        <v>8170</v>
      </c>
    </row>
    <row r="1561" spans="1:11" ht="14.45" customHeight="1" x14ac:dyDescent="0.2">
      <c r="A1561" s="441" t="s">
        <v>2739</v>
      </c>
      <c r="B1561" s="442" t="s">
        <v>2740</v>
      </c>
      <c r="C1561" s="443" t="s">
        <v>3116</v>
      </c>
      <c r="D1561" s="444" t="s">
        <v>3117</v>
      </c>
      <c r="E1561" s="443" t="s">
        <v>381</v>
      </c>
      <c r="F1561" s="444" t="s">
        <v>382</v>
      </c>
      <c r="G1561" s="443" t="s">
        <v>3118</v>
      </c>
      <c r="H1561" s="443" t="s">
        <v>3119</v>
      </c>
      <c r="I1561" s="445">
        <v>2553.10009765625</v>
      </c>
      <c r="J1561" s="445">
        <v>1</v>
      </c>
      <c r="K1561" s="446">
        <v>2553.10009765625</v>
      </c>
    </row>
    <row r="1562" spans="1:11" ht="14.45" customHeight="1" x14ac:dyDescent="0.2">
      <c r="A1562" s="441" t="s">
        <v>2739</v>
      </c>
      <c r="B1562" s="442" t="s">
        <v>2740</v>
      </c>
      <c r="C1562" s="443" t="s">
        <v>3116</v>
      </c>
      <c r="D1562" s="444" t="s">
        <v>3117</v>
      </c>
      <c r="E1562" s="443" t="s">
        <v>381</v>
      </c>
      <c r="F1562" s="444" t="s">
        <v>382</v>
      </c>
      <c r="G1562" s="443" t="s">
        <v>1553</v>
      </c>
      <c r="H1562" s="443" t="s">
        <v>1554</v>
      </c>
      <c r="I1562" s="445">
        <v>20268</v>
      </c>
      <c r="J1562" s="445">
        <v>1</v>
      </c>
      <c r="K1562" s="446">
        <v>20268</v>
      </c>
    </row>
    <row r="1563" spans="1:11" ht="14.45" customHeight="1" x14ac:dyDescent="0.2">
      <c r="A1563" s="441" t="s">
        <v>2739</v>
      </c>
      <c r="B1563" s="442" t="s">
        <v>2740</v>
      </c>
      <c r="C1563" s="443" t="s">
        <v>3116</v>
      </c>
      <c r="D1563" s="444" t="s">
        <v>3117</v>
      </c>
      <c r="E1563" s="443" t="s">
        <v>381</v>
      </c>
      <c r="F1563" s="444" t="s">
        <v>382</v>
      </c>
      <c r="G1563" s="443" t="s">
        <v>3120</v>
      </c>
      <c r="H1563" s="443" t="s">
        <v>3121</v>
      </c>
      <c r="I1563" s="445">
        <v>1558</v>
      </c>
      <c r="J1563" s="445">
        <v>1</v>
      </c>
      <c r="K1563" s="446">
        <v>1558</v>
      </c>
    </row>
    <row r="1564" spans="1:11" ht="14.45" customHeight="1" x14ac:dyDescent="0.2">
      <c r="A1564" s="441" t="s">
        <v>2739</v>
      </c>
      <c r="B1564" s="442" t="s">
        <v>2740</v>
      </c>
      <c r="C1564" s="443" t="s">
        <v>3116</v>
      </c>
      <c r="D1564" s="444" t="s">
        <v>3117</v>
      </c>
      <c r="E1564" s="443" t="s">
        <v>381</v>
      </c>
      <c r="F1564" s="444" t="s">
        <v>382</v>
      </c>
      <c r="G1564" s="443" t="s">
        <v>3122</v>
      </c>
      <c r="H1564" s="443" t="s">
        <v>3123</v>
      </c>
      <c r="I1564" s="445">
        <v>657.4000244140625</v>
      </c>
      <c r="J1564" s="445">
        <v>2</v>
      </c>
      <c r="K1564" s="446">
        <v>1314.800048828125</v>
      </c>
    </row>
    <row r="1565" spans="1:11" ht="14.45" customHeight="1" x14ac:dyDescent="0.2">
      <c r="A1565" s="441" t="s">
        <v>2739</v>
      </c>
      <c r="B1565" s="442" t="s">
        <v>2740</v>
      </c>
      <c r="C1565" s="443" t="s">
        <v>3116</v>
      </c>
      <c r="D1565" s="444" t="s">
        <v>3117</v>
      </c>
      <c r="E1565" s="443" t="s">
        <v>381</v>
      </c>
      <c r="F1565" s="444" t="s">
        <v>382</v>
      </c>
      <c r="G1565" s="443" t="s">
        <v>1686</v>
      </c>
      <c r="H1565" s="443" t="s">
        <v>1687</v>
      </c>
      <c r="I1565" s="445">
        <v>886.09002685546875</v>
      </c>
      <c r="J1565" s="445">
        <v>1</v>
      </c>
      <c r="K1565" s="446">
        <v>886.09002685546875</v>
      </c>
    </row>
    <row r="1566" spans="1:11" ht="14.45" customHeight="1" x14ac:dyDescent="0.2">
      <c r="A1566" s="441" t="s">
        <v>2739</v>
      </c>
      <c r="B1566" s="442" t="s">
        <v>2740</v>
      </c>
      <c r="C1566" s="443" t="s">
        <v>3116</v>
      </c>
      <c r="D1566" s="444" t="s">
        <v>3117</v>
      </c>
      <c r="E1566" s="443" t="s">
        <v>381</v>
      </c>
      <c r="F1566" s="444" t="s">
        <v>382</v>
      </c>
      <c r="G1566" s="443" t="s">
        <v>613</v>
      </c>
      <c r="H1566" s="443" t="s">
        <v>614</v>
      </c>
      <c r="I1566" s="445">
        <v>1204.4971487862724</v>
      </c>
      <c r="J1566" s="445">
        <v>5</v>
      </c>
      <c r="K1566" s="446">
        <v>4851.0900268554688</v>
      </c>
    </row>
    <row r="1567" spans="1:11" ht="14.45" customHeight="1" x14ac:dyDescent="0.2">
      <c r="A1567" s="441" t="s">
        <v>2739</v>
      </c>
      <c r="B1567" s="442" t="s">
        <v>2740</v>
      </c>
      <c r="C1567" s="443" t="s">
        <v>3116</v>
      </c>
      <c r="D1567" s="444" t="s">
        <v>3117</v>
      </c>
      <c r="E1567" s="443" t="s">
        <v>381</v>
      </c>
      <c r="F1567" s="444" t="s">
        <v>382</v>
      </c>
      <c r="G1567" s="443" t="s">
        <v>679</v>
      </c>
      <c r="H1567" s="443" t="s">
        <v>680</v>
      </c>
      <c r="I1567" s="445">
        <v>477.9949951171875</v>
      </c>
      <c r="J1567" s="445">
        <v>18</v>
      </c>
      <c r="K1567" s="446">
        <v>8603.85009765625</v>
      </c>
    </row>
    <row r="1568" spans="1:11" ht="14.45" customHeight="1" x14ac:dyDescent="0.2">
      <c r="A1568" s="441" t="s">
        <v>2739</v>
      </c>
      <c r="B1568" s="442" t="s">
        <v>2740</v>
      </c>
      <c r="C1568" s="443" t="s">
        <v>3116</v>
      </c>
      <c r="D1568" s="444" t="s">
        <v>3117</v>
      </c>
      <c r="E1568" s="443" t="s">
        <v>381</v>
      </c>
      <c r="F1568" s="444" t="s">
        <v>382</v>
      </c>
      <c r="G1568" s="443" t="s">
        <v>3124</v>
      </c>
      <c r="H1568" s="443" t="s">
        <v>3125</v>
      </c>
      <c r="I1568" s="445">
        <v>3776.0909912109373</v>
      </c>
      <c r="J1568" s="445">
        <v>11</v>
      </c>
      <c r="K1568" s="446">
        <v>41537.409912109375</v>
      </c>
    </row>
    <row r="1569" spans="1:11" ht="14.45" customHeight="1" x14ac:dyDescent="0.2">
      <c r="A1569" s="441" t="s">
        <v>2739</v>
      </c>
      <c r="B1569" s="442" t="s">
        <v>2740</v>
      </c>
      <c r="C1569" s="443" t="s">
        <v>3116</v>
      </c>
      <c r="D1569" s="444" t="s">
        <v>3117</v>
      </c>
      <c r="E1569" s="443" t="s">
        <v>381</v>
      </c>
      <c r="F1569" s="444" t="s">
        <v>382</v>
      </c>
      <c r="G1569" s="443" t="s">
        <v>3126</v>
      </c>
      <c r="H1569" s="443" t="s">
        <v>3127</v>
      </c>
      <c r="I1569" s="445">
        <v>2145.280029296875</v>
      </c>
      <c r="J1569" s="445">
        <v>1</v>
      </c>
      <c r="K1569" s="446">
        <v>2145.280029296875</v>
      </c>
    </row>
    <row r="1570" spans="1:11" ht="14.45" customHeight="1" x14ac:dyDescent="0.2">
      <c r="A1570" s="441" t="s">
        <v>2739</v>
      </c>
      <c r="B1570" s="442" t="s">
        <v>2740</v>
      </c>
      <c r="C1570" s="443" t="s">
        <v>3116</v>
      </c>
      <c r="D1570" s="444" t="s">
        <v>3117</v>
      </c>
      <c r="E1570" s="443" t="s">
        <v>381</v>
      </c>
      <c r="F1570" s="444" t="s">
        <v>382</v>
      </c>
      <c r="G1570" s="443" t="s">
        <v>3128</v>
      </c>
      <c r="H1570" s="443" t="s">
        <v>3129</v>
      </c>
      <c r="I1570" s="445">
        <v>2145.280029296875</v>
      </c>
      <c r="J1570" s="445">
        <v>1</v>
      </c>
      <c r="K1570" s="446">
        <v>2145.280029296875</v>
      </c>
    </row>
    <row r="1571" spans="1:11" ht="14.45" customHeight="1" x14ac:dyDescent="0.2">
      <c r="A1571" s="441" t="s">
        <v>2739</v>
      </c>
      <c r="B1571" s="442" t="s">
        <v>2740</v>
      </c>
      <c r="C1571" s="443" t="s">
        <v>3116</v>
      </c>
      <c r="D1571" s="444" t="s">
        <v>3117</v>
      </c>
      <c r="E1571" s="443" t="s">
        <v>381</v>
      </c>
      <c r="F1571" s="444" t="s">
        <v>382</v>
      </c>
      <c r="G1571" s="443" t="s">
        <v>2340</v>
      </c>
      <c r="H1571" s="443" t="s">
        <v>2341</v>
      </c>
      <c r="I1571" s="445">
        <v>275.5</v>
      </c>
      <c r="J1571" s="445">
        <v>8</v>
      </c>
      <c r="K1571" s="446">
        <v>2362</v>
      </c>
    </row>
    <row r="1572" spans="1:11" ht="14.45" customHeight="1" x14ac:dyDescent="0.2">
      <c r="A1572" s="441" t="s">
        <v>2739</v>
      </c>
      <c r="B1572" s="442" t="s">
        <v>2740</v>
      </c>
      <c r="C1572" s="443" t="s">
        <v>3116</v>
      </c>
      <c r="D1572" s="444" t="s">
        <v>3117</v>
      </c>
      <c r="E1572" s="443" t="s">
        <v>381</v>
      </c>
      <c r="F1572" s="444" t="s">
        <v>382</v>
      </c>
      <c r="G1572" s="443" t="s">
        <v>3130</v>
      </c>
      <c r="H1572" s="443" t="s">
        <v>3131</v>
      </c>
      <c r="I1572" s="445">
        <v>2801.1500244140625</v>
      </c>
      <c r="J1572" s="445">
        <v>2</v>
      </c>
      <c r="K1572" s="446">
        <v>5602.300048828125</v>
      </c>
    </row>
    <row r="1573" spans="1:11" ht="14.45" customHeight="1" x14ac:dyDescent="0.2">
      <c r="A1573" s="441" t="s">
        <v>2739</v>
      </c>
      <c r="B1573" s="442" t="s">
        <v>2740</v>
      </c>
      <c r="C1573" s="443" t="s">
        <v>3116</v>
      </c>
      <c r="D1573" s="444" t="s">
        <v>3117</v>
      </c>
      <c r="E1573" s="443" t="s">
        <v>381</v>
      </c>
      <c r="F1573" s="444" t="s">
        <v>382</v>
      </c>
      <c r="G1573" s="443" t="s">
        <v>3132</v>
      </c>
      <c r="H1573" s="443" t="s">
        <v>3133</v>
      </c>
      <c r="I1573" s="445">
        <v>3517.469970703125</v>
      </c>
      <c r="J1573" s="445">
        <v>1</v>
      </c>
      <c r="K1573" s="446">
        <v>3517.469970703125</v>
      </c>
    </row>
    <row r="1574" spans="1:11" ht="14.45" customHeight="1" x14ac:dyDescent="0.2">
      <c r="A1574" s="441" t="s">
        <v>2739</v>
      </c>
      <c r="B1574" s="442" t="s">
        <v>2740</v>
      </c>
      <c r="C1574" s="443" t="s">
        <v>3116</v>
      </c>
      <c r="D1574" s="444" t="s">
        <v>3117</v>
      </c>
      <c r="E1574" s="443" t="s">
        <v>381</v>
      </c>
      <c r="F1574" s="444" t="s">
        <v>382</v>
      </c>
      <c r="G1574" s="443" t="s">
        <v>3134</v>
      </c>
      <c r="H1574" s="443" t="s">
        <v>3135</v>
      </c>
      <c r="I1574" s="445">
        <v>592.78001403808594</v>
      </c>
      <c r="J1574" s="445">
        <v>29</v>
      </c>
      <c r="K1574" s="446">
        <v>17192.26025390625</v>
      </c>
    </row>
    <row r="1575" spans="1:11" ht="14.45" customHeight="1" x14ac:dyDescent="0.2">
      <c r="A1575" s="441" t="s">
        <v>2739</v>
      </c>
      <c r="B1575" s="442" t="s">
        <v>2740</v>
      </c>
      <c r="C1575" s="443" t="s">
        <v>3116</v>
      </c>
      <c r="D1575" s="444" t="s">
        <v>3117</v>
      </c>
      <c r="E1575" s="443" t="s">
        <v>381</v>
      </c>
      <c r="F1575" s="444" t="s">
        <v>382</v>
      </c>
      <c r="G1575" s="443" t="s">
        <v>3136</v>
      </c>
      <c r="H1575" s="443" t="s">
        <v>2398</v>
      </c>
      <c r="I1575" s="445">
        <v>2.9999999329447746E-2</v>
      </c>
      <c r="J1575" s="445">
        <v>12000</v>
      </c>
      <c r="K1575" s="446">
        <v>345</v>
      </c>
    </row>
    <row r="1576" spans="1:11" ht="14.45" customHeight="1" x14ac:dyDescent="0.2">
      <c r="A1576" s="441" t="s">
        <v>2739</v>
      </c>
      <c r="B1576" s="442" t="s">
        <v>2740</v>
      </c>
      <c r="C1576" s="443" t="s">
        <v>3116</v>
      </c>
      <c r="D1576" s="444" t="s">
        <v>3117</v>
      </c>
      <c r="E1576" s="443" t="s">
        <v>381</v>
      </c>
      <c r="F1576" s="444" t="s">
        <v>382</v>
      </c>
      <c r="G1576" s="443" t="s">
        <v>3137</v>
      </c>
      <c r="H1576" s="443" t="s">
        <v>3138</v>
      </c>
      <c r="I1576" s="445">
        <v>14086.338541666666</v>
      </c>
      <c r="J1576" s="445">
        <v>21</v>
      </c>
      <c r="K1576" s="446">
        <v>295813.078125</v>
      </c>
    </row>
    <row r="1577" spans="1:11" ht="14.45" customHeight="1" x14ac:dyDescent="0.2">
      <c r="A1577" s="441" t="s">
        <v>2739</v>
      </c>
      <c r="B1577" s="442" t="s">
        <v>2740</v>
      </c>
      <c r="C1577" s="443" t="s">
        <v>3116</v>
      </c>
      <c r="D1577" s="444" t="s">
        <v>3117</v>
      </c>
      <c r="E1577" s="443" t="s">
        <v>1261</v>
      </c>
      <c r="F1577" s="444" t="s">
        <v>1262</v>
      </c>
      <c r="G1577" s="443" t="s">
        <v>2808</v>
      </c>
      <c r="H1577" s="443" t="s">
        <v>3017</v>
      </c>
      <c r="I1577" s="445">
        <v>3.9599999189376831</v>
      </c>
      <c r="J1577" s="445">
        <v>13440</v>
      </c>
      <c r="K1577" s="446">
        <v>53648.009765625</v>
      </c>
    </row>
    <row r="1578" spans="1:11" ht="14.45" customHeight="1" x14ac:dyDescent="0.2">
      <c r="A1578" s="441" t="s">
        <v>2739</v>
      </c>
      <c r="B1578" s="442" t="s">
        <v>2740</v>
      </c>
      <c r="C1578" s="443" t="s">
        <v>3116</v>
      </c>
      <c r="D1578" s="444" t="s">
        <v>3117</v>
      </c>
      <c r="E1578" s="443" t="s">
        <v>1261</v>
      </c>
      <c r="F1578" s="444" t="s">
        <v>1262</v>
      </c>
      <c r="G1578" s="443" t="s">
        <v>1278</v>
      </c>
      <c r="H1578" s="443" t="s">
        <v>1279</v>
      </c>
      <c r="I1578" s="445">
        <v>3.9500000476837158</v>
      </c>
      <c r="J1578" s="445">
        <v>5760</v>
      </c>
      <c r="K1578" s="446">
        <v>22769.5400390625</v>
      </c>
    </row>
    <row r="1579" spans="1:11" ht="14.45" customHeight="1" x14ac:dyDescent="0.2">
      <c r="A1579" s="441" t="s">
        <v>2739</v>
      </c>
      <c r="B1579" s="442" t="s">
        <v>2740</v>
      </c>
      <c r="C1579" s="443" t="s">
        <v>3116</v>
      </c>
      <c r="D1579" s="444" t="s">
        <v>3117</v>
      </c>
      <c r="E1579" s="443" t="s">
        <v>1261</v>
      </c>
      <c r="F1579" s="444" t="s">
        <v>1262</v>
      </c>
      <c r="G1579" s="443" t="s">
        <v>2810</v>
      </c>
      <c r="H1579" s="443" t="s">
        <v>3018</v>
      </c>
      <c r="I1579" s="445">
        <v>3.9599999189376831</v>
      </c>
      <c r="J1579" s="445">
        <v>1920</v>
      </c>
      <c r="K1579" s="446">
        <v>7608.960205078125</v>
      </c>
    </row>
    <row r="1580" spans="1:11" ht="14.45" customHeight="1" x14ac:dyDescent="0.2">
      <c r="A1580" s="441" t="s">
        <v>2739</v>
      </c>
      <c r="B1580" s="442" t="s">
        <v>2740</v>
      </c>
      <c r="C1580" s="443" t="s">
        <v>3116</v>
      </c>
      <c r="D1580" s="444" t="s">
        <v>3117</v>
      </c>
      <c r="E1580" s="443" t="s">
        <v>1373</v>
      </c>
      <c r="F1580" s="444" t="s">
        <v>1374</v>
      </c>
      <c r="G1580" s="443" t="s">
        <v>3139</v>
      </c>
      <c r="H1580" s="443" t="s">
        <v>3140</v>
      </c>
      <c r="I1580" s="445">
        <v>1.14000004529953</v>
      </c>
      <c r="J1580" s="445">
        <v>6000</v>
      </c>
      <c r="K1580" s="446">
        <v>6825.130126953125</v>
      </c>
    </row>
    <row r="1581" spans="1:11" ht="14.45" customHeight="1" x14ac:dyDescent="0.2">
      <c r="A1581" s="441" t="s">
        <v>2739</v>
      </c>
      <c r="B1581" s="442" t="s">
        <v>2740</v>
      </c>
      <c r="C1581" s="443" t="s">
        <v>3116</v>
      </c>
      <c r="D1581" s="444" t="s">
        <v>3117</v>
      </c>
      <c r="E1581" s="443" t="s">
        <v>1450</v>
      </c>
      <c r="F1581" s="444" t="s">
        <v>1451</v>
      </c>
      <c r="G1581" s="443" t="s">
        <v>3141</v>
      </c>
      <c r="H1581" s="443" t="s">
        <v>3142</v>
      </c>
      <c r="I1581" s="445">
        <v>0.30000001192092896</v>
      </c>
      <c r="J1581" s="445">
        <v>100</v>
      </c>
      <c r="K1581" s="446">
        <v>30</v>
      </c>
    </row>
    <row r="1582" spans="1:11" ht="14.45" customHeight="1" x14ac:dyDescent="0.2">
      <c r="A1582" s="441" t="s">
        <v>3143</v>
      </c>
      <c r="B1582" s="442" t="s">
        <v>3144</v>
      </c>
      <c r="C1582" s="443" t="s">
        <v>3145</v>
      </c>
      <c r="D1582" s="444" t="s">
        <v>3146</v>
      </c>
      <c r="E1582" s="443" t="s">
        <v>373</v>
      </c>
      <c r="F1582" s="444" t="s">
        <v>374</v>
      </c>
      <c r="G1582" s="443" t="s">
        <v>3147</v>
      </c>
      <c r="H1582" s="443" t="s">
        <v>3148</v>
      </c>
      <c r="I1582" s="445">
        <v>1.1699999570846558</v>
      </c>
      <c r="J1582" s="445">
        <v>4</v>
      </c>
      <c r="K1582" s="446">
        <v>4.679999828338623</v>
      </c>
    </row>
    <row r="1583" spans="1:11" ht="14.45" customHeight="1" x14ac:dyDescent="0.2">
      <c r="A1583" s="441" t="s">
        <v>3143</v>
      </c>
      <c r="B1583" s="442" t="s">
        <v>3144</v>
      </c>
      <c r="C1583" s="443" t="s">
        <v>3145</v>
      </c>
      <c r="D1583" s="444" t="s">
        <v>3146</v>
      </c>
      <c r="E1583" s="443" t="s">
        <v>373</v>
      </c>
      <c r="F1583" s="444" t="s">
        <v>374</v>
      </c>
      <c r="G1583" s="443" t="s">
        <v>375</v>
      </c>
      <c r="H1583" s="443" t="s">
        <v>376</v>
      </c>
      <c r="I1583" s="445">
        <v>13.010000228881836</v>
      </c>
      <c r="J1583" s="445">
        <v>1</v>
      </c>
      <c r="K1583" s="446">
        <v>13.010000228881836</v>
      </c>
    </row>
    <row r="1584" spans="1:11" ht="14.45" customHeight="1" x14ac:dyDescent="0.2">
      <c r="A1584" s="441" t="s">
        <v>3143</v>
      </c>
      <c r="B1584" s="442" t="s">
        <v>3144</v>
      </c>
      <c r="C1584" s="443" t="s">
        <v>3145</v>
      </c>
      <c r="D1584" s="444" t="s">
        <v>3146</v>
      </c>
      <c r="E1584" s="443" t="s">
        <v>373</v>
      </c>
      <c r="F1584" s="444" t="s">
        <v>374</v>
      </c>
      <c r="G1584" s="443" t="s">
        <v>1353</v>
      </c>
      <c r="H1584" s="443" t="s">
        <v>1354</v>
      </c>
      <c r="I1584" s="445">
        <v>0.37999999523162842</v>
      </c>
      <c r="J1584" s="445">
        <v>10</v>
      </c>
      <c r="K1584" s="446">
        <v>3.7999999523162842</v>
      </c>
    </row>
    <row r="1585" spans="1:11" ht="14.45" customHeight="1" x14ac:dyDescent="0.2">
      <c r="A1585" s="441" t="s">
        <v>3143</v>
      </c>
      <c r="B1585" s="442" t="s">
        <v>3144</v>
      </c>
      <c r="C1585" s="443" t="s">
        <v>3145</v>
      </c>
      <c r="D1585" s="444" t="s">
        <v>3146</v>
      </c>
      <c r="E1585" s="443" t="s">
        <v>373</v>
      </c>
      <c r="F1585" s="444" t="s">
        <v>374</v>
      </c>
      <c r="G1585" s="443" t="s">
        <v>1357</v>
      </c>
      <c r="H1585" s="443" t="s">
        <v>1358</v>
      </c>
      <c r="I1585" s="445">
        <v>7.5900001525878906</v>
      </c>
      <c r="J1585" s="445">
        <v>1</v>
      </c>
      <c r="K1585" s="446">
        <v>7.5900001525878906</v>
      </c>
    </row>
    <row r="1586" spans="1:11" ht="14.45" customHeight="1" x14ac:dyDescent="0.2">
      <c r="A1586" s="441" t="s">
        <v>3143</v>
      </c>
      <c r="B1586" s="442" t="s">
        <v>3144</v>
      </c>
      <c r="C1586" s="443" t="s">
        <v>3145</v>
      </c>
      <c r="D1586" s="444" t="s">
        <v>3146</v>
      </c>
      <c r="E1586" s="443" t="s">
        <v>373</v>
      </c>
      <c r="F1586" s="444" t="s">
        <v>374</v>
      </c>
      <c r="G1586" s="443" t="s">
        <v>1359</v>
      </c>
      <c r="H1586" s="443" t="s">
        <v>1360</v>
      </c>
      <c r="I1586" s="445">
        <v>7.0799999237060547</v>
      </c>
      <c r="J1586" s="445">
        <v>1</v>
      </c>
      <c r="K1586" s="446">
        <v>7.0799999237060547</v>
      </c>
    </row>
    <row r="1587" spans="1:11" ht="14.45" customHeight="1" x14ac:dyDescent="0.2">
      <c r="A1587" s="441" t="s">
        <v>3143</v>
      </c>
      <c r="B1587" s="442" t="s">
        <v>3144</v>
      </c>
      <c r="C1587" s="443" t="s">
        <v>3145</v>
      </c>
      <c r="D1587" s="444" t="s">
        <v>3146</v>
      </c>
      <c r="E1587" s="443" t="s">
        <v>373</v>
      </c>
      <c r="F1587" s="444" t="s">
        <v>374</v>
      </c>
      <c r="G1587" s="443" t="s">
        <v>1361</v>
      </c>
      <c r="H1587" s="443" t="s">
        <v>1362</v>
      </c>
      <c r="I1587" s="445">
        <v>8.3400001525878906</v>
      </c>
      <c r="J1587" s="445">
        <v>2</v>
      </c>
      <c r="K1587" s="446">
        <v>16.680000305175781</v>
      </c>
    </row>
    <row r="1588" spans="1:11" ht="14.45" customHeight="1" x14ac:dyDescent="0.2">
      <c r="A1588" s="441" t="s">
        <v>3149</v>
      </c>
      <c r="B1588" s="442" t="s">
        <v>3150</v>
      </c>
      <c r="C1588" s="443" t="s">
        <v>3151</v>
      </c>
      <c r="D1588" s="444" t="s">
        <v>3152</v>
      </c>
      <c r="E1588" s="443" t="s">
        <v>3153</v>
      </c>
      <c r="F1588" s="444" t="s">
        <v>3154</v>
      </c>
      <c r="G1588" s="443" t="s">
        <v>3155</v>
      </c>
      <c r="H1588" s="443" t="s">
        <v>3156</v>
      </c>
      <c r="I1588" s="445">
        <v>92905.1015625</v>
      </c>
      <c r="J1588" s="445">
        <v>1</v>
      </c>
      <c r="K1588" s="446">
        <v>92905.1015625</v>
      </c>
    </row>
    <row r="1589" spans="1:11" ht="14.45" customHeight="1" x14ac:dyDescent="0.2">
      <c r="A1589" s="441" t="s">
        <v>3157</v>
      </c>
      <c r="B1589" s="442" t="s">
        <v>3158</v>
      </c>
      <c r="C1589" s="443" t="s">
        <v>3159</v>
      </c>
      <c r="D1589" s="444" t="s">
        <v>3160</v>
      </c>
      <c r="E1589" s="443" t="s">
        <v>381</v>
      </c>
      <c r="F1589" s="444" t="s">
        <v>382</v>
      </c>
      <c r="G1589" s="443" t="s">
        <v>590</v>
      </c>
      <c r="H1589" s="443" t="s">
        <v>591</v>
      </c>
      <c r="I1589" s="445">
        <v>12.310000419616699</v>
      </c>
      <c r="J1589" s="445">
        <v>30</v>
      </c>
      <c r="K1589" s="446">
        <v>369.17001342773438</v>
      </c>
    </row>
    <row r="1590" spans="1:11" ht="14.45" customHeight="1" x14ac:dyDescent="0.2">
      <c r="A1590" s="441" t="s">
        <v>3157</v>
      </c>
      <c r="B1590" s="442" t="s">
        <v>3158</v>
      </c>
      <c r="C1590" s="443" t="s">
        <v>3159</v>
      </c>
      <c r="D1590" s="444" t="s">
        <v>3160</v>
      </c>
      <c r="E1590" s="443" t="s">
        <v>381</v>
      </c>
      <c r="F1590" s="444" t="s">
        <v>382</v>
      </c>
      <c r="G1590" s="443" t="s">
        <v>1115</v>
      </c>
      <c r="H1590" s="443" t="s">
        <v>1116</v>
      </c>
      <c r="I1590" s="445">
        <v>17.549999237060547</v>
      </c>
      <c r="J1590" s="445">
        <v>30</v>
      </c>
      <c r="K1590" s="446">
        <v>526.3499755859375</v>
      </c>
    </row>
    <row r="1591" spans="1:11" ht="14.45" customHeight="1" x14ac:dyDescent="0.2">
      <c r="A1591" s="441" t="s">
        <v>3157</v>
      </c>
      <c r="B1591" s="442" t="s">
        <v>3158</v>
      </c>
      <c r="C1591" s="443" t="s">
        <v>3159</v>
      </c>
      <c r="D1591" s="444" t="s">
        <v>3160</v>
      </c>
      <c r="E1591" s="443" t="s">
        <v>1257</v>
      </c>
      <c r="F1591" s="444" t="s">
        <v>1258</v>
      </c>
      <c r="G1591" s="443" t="s">
        <v>2792</v>
      </c>
      <c r="H1591" s="443" t="s">
        <v>2793</v>
      </c>
      <c r="I1591" s="445">
        <v>21.239999771118164</v>
      </c>
      <c r="J1591" s="445">
        <v>150</v>
      </c>
      <c r="K1591" s="446">
        <v>3186</v>
      </c>
    </row>
    <row r="1592" spans="1:11" ht="14.45" customHeight="1" x14ac:dyDescent="0.2">
      <c r="A1592" s="441" t="s">
        <v>3157</v>
      </c>
      <c r="B1592" s="442" t="s">
        <v>3158</v>
      </c>
      <c r="C1592" s="443" t="s">
        <v>3159</v>
      </c>
      <c r="D1592" s="444" t="s">
        <v>3160</v>
      </c>
      <c r="E1592" s="443" t="s">
        <v>373</v>
      </c>
      <c r="F1592" s="444" t="s">
        <v>374</v>
      </c>
      <c r="G1592" s="443" t="s">
        <v>3161</v>
      </c>
      <c r="H1592" s="443" t="s">
        <v>3162</v>
      </c>
      <c r="I1592" s="445">
        <v>225.8942881992885</v>
      </c>
      <c r="J1592" s="445">
        <v>113</v>
      </c>
      <c r="K1592" s="446">
        <v>25556.880126953125</v>
      </c>
    </row>
    <row r="1593" spans="1:11" ht="14.45" customHeight="1" x14ac:dyDescent="0.2">
      <c r="A1593" s="441" t="s">
        <v>3157</v>
      </c>
      <c r="B1593" s="442" t="s">
        <v>3158</v>
      </c>
      <c r="C1593" s="443" t="s">
        <v>3159</v>
      </c>
      <c r="D1593" s="444" t="s">
        <v>3160</v>
      </c>
      <c r="E1593" s="443" t="s">
        <v>373</v>
      </c>
      <c r="F1593" s="444" t="s">
        <v>374</v>
      </c>
      <c r="G1593" s="443" t="s">
        <v>3161</v>
      </c>
      <c r="H1593" s="443" t="s">
        <v>3163</v>
      </c>
      <c r="I1593" s="445">
        <v>224.75125122070313</v>
      </c>
      <c r="J1593" s="445">
        <v>75</v>
      </c>
      <c r="K1593" s="446">
        <v>16856.039703369141</v>
      </c>
    </row>
    <row r="1594" spans="1:11" ht="14.45" customHeight="1" x14ac:dyDescent="0.2">
      <c r="A1594" s="441" t="s">
        <v>3157</v>
      </c>
      <c r="B1594" s="442" t="s">
        <v>3158</v>
      </c>
      <c r="C1594" s="443" t="s">
        <v>3159</v>
      </c>
      <c r="D1594" s="444" t="s">
        <v>3160</v>
      </c>
      <c r="E1594" s="443" t="s">
        <v>373</v>
      </c>
      <c r="F1594" s="444" t="s">
        <v>374</v>
      </c>
      <c r="G1594" s="443" t="s">
        <v>3164</v>
      </c>
      <c r="H1594" s="443" t="s">
        <v>3165</v>
      </c>
      <c r="I1594" s="445">
        <v>15.529999732971191</v>
      </c>
      <c r="J1594" s="445">
        <v>490</v>
      </c>
      <c r="K1594" s="446">
        <v>7609.6799621582031</v>
      </c>
    </row>
    <row r="1595" spans="1:11" ht="14.45" customHeight="1" x14ac:dyDescent="0.2">
      <c r="A1595" s="441" t="s">
        <v>3157</v>
      </c>
      <c r="B1595" s="442" t="s">
        <v>3158</v>
      </c>
      <c r="C1595" s="443" t="s">
        <v>3159</v>
      </c>
      <c r="D1595" s="444" t="s">
        <v>3160</v>
      </c>
      <c r="E1595" s="443" t="s">
        <v>373</v>
      </c>
      <c r="F1595" s="444" t="s">
        <v>374</v>
      </c>
      <c r="G1595" s="443" t="s">
        <v>3166</v>
      </c>
      <c r="H1595" s="443" t="s">
        <v>3167</v>
      </c>
      <c r="I1595" s="445">
        <v>65.199996948242188</v>
      </c>
      <c r="J1595" s="445">
        <v>690</v>
      </c>
      <c r="K1595" s="446">
        <v>44987.989990234375</v>
      </c>
    </row>
    <row r="1596" spans="1:11" ht="14.45" customHeight="1" x14ac:dyDescent="0.2">
      <c r="A1596" s="441" t="s">
        <v>3157</v>
      </c>
      <c r="B1596" s="442" t="s">
        <v>3158</v>
      </c>
      <c r="C1596" s="443" t="s">
        <v>3159</v>
      </c>
      <c r="D1596" s="444" t="s">
        <v>3160</v>
      </c>
      <c r="E1596" s="443" t="s">
        <v>373</v>
      </c>
      <c r="F1596" s="444" t="s">
        <v>374</v>
      </c>
      <c r="G1596" s="443" t="s">
        <v>3164</v>
      </c>
      <c r="H1596" s="443" t="s">
        <v>3168</v>
      </c>
      <c r="I1596" s="445">
        <v>15.529999732971191</v>
      </c>
      <c r="J1596" s="445">
        <v>300</v>
      </c>
      <c r="K1596" s="446">
        <v>4658.989990234375</v>
      </c>
    </row>
    <row r="1597" spans="1:11" ht="14.45" customHeight="1" x14ac:dyDescent="0.2">
      <c r="A1597" s="441" t="s">
        <v>3157</v>
      </c>
      <c r="B1597" s="442" t="s">
        <v>3158</v>
      </c>
      <c r="C1597" s="443" t="s">
        <v>3159</v>
      </c>
      <c r="D1597" s="444" t="s">
        <v>3160</v>
      </c>
      <c r="E1597" s="443" t="s">
        <v>373</v>
      </c>
      <c r="F1597" s="444" t="s">
        <v>374</v>
      </c>
      <c r="G1597" s="443" t="s">
        <v>3166</v>
      </c>
      <c r="H1597" s="443" t="s">
        <v>3169</v>
      </c>
      <c r="I1597" s="445">
        <v>65.199996948242188</v>
      </c>
      <c r="J1597" s="445">
        <v>220</v>
      </c>
      <c r="K1597" s="446">
        <v>14344</v>
      </c>
    </row>
    <row r="1598" spans="1:11" ht="14.45" customHeight="1" x14ac:dyDescent="0.2">
      <c r="A1598" s="441" t="s">
        <v>3157</v>
      </c>
      <c r="B1598" s="442" t="s">
        <v>3158</v>
      </c>
      <c r="C1598" s="443" t="s">
        <v>3159</v>
      </c>
      <c r="D1598" s="444" t="s">
        <v>3160</v>
      </c>
      <c r="E1598" s="443" t="s">
        <v>373</v>
      </c>
      <c r="F1598" s="444" t="s">
        <v>374</v>
      </c>
      <c r="G1598" s="443" t="s">
        <v>3170</v>
      </c>
      <c r="H1598" s="443" t="s">
        <v>3171</v>
      </c>
      <c r="I1598" s="445">
        <v>6.6100001335144043</v>
      </c>
      <c r="J1598" s="445">
        <v>200</v>
      </c>
      <c r="K1598" s="446">
        <v>1322.5</v>
      </c>
    </row>
    <row r="1599" spans="1:11" ht="14.45" customHeight="1" x14ac:dyDescent="0.2">
      <c r="A1599" s="441" t="s">
        <v>3157</v>
      </c>
      <c r="B1599" s="442" t="s">
        <v>3158</v>
      </c>
      <c r="C1599" s="443" t="s">
        <v>3159</v>
      </c>
      <c r="D1599" s="444" t="s">
        <v>3160</v>
      </c>
      <c r="E1599" s="443" t="s">
        <v>373</v>
      </c>
      <c r="F1599" s="444" t="s">
        <v>374</v>
      </c>
      <c r="G1599" s="443" t="s">
        <v>3172</v>
      </c>
      <c r="H1599" s="443" t="s">
        <v>3173</v>
      </c>
      <c r="I1599" s="445">
        <v>749.27001953125</v>
      </c>
      <c r="J1599" s="445">
        <v>3</v>
      </c>
      <c r="K1599" s="446">
        <v>2247.81005859375</v>
      </c>
    </row>
    <row r="1600" spans="1:11" ht="14.45" customHeight="1" x14ac:dyDescent="0.2">
      <c r="A1600" s="441" t="s">
        <v>3157</v>
      </c>
      <c r="B1600" s="442" t="s">
        <v>3158</v>
      </c>
      <c r="C1600" s="443" t="s">
        <v>3159</v>
      </c>
      <c r="D1600" s="444" t="s">
        <v>3160</v>
      </c>
      <c r="E1600" s="443" t="s">
        <v>373</v>
      </c>
      <c r="F1600" s="444" t="s">
        <v>374</v>
      </c>
      <c r="G1600" s="443" t="s">
        <v>3174</v>
      </c>
      <c r="H1600" s="443" t="s">
        <v>3175</v>
      </c>
      <c r="I1600" s="445">
        <v>6.25</v>
      </c>
      <c r="J1600" s="445">
        <v>400</v>
      </c>
      <c r="K1600" s="446">
        <v>2500</v>
      </c>
    </row>
    <row r="1601" spans="1:11" ht="14.45" customHeight="1" x14ac:dyDescent="0.2">
      <c r="A1601" s="441" t="s">
        <v>3157</v>
      </c>
      <c r="B1601" s="442" t="s">
        <v>3158</v>
      </c>
      <c r="C1601" s="443" t="s">
        <v>3159</v>
      </c>
      <c r="D1601" s="444" t="s">
        <v>3160</v>
      </c>
      <c r="E1601" s="443" t="s">
        <v>373</v>
      </c>
      <c r="F1601" s="444" t="s">
        <v>374</v>
      </c>
      <c r="G1601" s="443" t="s">
        <v>3174</v>
      </c>
      <c r="H1601" s="443" t="s">
        <v>3176</v>
      </c>
      <c r="I1601" s="445">
        <v>6.244999885559082</v>
      </c>
      <c r="J1601" s="445">
        <v>1000</v>
      </c>
      <c r="K1601" s="446">
        <v>6245</v>
      </c>
    </row>
    <row r="1602" spans="1:11" ht="14.45" customHeight="1" x14ac:dyDescent="0.2">
      <c r="A1602" s="441" t="s">
        <v>3157</v>
      </c>
      <c r="B1602" s="442" t="s">
        <v>3158</v>
      </c>
      <c r="C1602" s="443" t="s">
        <v>3159</v>
      </c>
      <c r="D1602" s="444" t="s">
        <v>3160</v>
      </c>
      <c r="E1602" s="443" t="s">
        <v>373</v>
      </c>
      <c r="F1602" s="444" t="s">
        <v>374</v>
      </c>
      <c r="G1602" s="443" t="s">
        <v>3177</v>
      </c>
      <c r="H1602" s="443" t="s">
        <v>3178</v>
      </c>
      <c r="I1602" s="445">
        <v>13.039999961853027</v>
      </c>
      <c r="J1602" s="445">
        <v>1160</v>
      </c>
      <c r="K1602" s="446">
        <v>15126.39990234375</v>
      </c>
    </row>
    <row r="1603" spans="1:11" ht="14.45" customHeight="1" x14ac:dyDescent="0.2">
      <c r="A1603" s="441" t="s">
        <v>3157</v>
      </c>
      <c r="B1603" s="442" t="s">
        <v>3158</v>
      </c>
      <c r="C1603" s="443" t="s">
        <v>3159</v>
      </c>
      <c r="D1603" s="444" t="s">
        <v>3160</v>
      </c>
      <c r="E1603" s="443" t="s">
        <v>373</v>
      </c>
      <c r="F1603" s="444" t="s">
        <v>374</v>
      </c>
      <c r="G1603" s="443" t="s">
        <v>3179</v>
      </c>
      <c r="H1603" s="443" t="s">
        <v>3180</v>
      </c>
      <c r="I1603" s="445">
        <v>0.43600000143051149</v>
      </c>
      <c r="J1603" s="445">
        <v>6500</v>
      </c>
      <c r="K1603" s="446">
        <v>2835</v>
      </c>
    </row>
    <row r="1604" spans="1:11" ht="14.45" customHeight="1" x14ac:dyDescent="0.2">
      <c r="A1604" s="441" t="s">
        <v>3157</v>
      </c>
      <c r="B1604" s="442" t="s">
        <v>3158</v>
      </c>
      <c r="C1604" s="443" t="s">
        <v>3159</v>
      </c>
      <c r="D1604" s="444" t="s">
        <v>3160</v>
      </c>
      <c r="E1604" s="443" t="s">
        <v>373</v>
      </c>
      <c r="F1604" s="444" t="s">
        <v>374</v>
      </c>
      <c r="G1604" s="443" t="s">
        <v>3179</v>
      </c>
      <c r="H1604" s="443" t="s">
        <v>3181</v>
      </c>
      <c r="I1604" s="445">
        <v>0.43000000715255737</v>
      </c>
      <c r="J1604" s="445">
        <v>4000</v>
      </c>
      <c r="K1604" s="446">
        <v>1720</v>
      </c>
    </row>
    <row r="1605" spans="1:11" ht="14.45" customHeight="1" x14ac:dyDescent="0.2">
      <c r="A1605" s="441" t="s">
        <v>3157</v>
      </c>
      <c r="B1605" s="442" t="s">
        <v>3158</v>
      </c>
      <c r="C1605" s="443" t="s">
        <v>3159</v>
      </c>
      <c r="D1605" s="444" t="s">
        <v>3160</v>
      </c>
      <c r="E1605" s="443" t="s">
        <v>373</v>
      </c>
      <c r="F1605" s="444" t="s">
        <v>374</v>
      </c>
      <c r="G1605" s="443" t="s">
        <v>3182</v>
      </c>
      <c r="H1605" s="443" t="s">
        <v>3183</v>
      </c>
      <c r="I1605" s="445">
        <v>5.6399998664855957</v>
      </c>
      <c r="J1605" s="445">
        <v>12150</v>
      </c>
      <c r="K1605" s="446">
        <v>68465.24951171875</v>
      </c>
    </row>
    <row r="1606" spans="1:11" ht="14.45" customHeight="1" x14ac:dyDescent="0.2">
      <c r="A1606" s="441" t="s">
        <v>3157</v>
      </c>
      <c r="B1606" s="442" t="s">
        <v>3158</v>
      </c>
      <c r="C1606" s="443" t="s">
        <v>3159</v>
      </c>
      <c r="D1606" s="444" t="s">
        <v>3160</v>
      </c>
      <c r="E1606" s="443" t="s">
        <v>373</v>
      </c>
      <c r="F1606" s="444" t="s">
        <v>374</v>
      </c>
      <c r="G1606" s="443" t="s">
        <v>3182</v>
      </c>
      <c r="H1606" s="443" t="s">
        <v>3184</v>
      </c>
      <c r="I1606" s="445">
        <v>5.6399998664855957</v>
      </c>
      <c r="J1606" s="445">
        <v>2520</v>
      </c>
      <c r="K1606" s="446">
        <v>14200.200073242188</v>
      </c>
    </row>
    <row r="1607" spans="1:11" ht="14.45" customHeight="1" x14ac:dyDescent="0.2">
      <c r="A1607" s="441" t="s">
        <v>3157</v>
      </c>
      <c r="B1607" s="442" t="s">
        <v>3158</v>
      </c>
      <c r="C1607" s="443" t="s">
        <v>3159</v>
      </c>
      <c r="D1607" s="444" t="s">
        <v>3160</v>
      </c>
      <c r="E1607" s="443" t="s">
        <v>373</v>
      </c>
      <c r="F1607" s="444" t="s">
        <v>374</v>
      </c>
      <c r="G1607" s="443" t="s">
        <v>3185</v>
      </c>
      <c r="H1607" s="443" t="s">
        <v>3186</v>
      </c>
      <c r="I1607" s="445">
        <v>517.5</v>
      </c>
      <c r="J1607" s="445">
        <v>290</v>
      </c>
      <c r="K1607" s="446">
        <v>150075</v>
      </c>
    </row>
    <row r="1608" spans="1:11" ht="14.45" customHeight="1" x14ac:dyDescent="0.2">
      <c r="A1608" s="441" t="s">
        <v>3157</v>
      </c>
      <c r="B1608" s="442" t="s">
        <v>3158</v>
      </c>
      <c r="C1608" s="443" t="s">
        <v>3159</v>
      </c>
      <c r="D1608" s="444" t="s">
        <v>3160</v>
      </c>
      <c r="E1608" s="443" t="s">
        <v>373</v>
      </c>
      <c r="F1608" s="444" t="s">
        <v>374</v>
      </c>
      <c r="G1608" s="443" t="s">
        <v>3187</v>
      </c>
      <c r="H1608" s="443" t="s">
        <v>3188</v>
      </c>
      <c r="I1608" s="445">
        <v>58.349998474121094</v>
      </c>
      <c r="J1608" s="445">
        <v>20</v>
      </c>
      <c r="K1608" s="446">
        <v>1167.02001953125</v>
      </c>
    </row>
    <row r="1609" spans="1:11" ht="14.45" customHeight="1" x14ac:dyDescent="0.2">
      <c r="A1609" s="441" t="s">
        <v>3157</v>
      </c>
      <c r="B1609" s="442" t="s">
        <v>3158</v>
      </c>
      <c r="C1609" s="443" t="s">
        <v>3159</v>
      </c>
      <c r="D1609" s="444" t="s">
        <v>3160</v>
      </c>
      <c r="E1609" s="443" t="s">
        <v>373</v>
      </c>
      <c r="F1609" s="444" t="s">
        <v>374</v>
      </c>
      <c r="G1609" s="443" t="s">
        <v>3189</v>
      </c>
      <c r="H1609" s="443" t="s">
        <v>3190</v>
      </c>
      <c r="I1609" s="445">
        <v>96.599998474121094</v>
      </c>
      <c r="J1609" s="445">
        <v>50</v>
      </c>
      <c r="K1609" s="446">
        <v>4830</v>
      </c>
    </row>
    <row r="1610" spans="1:11" ht="14.45" customHeight="1" x14ac:dyDescent="0.2">
      <c r="A1610" s="441" t="s">
        <v>3157</v>
      </c>
      <c r="B1610" s="442" t="s">
        <v>3158</v>
      </c>
      <c r="C1610" s="443" t="s">
        <v>3159</v>
      </c>
      <c r="D1610" s="444" t="s">
        <v>3160</v>
      </c>
      <c r="E1610" s="443" t="s">
        <v>373</v>
      </c>
      <c r="F1610" s="444" t="s">
        <v>374</v>
      </c>
      <c r="G1610" s="443" t="s">
        <v>3191</v>
      </c>
      <c r="H1610" s="443" t="s">
        <v>3192</v>
      </c>
      <c r="I1610" s="445">
        <v>25.649999618530273</v>
      </c>
      <c r="J1610" s="445">
        <v>25</v>
      </c>
      <c r="K1610" s="446">
        <v>641.33001708984375</v>
      </c>
    </row>
    <row r="1611" spans="1:11" ht="14.45" customHeight="1" x14ac:dyDescent="0.2">
      <c r="A1611" s="441" t="s">
        <v>3157</v>
      </c>
      <c r="B1611" s="442" t="s">
        <v>3158</v>
      </c>
      <c r="C1611" s="443" t="s">
        <v>3159</v>
      </c>
      <c r="D1611" s="444" t="s">
        <v>3160</v>
      </c>
      <c r="E1611" s="443" t="s">
        <v>373</v>
      </c>
      <c r="F1611" s="444" t="s">
        <v>374</v>
      </c>
      <c r="G1611" s="443" t="s">
        <v>3193</v>
      </c>
      <c r="H1611" s="443" t="s">
        <v>3194</v>
      </c>
      <c r="I1611" s="445">
        <v>62.509999593098961</v>
      </c>
      <c r="J1611" s="445">
        <v>170</v>
      </c>
      <c r="K1611" s="446">
        <v>10630.229736328125</v>
      </c>
    </row>
    <row r="1612" spans="1:11" ht="14.45" customHeight="1" x14ac:dyDescent="0.2">
      <c r="A1612" s="441" t="s">
        <v>3157</v>
      </c>
      <c r="B1612" s="442" t="s">
        <v>3158</v>
      </c>
      <c r="C1612" s="443" t="s">
        <v>3159</v>
      </c>
      <c r="D1612" s="444" t="s">
        <v>3160</v>
      </c>
      <c r="E1612" s="443" t="s">
        <v>373</v>
      </c>
      <c r="F1612" s="444" t="s">
        <v>374</v>
      </c>
      <c r="G1612" s="443" t="s">
        <v>3195</v>
      </c>
      <c r="H1612" s="443" t="s">
        <v>3196</v>
      </c>
      <c r="I1612" s="445">
        <v>110.21333440144856</v>
      </c>
      <c r="J1612" s="445">
        <v>145</v>
      </c>
      <c r="K1612" s="446">
        <v>15763.4599609375</v>
      </c>
    </row>
    <row r="1613" spans="1:11" ht="14.45" customHeight="1" x14ac:dyDescent="0.2">
      <c r="A1613" s="441" t="s">
        <v>3157</v>
      </c>
      <c r="B1613" s="442" t="s">
        <v>3158</v>
      </c>
      <c r="C1613" s="443" t="s">
        <v>3159</v>
      </c>
      <c r="D1613" s="444" t="s">
        <v>3160</v>
      </c>
      <c r="E1613" s="443" t="s">
        <v>373</v>
      </c>
      <c r="F1613" s="444" t="s">
        <v>374</v>
      </c>
      <c r="G1613" s="443" t="s">
        <v>3197</v>
      </c>
      <c r="H1613" s="443" t="s">
        <v>3198</v>
      </c>
      <c r="I1613" s="445">
        <v>3031.169921875</v>
      </c>
      <c r="J1613" s="445">
        <v>60</v>
      </c>
      <c r="K1613" s="446">
        <v>181870.1953125</v>
      </c>
    </row>
    <row r="1614" spans="1:11" ht="14.45" customHeight="1" x14ac:dyDescent="0.2">
      <c r="A1614" s="441" t="s">
        <v>3157</v>
      </c>
      <c r="B1614" s="442" t="s">
        <v>3158</v>
      </c>
      <c r="C1614" s="443" t="s">
        <v>3159</v>
      </c>
      <c r="D1614" s="444" t="s">
        <v>3160</v>
      </c>
      <c r="E1614" s="443" t="s">
        <v>373</v>
      </c>
      <c r="F1614" s="444" t="s">
        <v>374</v>
      </c>
      <c r="G1614" s="443" t="s">
        <v>3199</v>
      </c>
      <c r="H1614" s="443" t="s">
        <v>3200</v>
      </c>
      <c r="I1614" s="445">
        <v>352.27999877929688</v>
      </c>
      <c r="J1614" s="445">
        <v>588</v>
      </c>
      <c r="K1614" s="446">
        <v>207142.5986328125</v>
      </c>
    </row>
    <row r="1615" spans="1:11" ht="14.45" customHeight="1" x14ac:dyDescent="0.2">
      <c r="A1615" s="441" t="s">
        <v>3157</v>
      </c>
      <c r="B1615" s="442" t="s">
        <v>3158</v>
      </c>
      <c r="C1615" s="443" t="s">
        <v>3159</v>
      </c>
      <c r="D1615" s="444" t="s">
        <v>3160</v>
      </c>
      <c r="E1615" s="443" t="s">
        <v>373</v>
      </c>
      <c r="F1615" s="444" t="s">
        <v>374</v>
      </c>
      <c r="G1615" s="443" t="s">
        <v>3201</v>
      </c>
      <c r="H1615" s="443" t="s">
        <v>3202</v>
      </c>
      <c r="I1615" s="445">
        <v>1249.949951171875</v>
      </c>
      <c r="J1615" s="445">
        <v>120</v>
      </c>
      <c r="K1615" s="446">
        <v>149994.5048828125</v>
      </c>
    </row>
    <row r="1616" spans="1:11" ht="14.45" customHeight="1" x14ac:dyDescent="0.2">
      <c r="A1616" s="441" t="s">
        <v>3157</v>
      </c>
      <c r="B1616" s="442" t="s">
        <v>3158</v>
      </c>
      <c r="C1616" s="443" t="s">
        <v>3159</v>
      </c>
      <c r="D1616" s="444" t="s">
        <v>3160</v>
      </c>
      <c r="E1616" s="443" t="s">
        <v>373</v>
      </c>
      <c r="F1616" s="444" t="s">
        <v>374</v>
      </c>
      <c r="G1616" s="443" t="s">
        <v>3203</v>
      </c>
      <c r="H1616" s="443" t="s">
        <v>3204</v>
      </c>
      <c r="I1616" s="445">
        <v>659.90997314453125</v>
      </c>
      <c r="J1616" s="445">
        <v>408</v>
      </c>
      <c r="K1616" s="446">
        <v>269242.595703125</v>
      </c>
    </row>
    <row r="1617" spans="1:11" ht="14.45" customHeight="1" x14ac:dyDescent="0.2">
      <c r="A1617" s="441" t="s">
        <v>3157</v>
      </c>
      <c r="B1617" s="442" t="s">
        <v>3158</v>
      </c>
      <c r="C1617" s="443" t="s">
        <v>3159</v>
      </c>
      <c r="D1617" s="444" t="s">
        <v>3160</v>
      </c>
      <c r="E1617" s="443" t="s">
        <v>373</v>
      </c>
      <c r="F1617" s="444" t="s">
        <v>374</v>
      </c>
      <c r="G1617" s="443" t="s">
        <v>3205</v>
      </c>
      <c r="H1617" s="443" t="s">
        <v>3206</v>
      </c>
      <c r="I1617" s="445">
        <v>269.3900146484375</v>
      </c>
      <c r="J1617" s="445">
        <v>48</v>
      </c>
      <c r="K1617" s="446">
        <v>12930.599609375</v>
      </c>
    </row>
    <row r="1618" spans="1:11" ht="14.45" customHeight="1" x14ac:dyDescent="0.2">
      <c r="A1618" s="441" t="s">
        <v>3157</v>
      </c>
      <c r="B1618" s="442" t="s">
        <v>3158</v>
      </c>
      <c r="C1618" s="443" t="s">
        <v>3159</v>
      </c>
      <c r="D1618" s="444" t="s">
        <v>3160</v>
      </c>
      <c r="E1618" s="443" t="s">
        <v>373</v>
      </c>
      <c r="F1618" s="444" t="s">
        <v>374</v>
      </c>
      <c r="G1618" s="443" t="s">
        <v>3207</v>
      </c>
      <c r="H1618" s="443" t="s">
        <v>3208</v>
      </c>
      <c r="I1618" s="445">
        <v>95.255997848510745</v>
      </c>
      <c r="J1618" s="445">
        <v>410</v>
      </c>
      <c r="K1618" s="446">
        <v>38797.530151367188</v>
      </c>
    </row>
    <row r="1619" spans="1:11" ht="14.45" customHeight="1" x14ac:dyDescent="0.2">
      <c r="A1619" s="441" t="s">
        <v>3157</v>
      </c>
      <c r="B1619" s="442" t="s">
        <v>3158</v>
      </c>
      <c r="C1619" s="443" t="s">
        <v>3159</v>
      </c>
      <c r="D1619" s="444" t="s">
        <v>3160</v>
      </c>
      <c r="E1619" s="443" t="s">
        <v>373</v>
      </c>
      <c r="F1619" s="444" t="s">
        <v>374</v>
      </c>
      <c r="G1619" s="443" t="s">
        <v>3209</v>
      </c>
      <c r="H1619" s="443" t="s">
        <v>3210</v>
      </c>
      <c r="I1619" s="445">
        <v>30.175714492797852</v>
      </c>
      <c r="J1619" s="445">
        <v>475</v>
      </c>
      <c r="K1619" s="446">
        <v>14333.5</v>
      </c>
    </row>
    <row r="1620" spans="1:11" ht="14.45" customHeight="1" x14ac:dyDescent="0.2">
      <c r="A1620" s="441" t="s">
        <v>3157</v>
      </c>
      <c r="B1620" s="442" t="s">
        <v>3158</v>
      </c>
      <c r="C1620" s="443" t="s">
        <v>3159</v>
      </c>
      <c r="D1620" s="444" t="s">
        <v>3160</v>
      </c>
      <c r="E1620" s="443" t="s">
        <v>373</v>
      </c>
      <c r="F1620" s="444" t="s">
        <v>374</v>
      </c>
      <c r="G1620" s="443" t="s">
        <v>3211</v>
      </c>
      <c r="H1620" s="443" t="s">
        <v>3212</v>
      </c>
      <c r="I1620" s="445">
        <v>2.880000114440918</v>
      </c>
      <c r="J1620" s="445">
        <v>200</v>
      </c>
      <c r="K1620" s="446">
        <v>576</v>
      </c>
    </row>
    <row r="1621" spans="1:11" ht="14.45" customHeight="1" x14ac:dyDescent="0.2">
      <c r="A1621" s="441" t="s">
        <v>3157</v>
      </c>
      <c r="B1621" s="442" t="s">
        <v>3158</v>
      </c>
      <c r="C1621" s="443" t="s">
        <v>3159</v>
      </c>
      <c r="D1621" s="444" t="s">
        <v>3160</v>
      </c>
      <c r="E1621" s="443" t="s">
        <v>373</v>
      </c>
      <c r="F1621" s="444" t="s">
        <v>374</v>
      </c>
      <c r="G1621" s="443" t="s">
        <v>3213</v>
      </c>
      <c r="H1621" s="443" t="s">
        <v>3214</v>
      </c>
      <c r="I1621" s="445">
        <v>5.2699999809265137</v>
      </c>
      <c r="J1621" s="445">
        <v>20</v>
      </c>
      <c r="K1621" s="446">
        <v>105.40000152587891</v>
      </c>
    </row>
    <row r="1622" spans="1:11" ht="14.45" customHeight="1" x14ac:dyDescent="0.2">
      <c r="A1622" s="441" t="s">
        <v>3157</v>
      </c>
      <c r="B1622" s="442" t="s">
        <v>3158</v>
      </c>
      <c r="C1622" s="443" t="s">
        <v>3159</v>
      </c>
      <c r="D1622" s="444" t="s">
        <v>3160</v>
      </c>
      <c r="E1622" s="443" t="s">
        <v>373</v>
      </c>
      <c r="F1622" s="444" t="s">
        <v>374</v>
      </c>
      <c r="G1622" s="443" t="s">
        <v>3215</v>
      </c>
      <c r="H1622" s="443" t="s">
        <v>3216</v>
      </c>
      <c r="I1622" s="445">
        <v>4.7899999618530273</v>
      </c>
      <c r="J1622" s="445">
        <v>36</v>
      </c>
      <c r="K1622" s="446">
        <v>172.5</v>
      </c>
    </row>
    <row r="1623" spans="1:11" ht="14.45" customHeight="1" x14ac:dyDescent="0.2">
      <c r="A1623" s="441" t="s">
        <v>3157</v>
      </c>
      <c r="B1623" s="442" t="s">
        <v>3158</v>
      </c>
      <c r="C1623" s="443" t="s">
        <v>3159</v>
      </c>
      <c r="D1623" s="444" t="s">
        <v>3160</v>
      </c>
      <c r="E1623" s="443" t="s">
        <v>373</v>
      </c>
      <c r="F1623" s="444" t="s">
        <v>374</v>
      </c>
      <c r="G1623" s="443" t="s">
        <v>3217</v>
      </c>
      <c r="H1623" s="443" t="s">
        <v>3218</v>
      </c>
      <c r="I1623" s="445">
        <v>3.619999885559082</v>
      </c>
      <c r="J1623" s="445">
        <v>200</v>
      </c>
      <c r="K1623" s="446">
        <v>724.36000823974609</v>
      </c>
    </row>
    <row r="1624" spans="1:11" ht="14.45" customHeight="1" x14ac:dyDescent="0.2">
      <c r="A1624" s="441" t="s">
        <v>3157</v>
      </c>
      <c r="B1624" s="442" t="s">
        <v>3158</v>
      </c>
      <c r="C1624" s="443" t="s">
        <v>3159</v>
      </c>
      <c r="D1624" s="444" t="s">
        <v>3160</v>
      </c>
      <c r="E1624" s="443" t="s">
        <v>373</v>
      </c>
      <c r="F1624" s="444" t="s">
        <v>374</v>
      </c>
      <c r="G1624" s="443" t="s">
        <v>3219</v>
      </c>
      <c r="H1624" s="443" t="s">
        <v>3220</v>
      </c>
      <c r="I1624" s="445">
        <v>5.179999828338623</v>
      </c>
      <c r="J1624" s="445">
        <v>150</v>
      </c>
      <c r="K1624" s="446">
        <v>776.25</v>
      </c>
    </row>
    <row r="1625" spans="1:11" ht="14.45" customHeight="1" x14ac:dyDescent="0.2">
      <c r="A1625" s="441" t="s">
        <v>3157</v>
      </c>
      <c r="B1625" s="442" t="s">
        <v>3158</v>
      </c>
      <c r="C1625" s="443" t="s">
        <v>3159</v>
      </c>
      <c r="D1625" s="444" t="s">
        <v>3160</v>
      </c>
      <c r="E1625" s="443" t="s">
        <v>373</v>
      </c>
      <c r="F1625" s="444" t="s">
        <v>374</v>
      </c>
      <c r="G1625" s="443" t="s">
        <v>3221</v>
      </c>
      <c r="H1625" s="443" t="s">
        <v>3222</v>
      </c>
      <c r="I1625" s="445">
        <v>9.7799997329711914</v>
      </c>
      <c r="J1625" s="445">
        <v>120</v>
      </c>
      <c r="K1625" s="446">
        <v>1173</v>
      </c>
    </row>
    <row r="1626" spans="1:11" ht="14.45" customHeight="1" x14ac:dyDescent="0.2">
      <c r="A1626" s="441" t="s">
        <v>3157</v>
      </c>
      <c r="B1626" s="442" t="s">
        <v>3158</v>
      </c>
      <c r="C1626" s="443" t="s">
        <v>3159</v>
      </c>
      <c r="D1626" s="444" t="s">
        <v>3160</v>
      </c>
      <c r="E1626" s="443" t="s">
        <v>373</v>
      </c>
      <c r="F1626" s="444" t="s">
        <v>374</v>
      </c>
      <c r="G1626" s="443" t="s">
        <v>3223</v>
      </c>
      <c r="H1626" s="443" t="s">
        <v>3224</v>
      </c>
      <c r="I1626" s="445">
        <v>23</v>
      </c>
      <c r="J1626" s="445">
        <v>80</v>
      </c>
      <c r="K1626" s="446">
        <v>1840</v>
      </c>
    </row>
    <row r="1627" spans="1:11" ht="14.45" customHeight="1" x14ac:dyDescent="0.2">
      <c r="A1627" s="441" t="s">
        <v>3157</v>
      </c>
      <c r="B1627" s="442" t="s">
        <v>3158</v>
      </c>
      <c r="C1627" s="443" t="s">
        <v>3159</v>
      </c>
      <c r="D1627" s="444" t="s">
        <v>3160</v>
      </c>
      <c r="E1627" s="443" t="s">
        <v>373</v>
      </c>
      <c r="F1627" s="444" t="s">
        <v>374</v>
      </c>
      <c r="G1627" s="443" t="s">
        <v>3225</v>
      </c>
      <c r="H1627" s="443" t="s">
        <v>3226</v>
      </c>
      <c r="I1627" s="445">
        <v>38.400001525878906</v>
      </c>
      <c r="J1627" s="445">
        <v>40</v>
      </c>
      <c r="K1627" s="446">
        <v>1536</v>
      </c>
    </row>
    <row r="1628" spans="1:11" ht="14.45" customHeight="1" x14ac:dyDescent="0.2">
      <c r="A1628" s="441" t="s">
        <v>3157</v>
      </c>
      <c r="B1628" s="442" t="s">
        <v>3158</v>
      </c>
      <c r="C1628" s="443" t="s">
        <v>3159</v>
      </c>
      <c r="D1628" s="444" t="s">
        <v>3160</v>
      </c>
      <c r="E1628" s="443" t="s">
        <v>373</v>
      </c>
      <c r="F1628" s="444" t="s">
        <v>374</v>
      </c>
      <c r="G1628" s="443" t="s">
        <v>3227</v>
      </c>
      <c r="H1628" s="443" t="s">
        <v>3228</v>
      </c>
      <c r="I1628" s="445">
        <v>113.27999877929688</v>
      </c>
      <c r="J1628" s="445">
        <v>40</v>
      </c>
      <c r="K1628" s="446">
        <v>4531</v>
      </c>
    </row>
    <row r="1629" spans="1:11" ht="14.45" customHeight="1" x14ac:dyDescent="0.2">
      <c r="A1629" s="441" t="s">
        <v>3157</v>
      </c>
      <c r="B1629" s="442" t="s">
        <v>3158</v>
      </c>
      <c r="C1629" s="443" t="s">
        <v>3159</v>
      </c>
      <c r="D1629" s="444" t="s">
        <v>3160</v>
      </c>
      <c r="E1629" s="443" t="s">
        <v>373</v>
      </c>
      <c r="F1629" s="444" t="s">
        <v>374</v>
      </c>
      <c r="G1629" s="443" t="s">
        <v>3185</v>
      </c>
      <c r="H1629" s="443" t="s">
        <v>3229</v>
      </c>
      <c r="I1629" s="445">
        <v>517.5</v>
      </c>
      <c r="J1629" s="445">
        <v>220</v>
      </c>
      <c r="K1629" s="446">
        <v>113850</v>
      </c>
    </row>
    <row r="1630" spans="1:11" ht="14.45" customHeight="1" x14ac:dyDescent="0.2">
      <c r="A1630" s="441" t="s">
        <v>3157</v>
      </c>
      <c r="B1630" s="442" t="s">
        <v>3158</v>
      </c>
      <c r="C1630" s="443" t="s">
        <v>3159</v>
      </c>
      <c r="D1630" s="444" t="s">
        <v>3160</v>
      </c>
      <c r="E1630" s="443" t="s">
        <v>373</v>
      </c>
      <c r="F1630" s="444" t="s">
        <v>374</v>
      </c>
      <c r="G1630" s="443" t="s">
        <v>3193</v>
      </c>
      <c r="H1630" s="443" t="s">
        <v>3230</v>
      </c>
      <c r="I1630" s="445">
        <v>63.475000381469727</v>
      </c>
      <c r="J1630" s="445">
        <v>230</v>
      </c>
      <c r="K1630" s="446">
        <v>14595.249633789063</v>
      </c>
    </row>
    <row r="1631" spans="1:11" ht="14.45" customHeight="1" x14ac:dyDescent="0.2">
      <c r="A1631" s="441" t="s">
        <v>3157</v>
      </c>
      <c r="B1631" s="442" t="s">
        <v>3158</v>
      </c>
      <c r="C1631" s="443" t="s">
        <v>3159</v>
      </c>
      <c r="D1631" s="444" t="s">
        <v>3160</v>
      </c>
      <c r="E1631" s="443" t="s">
        <v>373</v>
      </c>
      <c r="F1631" s="444" t="s">
        <v>374</v>
      </c>
      <c r="G1631" s="443" t="s">
        <v>3195</v>
      </c>
      <c r="H1631" s="443" t="s">
        <v>3231</v>
      </c>
      <c r="I1631" s="445">
        <v>108.62499872843425</v>
      </c>
      <c r="J1631" s="445">
        <v>140</v>
      </c>
      <c r="K1631" s="446">
        <v>15211.130432128906</v>
      </c>
    </row>
    <row r="1632" spans="1:11" ht="14.45" customHeight="1" x14ac:dyDescent="0.2">
      <c r="A1632" s="441" t="s">
        <v>3157</v>
      </c>
      <c r="B1632" s="442" t="s">
        <v>3158</v>
      </c>
      <c r="C1632" s="443" t="s">
        <v>3159</v>
      </c>
      <c r="D1632" s="444" t="s">
        <v>3160</v>
      </c>
      <c r="E1632" s="443" t="s">
        <v>373</v>
      </c>
      <c r="F1632" s="444" t="s">
        <v>374</v>
      </c>
      <c r="G1632" s="443" t="s">
        <v>3197</v>
      </c>
      <c r="H1632" s="443" t="s">
        <v>3232</v>
      </c>
      <c r="I1632" s="445">
        <v>3031.169921875</v>
      </c>
      <c r="J1632" s="445">
        <v>10</v>
      </c>
      <c r="K1632" s="446">
        <v>30311.69921875</v>
      </c>
    </row>
    <row r="1633" spans="1:11" ht="14.45" customHeight="1" x14ac:dyDescent="0.2">
      <c r="A1633" s="441" t="s">
        <v>3157</v>
      </c>
      <c r="B1633" s="442" t="s">
        <v>3158</v>
      </c>
      <c r="C1633" s="443" t="s">
        <v>3159</v>
      </c>
      <c r="D1633" s="444" t="s">
        <v>3160</v>
      </c>
      <c r="E1633" s="443" t="s">
        <v>373</v>
      </c>
      <c r="F1633" s="444" t="s">
        <v>374</v>
      </c>
      <c r="G1633" s="443" t="s">
        <v>3199</v>
      </c>
      <c r="H1633" s="443" t="s">
        <v>3233</v>
      </c>
      <c r="I1633" s="445">
        <v>352.27999877929688</v>
      </c>
      <c r="J1633" s="445">
        <v>456</v>
      </c>
      <c r="K1633" s="446">
        <v>160641.19921875</v>
      </c>
    </row>
    <row r="1634" spans="1:11" ht="14.45" customHeight="1" x14ac:dyDescent="0.2">
      <c r="A1634" s="441" t="s">
        <v>3157</v>
      </c>
      <c r="B1634" s="442" t="s">
        <v>3158</v>
      </c>
      <c r="C1634" s="443" t="s">
        <v>3159</v>
      </c>
      <c r="D1634" s="444" t="s">
        <v>3160</v>
      </c>
      <c r="E1634" s="443" t="s">
        <v>373</v>
      </c>
      <c r="F1634" s="444" t="s">
        <v>374</v>
      </c>
      <c r="G1634" s="443" t="s">
        <v>3201</v>
      </c>
      <c r="H1634" s="443" t="s">
        <v>3234</v>
      </c>
      <c r="I1634" s="445">
        <v>1249.949951171875</v>
      </c>
      <c r="J1634" s="445">
        <v>84</v>
      </c>
      <c r="K1634" s="446">
        <v>104996.15234375</v>
      </c>
    </row>
    <row r="1635" spans="1:11" ht="14.45" customHeight="1" x14ac:dyDescent="0.2">
      <c r="A1635" s="441" t="s">
        <v>3157</v>
      </c>
      <c r="B1635" s="442" t="s">
        <v>3158</v>
      </c>
      <c r="C1635" s="443" t="s">
        <v>3159</v>
      </c>
      <c r="D1635" s="444" t="s">
        <v>3160</v>
      </c>
      <c r="E1635" s="443" t="s">
        <v>373</v>
      </c>
      <c r="F1635" s="444" t="s">
        <v>374</v>
      </c>
      <c r="G1635" s="443" t="s">
        <v>3203</v>
      </c>
      <c r="H1635" s="443" t="s">
        <v>3235</v>
      </c>
      <c r="I1635" s="445">
        <v>659.90997314453125</v>
      </c>
      <c r="J1635" s="445">
        <v>324</v>
      </c>
      <c r="K1635" s="446">
        <v>213810.296875</v>
      </c>
    </row>
    <row r="1636" spans="1:11" ht="14.45" customHeight="1" x14ac:dyDescent="0.2">
      <c r="A1636" s="441" t="s">
        <v>3157</v>
      </c>
      <c r="B1636" s="442" t="s">
        <v>3158</v>
      </c>
      <c r="C1636" s="443" t="s">
        <v>3159</v>
      </c>
      <c r="D1636" s="444" t="s">
        <v>3160</v>
      </c>
      <c r="E1636" s="443" t="s">
        <v>373</v>
      </c>
      <c r="F1636" s="444" t="s">
        <v>374</v>
      </c>
      <c r="G1636" s="443" t="s">
        <v>3207</v>
      </c>
      <c r="H1636" s="443" t="s">
        <v>3236</v>
      </c>
      <c r="I1636" s="445">
        <v>98.405713762555806</v>
      </c>
      <c r="J1636" s="445">
        <v>315</v>
      </c>
      <c r="K1636" s="446">
        <v>31000.740234375</v>
      </c>
    </row>
    <row r="1637" spans="1:11" ht="14.45" customHeight="1" x14ac:dyDescent="0.2">
      <c r="A1637" s="441" t="s">
        <v>3157</v>
      </c>
      <c r="B1637" s="442" t="s">
        <v>3158</v>
      </c>
      <c r="C1637" s="443" t="s">
        <v>3159</v>
      </c>
      <c r="D1637" s="444" t="s">
        <v>3160</v>
      </c>
      <c r="E1637" s="443" t="s">
        <v>373</v>
      </c>
      <c r="F1637" s="444" t="s">
        <v>374</v>
      </c>
      <c r="G1637" s="443" t="s">
        <v>3209</v>
      </c>
      <c r="H1637" s="443" t="s">
        <v>3237</v>
      </c>
      <c r="I1637" s="445">
        <v>30.180000305175781</v>
      </c>
      <c r="J1637" s="445">
        <v>60</v>
      </c>
      <c r="K1637" s="446">
        <v>1810.800048828125</v>
      </c>
    </row>
    <row r="1638" spans="1:11" ht="14.45" customHeight="1" x14ac:dyDescent="0.2">
      <c r="A1638" s="441" t="s">
        <v>3157</v>
      </c>
      <c r="B1638" s="442" t="s">
        <v>3158</v>
      </c>
      <c r="C1638" s="443" t="s">
        <v>3159</v>
      </c>
      <c r="D1638" s="444" t="s">
        <v>3160</v>
      </c>
      <c r="E1638" s="443" t="s">
        <v>373</v>
      </c>
      <c r="F1638" s="444" t="s">
        <v>374</v>
      </c>
      <c r="G1638" s="443" t="s">
        <v>3211</v>
      </c>
      <c r="H1638" s="443" t="s">
        <v>3238</v>
      </c>
      <c r="I1638" s="445">
        <v>2.869999885559082</v>
      </c>
      <c r="J1638" s="445">
        <v>50</v>
      </c>
      <c r="K1638" s="446">
        <v>143.5</v>
      </c>
    </row>
    <row r="1639" spans="1:11" ht="14.45" customHeight="1" x14ac:dyDescent="0.2">
      <c r="A1639" s="441" t="s">
        <v>3157</v>
      </c>
      <c r="B1639" s="442" t="s">
        <v>3158</v>
      </c>
      <c r="C1639" s="443" t="s">
        <v>3159</v>
      </c>
      <c r="D1639" s="444" t="s">
        <v>3160</v>
      </c>
      <c r="E1639" s="443" t="s">
        <v>373</v>
      </c>
      <c r="F1639" s="444" t="s">
        <v>374</v>
      </c>
      <c r="G1639" s="443" t="s">
        <v>3217</v>
      </c>
      <c r="H1639" s="443" t="s">
        <v>3239</v>
      </c>
      <c r="I1639" s="445">
        <v>3.619999885559082</v>
      </c>
      <c r="J1639" s="445">
        <v>70</v>
      </c>
      <c r="K1639" s="446">
        <v>253.48000335693359</v>
      </c>
    </row>
    <row r="1640" spans="1:11" ht="14.45" customHeight="1" x14ac:dyDescent="0.2">
      <c r="A1640" s="441" t="s">
        <v>3157</v>
      </c>
      <c r="B1640" s="442" t="s">
        <v>3158</v>
      </c>
      <c r="C1640" s="443" t="s">
        <v>3159</v>
      </c>
      <c r="D1640" s="444" t="s">
        <v>3160</v>
      </c>
      <c r="E1640" s="443" t="s">
        <v>373</v>
      </c>
      <c r="F1640" s="444" t="s">
        <v>374</v>
      </c>
      <c r="G1640" s="443" t="s">
        <v>3221</v>
      </c>
      <c r="H1640" s="443" t="s">
        <v>3240</v>
      </c>
      <c r="I1640" s="445">
        <v>9.7799997329711914</v>
      </c>
      <c r="J1640" s="445">
        <v>20</v>
      </c>
      <c r="K1640" s="446">
        <v>195.5</v>
      </c>
    </row>
    <row r="1641" spans="1:11" ht="14.45" customHeight="1" x14ac:dyDescent="0.2">
      <c r="A1641" s="441" t="s">
        <v>3157</v>
      </c>
      <c r="B1641" s="442" t="s">
        <v>3158</v>
      </c>
      <c r="C1641" s="443" t="s">
        <v>3159</v>
      </c>
      <c r="D1641" s="444" t="s">
        <v>3160</v>
      </c>
      <c r="E1641" s="443" t="s">
        <v>373</v>
      </c>
      <c r="F1641" s="444" t="s">
        <v>374</v>
      </c>
      <c r="G1641" s="443" t="s">
        <v>3241</v>
      </c>
      <c r="H1641" s="443" t="s">
        <v>3242</v>
      </c>
      <c r="I1641" s="445">
        <v>128</v>
      </c>
      <c r="J1641" s="445">
        <v>10</v>
      </c>
      <c r="K1641" s="446">
        <v>1279.949951171875</v>
      </c>
    </row>
    <row r="1642" spans="1:11" ht="14.45" customHeight="1" x14ac:dyDescent="0.2">
      <c r="A1642" s="441" t="s">
        <v>3157</v>
      </c>
      <c r="B1642" s="442" t="s">
        <v>3158</v>
      </c>
      <c r="C1642" s="443" t="s">
        <v>3159</v>
      </c>
      <c r="D1642" s="444" t="s">
        <v>3160</v>
      </c>
      <c r="E1642" s="443" t="s">
        <v>373</v>
      </c>
      <c r="F1642" s="444" t="s">
        <v>374</v>
      </c>
      <c r="G1642" s="443" t="s">
        <v>3243</v>
      </c>
      <c r="H1642" s="443" t="s">
        <v>3244</v>
      </c>
      <c r="I1642" s="445">
        <v>69</v>
      </c>
      <c r="J1642" s="445">
        <v>30</v>
      </c>
      <c r="K1642" s="446">
        <v>2070</v>
      </c>
    </row>
    <row r="1643" spans="1:11" ht="14.45" customHeight="1" x14ac:dyDescent="0.2">
      <c r="A1643" s="441" t="s">
        <v>3157</v>
      </c>
      <c r="B1643" s="442" t="s">
        <v>3158</v>
      </c>
      <c r="C1643" s="443" t="s">
        <v>3159</v>
      </c>
      <c r="D1643" s="444" t="s">
        <v>3160</v>
      </c>
      <c r="E1643" s="443" t="s">
        <v>373</v>
      </c>
      <c r="F1643" s="444" t="s">
        <v>374</v>
      </c>
      <c r="G1643" s="443" t="s">
        <v>2633</v>
      </c>
      <c r="H1643" s="443" t="s">
        <v>2634</v>
      </c>
      <c r="I1643" s="445">
        <v>10.119999885559082</v>
      </c>
      <c r="J1643" s="445">
        <v>12</v>
      </c>
      <c r="K1643" s="446">
        <v>121.44000244140625</v>
      </c>
    </row>
    <row r="1644" spans="1:11" ht="14.45" customHeight="1" x14ac:dyDescent="0.2">
      <c r="A1644" s="441" t="s">
        <v>3157</v>
      </c>
      <c r="B1644" s="442" t="s">
        <v>3158</v>
      </c>
      <c r="C1644" s="443" t="s">
        <v>3159</v>
      </c>
      <c r="D1644" s="444" t="s">
        <v>3160</v>
      </c>
      <c r="E1644" s="443" t="s">
        <v>373</v>
      </c>
      <c r="F1644" s="444" t="s">
        <v>374</v>
      </c>
      <c r="G1644" s="443" t="s">
        <v>375</v>
      </c>
      <c r="H1644" s="443" t="s">
        <v>376</v>
      </c>
      <c r="I1644" s="445">
        <v>13.020000457763672</v>
      </c>
      <c r="J1644" s="445">
        <v>1</v>
      </c>
      <c r="K1644" s="446">
        <v>13.020000457763672</v>
      </c>
    </row>
    <row r="1645" spans="1:11" ht="14.45" customHeight="1" x14ac:dyDescent="0.2">
      <c r="A1645" s="441" t="s">
        <v>3157</v>
      </c>
      <c r="B1645" s="442" t="s">
        <v>3158</v>
      </c>
      <c r="C1645" s="443" t="s">
        <v>3159</v>
      </c>
      <c r="D1645" s="444" t="s">
        <v>3160</v>
      </c>
      <c r="E1645" s="443" t="s">
        <v>373</v>
      </c>
      <c r="F1645" s="444" t="s">
        <v>374</v>
      </c>
      <c r="G1645" s="443" t="s">
        <v>1351</v>
      </c>
      <c r="H1645" s="443" t="s">
        <v>1352</v>
      </c>
      <c r="I1645" s="445">
        <v>0.85777779420216882</v>
      </c>
      <c r="J1645" s="445">
        <v>5100</v>
      </c>
      <c r="K1645" s="446">
        <v>4376</v>
      </c>
    </row>
    <row r="1646" spans="1:11" ht="14.45" customHeight="1" x14ac:dyDescent="0.2">
      <c r="A1646" s="441" t="s">
        <v>3157</v>
      </c>
      <c r="B1646" s="442" t="s">
        <v>3158</v>
      </c>
      <c r="C1646" s="443" t="s">
        <v>3159</v>
      </c>
      <c r="D1646" s="444" t="s">
        <v>3160</v>
      </c>
      <c r="E1646" s="443" t="s">
        <v>373</v>
      </c>
      <c r="F1646" s="444" t="s">
        <v>374</v>
      </c>
      <c r="G1646" s="443" t="s">
        <v>3245</v>
      </c>
      <c r="H1646" s="443" t="s">
        <v>3246</v>
      </c>
      <c r="I1646" s="445">
        <v>1.5172727108001709</v>
      </c>
      <c r="J1646" s="445">
        <v>4400</v>
      </c>
      <c r="K1646" s="446">
        <v>6674.5</v>
      </c>
    </row>
    <row r="1647" spans="1:11" ht="14.45" customHeight="1" x14ac:dyDescent="0.2">
      <c r="A1647" s="441" t="s">
        <v>3157</v>
      </c>
      <c r="B1647" s="442" t="s">
        <v>3158</v>
      </c>
      <c r="C1647" s="443" t="s">
        <v>3159</v>
      </c>
      <c r="D1647" s="444" t="s">
        <v>3160</v>
      </c>
      <c r="E1647" s="443" t="s">
        <v>373</v>
      </c>
      <c r="F1647" s="444" t="s">
        <v>374</v>
      </c>
      <c r="G1647" s="443" t="s">
        <v>3247</v>
      </c>
      <c r="H1647" s="443" t="s">
        <v>3248</v>
      </c>
      <c r="I1647" s="445">
        <v>2.0662499368190765</v>
      </c>
      <c r="J1647" s="445">
        <v>2200</v>
      </c>
      <c r="K1647" s="446">
        <v>4546</v>
      </c>
    </row>
    <row r="1648" spans="1:11" ht="14.45" customHeight="1" x14ac:dyDescent="0.2">
      <c r="A1648" s="441" t="s">
        <v>3157</v>
      </c>
      <c r="B1648" s="442" t="s">
        <v>3158</v>
      </c>
      <c r="C1648" s="443" t="s">
        <v>3159</v>
      </c>
      <c r="D1648" s="444" t="s">
        <v>3160</v>
      </c>
      <c r="E1648" s="443" t="s">
        <v>373</v>
      </c>
      <c r="F1648" s="444" t="s">
        <v>374</v>
      </c>
      <c r="G1648" s="443" t="s">
        <v>3249</v>
      </c>
      <c r="H1648" s="443" t="s">
        <v>3250</v>
      </c>
      <c r="I1648" s="445">
        <v>3.3629998922348023</v>
      </c>
      <c r="J1648" s="445">
        <v>2950</v>
      </c>
      <c r="K1648" s="446">
        <v>9919.5</v>
      </c>
    </row>
    <row r="1649" spans="1:11" ht="14.45" customHeight="1" x14ac:dyDescent="0.2">
      <c r="A1649" s="441" t="s">
        <v>3157</v>
      </c>
      <c r="B1649" s="442" t="s">
        <v>3158</v>
      </c>
      <c r="C1649" s="443" t="s">
        <v>3159</v>
      </c>
      <c r="D1649" s="444" t="s">
        <v>3160</v>
      </c>
      <c r="E1649" s="443" t="s">
        <v>373</v>
      </c>
      <c r="F1649" s="444" t="s">
        <v>374</v>
      </c>
      <c r="G1649" s="443" t="s">
        <v>3251</v>
      </c>
      <c r="H1649" s="443" t="s">
        <v>3252</v>
      </c>
      <c r="I1649" s="445">
        <v>5.8739999771118168</v>
      </c>
      <c r="J1649" s="445">
        <v>650</v>
      </c>
      <c r="K1649" s="446">
        <v>3819.5</v>
      </c>
    </row>
    <row r="1650" spans="1:11" ht="14.45" customHeight="1" x14ac:dyDescent="0.2">
      <c r="A1650" s="441" t="s">
        <v>3157</v>
      </c>
      <c r="B1650" s="442" t="s">
        <v>3158</v>
      </c>
      <c r="C1650" s="443" t="s">
        <v>3159</v>
      </c>
      <c r="D1650" s="444" t="s">
        <v>3160</v>
      </c>
      <c r="E1650" s="443" t="s">
        <v>373</v>
      </c>
      <c r="F1650" s="444" t="s">
        <v>374</v>
      </c>
      <c r="G1650" s="443" t="s">
        <v>3253</v>
      </c>
      <c r="H1650" s="443" t="s">
        <v>3254</v>
      </c>
      <c r="I1650" s="445">
        <v>61.213333129882813</v>
      </c>
      <c r="J1650" s="445">
        <v>6</v>
      </c>
      <c r="K1650" s="446">
        <v>367.27999877929688</v>
      </c>
    </row>
    <row r="1651" spans="1:11" ht="14.45" customHeight="1" x14ac:dyDescent="0.2">
      <c r="A1651" s="441" t="s">
        <v>3157</v>
      </c>
      <c r="B1651" s="442" t="s">
        <v>3158</v>
      </c>
      <c r="C1651" s="443" t="s">
        <v>3159</v>
      </c>
      <c r="D1651" s="444" t="s">
        <v>3160</v>
      </c>
      <c r="E1651" s="443" t="s">
        <v>373</v>
      </c>
      <c r="F1651" s="444" t="s">
        <v>374</v>
      </c>
      <c r="G1651" s="443" t="s">
        <v>3255</v>
      </c>
      <c r="H1651" s="443" t="s">
        <v>3256</v>
      </c>
      <c r="I1651" s="445">
        <v>98.377498626708984</v>
      </c>
      <c r="J1651" s="445">
        <v>40</v>
      </c>
      <c r="K1651" s="446">
        <v>3935.1499328613281</v>
      </c>
    </row>
    <row r="1652" spans="1:11" ht="14.45" customHeight="1" x14ac:dyDescent="0.2">
      <c r="A1652" s="441" t="s">
        <v>3157</v>
      </c>
      <c r="B1652" s="442" t="s">
        <v>3158</v>
      </c>
      <c r="C1652" s="443" t="s">
        <v>3159</v>
      </c>
      <c r="D1652" s="444" t="s">
        <v>3160</v>
      </c>
      <c r="E1652" s="443" t="s">
        <v>373</v>
      </c>
      <c r="F1652" s="444" t="s">
        <v>374</v>
      </c>
      <c r="G1652" s="443" t="s">
        <v>3257</v>
      </c>
      <c r="H1652" s="443" t="s">
        <v>3258</v>
      </c>
      <c r="I1652" s="445">
        <v>23.920000076293945</v>
      </c>
      <c r="J1652" s="445">
        <v>12</v>
      </c>
      <c r="K1652" s="446">
        <v>287.04000854492188</v>
      </c>
    </row>
    <row r="1653" spans="1:11" ht="14.45" customHeight="1" x14ac:dyDescent="0.2">
      <c r="A1653" s="441" t="s">
        <v>3157</v>
      </c>
      <c r="B1653" s="442" t="s">
        <v>3158</v>
      </c>
      <c r="C1653" s="443" t="s">
        <v>3159</v>
      </c>
      <c r="D1653" s="444" t="s">
        <v>3160</v>
      </c>
      <c r="E1653" s="443" t="s">
        <v>373</v>
      </c>
      <c r="F1653" s="444" t="s">
        <v>374</v>
      </c>
      <c r="G1653" s="443" t="s">
        <v>3259</v>
      </c>
      <c r="H1653" s="443" t="s">
        <v>3260</v>
      </c>
      <c r="I1653" s="445">
        <v>46.31666692097982</v>
      </c>
      <c r="J1653" s="445">
        <v>32</v>
      </c>
      <c r="K1653" s="446">
        <v>1482.1400451660156</v>
      </c>
    </row>
    <row r="1654" spans="1:11" ht="14.45" customHeight="1" x14ac:dyDescent="0.2">
      <c r="A1654" s="441" t="s">
        <v>3157</v>
      </c>
      <c r="B1654" s="442" t="s">
        <v>3158</v>
      </c>
      <c r="C1654" s="443" t="s">
        <v>3159</v>
      </c>
      <c r="D1654" s="444" t="s">
        <v>3160</v>
      </c>
      <c r="E1654" s="443" t="s">
        <v>373</v>
      </c>
      <c r="F1654" s="444" t="s">
        <v>374</v>
      </c>
      <c r="G1654" s="443" t="s">
        <v>2637</v>
      </c>
      <c r="H1654" s="443" t="s">
        <v>2638</v>
      </c>
      <c r="I1654" s="445">
        <v>8.3933334350585938</v>
      </c>
      <c r="J1654" s="445">
        <v>180</v>
      </c>
      <c r="K1654" s="446">
        <v>1510.8000106811523</v>
      </c>
    </row>
    <row r="1655" spans="1:11" ht="14.45" customHeight="1" x14ac:dyDescent="0.2">
      <c r="A1655" s="441" t="s">
        <v>3157</v>
      </c>
      <c r="B1655" s="442" t="s">
        <v>3158</v>
      </c>
      <c r="C1655" s="443" t="s">
        <v>3159</v>
      </c>
      <c r="D1655" s="444" t="s">
        <v>3160</v>
      </c>
      <c r="E1655" s="443" t="s">
        <v>373</v>
      </c>
      <c r="F1655" s="444" t="s">
        <v>374</v>
      </c>
      <c r="G1655" s="443" t="s">
        <v>2639</v>
      </c>
      <c r="H1655" s="443" t="s">
        <v>2640</v>
      </c>
      <c r="I1655" s="445">
        <v>19.199999491373699</v>
      </c>
      <c r="J1655" s="445">
        <v>228</v>
      </c>
      <c r="K1655" s="446">
        <v>4366.27001953125</v>
      </c>
    </row>
    <row r="1656" spans="1:11" ht="14.45" customHeight="1" x14ac:dyDescent="0.2">
      <c r="A1656" s="441" t="s">
        <v>3157</v>
      </c>
      <c r="B1656" s="442" t="s">
        <v>3158</v>
      </c>
      <c r="C1656" s="443" t="s">
        <v>3159</v>
      </c>
      <c r="D1656" s="444" t="s">
        <v>3160</v>
      </c>
      <c r="E1656" s="443" t="s">
        <v>373</v>
      </c>
      <c r="F1656" s="444" t="s">
        <v>374</v>
      </c>
      <c r="G1656" s="443" t="s">
        <v>1351</v>
      </c>
      <c r="H1656" s="443" t="s">
        <v>3261</v>
      </c>
      <c r="I1656" s="445">
        <v>0.85166668891906738</v>
      </c>
      <c r="J1656" s="445">
        <v>2700</v>
      </c>
      <c r="K1656" s="446">
        <v>2296</v>
      </c>
    </row>
    <row r="1657" spans="1:11" ht="14.45" customHeight="1" x14ac:dyDescent="0.2">
      <c r="A1657" s="441" t="s">
        <v>3157</v>
      </c>
      <c r="B1657" s="442" t="s">
        <v>3158</v>
      </c>
      <c r="C1657" s="443" t="s">
        <v>3159</v>
      </c>
      <c r="D1657" s="444" t="s">
        <v>3160</v>
      </c>
      <c r="E1657" s="443" t="s">
        <v>373</v>
      </c>
      <c r="F1657" s="444" t="s">
        <v>374</v>
      </c>
      <c r="G1657" s="443" t="s">
        <v>3245</v>
      </c>
      <c r="H1657" s="443" t="s">
        <v>3262</v>
      </c>
      <c r="I1657" s="445">
        <v>1.5199999809265137</v>
      </c>
      <c r="J1657" s="445">
        <v>1300</v>
      </c>
      <c r="K1657" s="446">
        <v>1976</v>
      </c>
    </row>
    <row r="1658" spans="1:11" ht="14.45" customHeight="1" x14ac:dyDescent="0.2">
      <c r="A1658" s="441" t="s">
        <v>3157</v>
      </c>
      <c r="B1658" s="442" t="s">
        <v>3158</v>
      </c>
      <c r="C1658" s="443" t="s">
        <v>3159</v>
      </c>
      <c r="D1658" s="444" t="s">
        <v>3160</v>
      </c>
      <c r="E1658" s="443" t="s">
        <v>373</v>
      </c>
      <c r="F1658" s="444" t="s">
        <v>374</v>
      </c>
      <c r="G1658" s="443" t="s">
        <v>3247</v>
      </c>
      <c r="H1658" s="443" t="s">
        <v>3263</v>
      </c>
      <c r="I1658" s="445">
        <v>2.0624999403953552</v>
      </c>
      <c r="J1658" s="445">
        <v>970</v>
      </c>
      <c r="K1658" s="446">
        <v>1999.6999969482422</v>
      </c>
    </row>
    <row r="1659" spans="1:11" ht="14.45" customHeight="1" x14ac:dyDescent="0.2">
      <c r="A1659" s="441" t="s">
        <v>3157</v>
      </c>
      <c r="B1659" s="442" t="s">
        <v>3158</v>
      </c>
      <c r="C1659" s="443" t="s">
        <v>3159</v>
      </c>
      <c r="D1659" s="444" t="s">
        <v>3160</v>
      </c>
      <c r="E1659" s="443" t="s">
        <v>373</v>
      </c>
      <c r="F1659" s="444" t="s">
        <v>374</v>
      </c>
      <c r="G1659" s="443" t="s">
        <v>3249</v>
      </c>
      <c r="H1659" s="443" t="s">
        <v>3264</v>
      </c>
      <c r="I1659" s="445">
        <v>3.3633332252502441</v>
      </c>
      <c r="J1659" s="445">
        <v>800</v>
      </c>
      <c r="K1659" s="446">
        <v>2691</v>
      </c>
    </row>
    <row r="1660" spans="1:11" ht="14.45" customHeight="1" x14ac:dyDescent="0.2">
      <c r="A1660" s="441" t="s">
        <v>3157</v>
      </c>
      <c r="B1660" s="442" t="s">
        <v>3158</v>
      </c>
      <c r="C1660" s="443" t="s">
        <v>3159</v>
      </c>
      <c r="D1660" s="444" t="s">
        <v>3160</v>
      </c>
      <c r="E1660" s="443" t="s">
        <v>373</v>
      </c>
      <c r="F1660" s="444" t="s">
        <v>374</v>
      </c>
      <c r="G1660" s="443" t="s">
        <v>3251</v>
      </c>
      <c r="H1660" s="443" t="s">
        <v>3265</v>
      </c>
      <c r="I1660" s="445">
        <v>5.880000114440918</v>
      </c>
      <c r="J1660" s="445">
        <v>400</v>
      </c>
      <c r="K1660" s="446">
        <v>2350.72998046875</v>
      </c>
    </row>
    <row r="1661" spans="1:11" ht="14.45" customHeight="1" x14ac:dyDescent="0.2">
      <c r="A1661" s="441" t="s">
        <v>3157</v>
      </c>
      <c r="B1661" s="442" t="s">
        <v>3158</v>
      </c>
      <c r="C1661" s="443" t="s">
        <v>3159</v>
      </c>
      <c r="D1661" s="444" t="s">
        <v>3160</v>
      </c>
      <c r="E1661" s="443" t="s">
        <v>373</v>
      </c>
      <c r="F1661" s="444" t="s">
        <v>374</v>
      </c>
      <c r="G1661" s="443" t="s">
        <v>3253</v>
      </c>
      <c r="H1661" s="443" t="s">
        <v>3266</v>
      </c>
      <c r="I1661" s="445">
        <v>61.216667175292969</v>
      </c>
      <c r="J1661" s="445">
        <v>6</v>
      </c>
      <c r="K1661" s="446">
        <v>367.30000305175781</v>
      </c>
    </row>
    <row r="1662" spans="1:11" ht="14.45" customHeight="1" x14ac:dyDescent="0.2">
      <c r="A1662" s="441" t="s">
        <v>3157</v>
      </c>
      <c r="B1662" s="442" t="s">
        <v>3158</v>
      </c>
      <c r="C1662" s="443" t="s">
        <v>3159</v>
      </c>
      <c r="D1662" s="444" t="s">
        <v>3160</v>
      </c>
      <c r="E1662" s="443" t="s">
        <v>373</v>
      </c>
      <c r="F1662" s="444" t="s">
        <v>374</v>
      </c>
      <c r="G1662" s="443" t="s">
        <v>3255</v>
      </c>
      <c r="H1662" s="443" t="s">
        <v>3267</v>
      </c>
      <c r="I1662" s="445">
        <v>98.379997253417969</v>
      </c>
      <c r="J1662" s="445">
        <v>30</v>
      </c>
      <c r="K1662" s="446">
        <v>2951.39990234375</v>
      </c>
    </row>
    <row r="1663" spans="1:11" ht="14.45" customHeight="1" x14ac:dyDescent="0.2">
      <c r="A1663" s="441" t="s">
        <v>3157</v>
      </c>
      <c r="B1663" s="442" t="s">
        <v>3158</v>
      </c>
      <c r="C1663" s="443" t="s">
        <v>3159</v>
      </c>
      <c r="D1663" s="444" t="s">
        <v>3160</v>
      </c>
      <c r="E1663" s="443" t="s">
        <v>373</v>
      </c>
      <c r="F1663" s="444" t="s">
        <v>374</v>
      </c>
      <c r="G1663" s="443" t="s">
        <v>3259</v>
      </c>
      <c r="H1663" s="443" t="s">
        <v>3268</v>
      </c>
      <c r="I1663" s="445">
        <v>46.31666692097982</v>
      </c>
      <c r="J1663" s="445">
        <v>54</v>
      </c>
      <c r="K1663" s="446">
        <v>2500.9801025390625</v>
      </c>
    </row>
    <row r="1664" spans="1:11" ht="14.45" customHeight="1" x14ac:dyDescent="0.2">
      <c r="A1664" s="441" t="s">
        <v>3157</v>
      </c>
      <c r="B1664" s="442" t="s">
        <v>3158</v>
      </c>
      <c r="C1664" s="443" t="s">
        <v>3159</v>
      </c>
      <c r="D1664" s="444" t="s">
        <v>3160</v>
      </c>
      <c r="E1664" s="443" t="s">
        <v>373</v>
      </c>
      <c r="F1664" s="444" t="s">
        <v>374</v>
      </c>
      <c r="G1664" s="443" t="s">
        <v>2637</v>
      </c>
      <c r="H1664" s="443" t="s">
        <v>3269</v>
      </c>
      <c r="I1664" s="445">
        <v>8.3900003433227539</v>
      </c>
      <c r="J1664" s="445">
        <v>36</v>
      </c>
      <c r="K1664" s="446">
        <v>302.04000854492188</v>
      </c>
    </row>
    <row r="1665" spans="1:11" ht="14.45" customHeight="1" x14ac:dyDescent="0.2">
      <c r="A1665" s="441" t="s">
        <v>3157</v>
      </c>
      <c r="B1665" s="442" t="s">
        <v>3158</v>
      </c>
      <c r="C1665" s="443" t="s">
        <v>3159</v>
      </c>
      <c r="D1665" s="444" t="s">
        <v>3160</v>
      </c>
      <c r="E1665" s="443" t="s">
        <v>373</v>
      </c>
      <c r="F1665" s="444" t="s">
        <v>374</v>
      </c>
      <c r="G1665" s="443" t="s">
        <v>2639</v>
      </c>
      <c r="H1665" s="443" t="s">
        <v>3270</v>
      </c>
      <c r="I1665" s="445">
        <v>18.943999099731446</v>
      </c>
      <c r="J1665" s="445">
        <v>312</v>
      </c>
      <c r="K1665" s="446">
        <v>5910.3800659179688</v>
      </c>
    </row>
    <row r="1666" spans="1:11" ht="14.45" customHeight="1" x14ac:dyDescent="0.2">
      <c r="A1666" s="441" t="s">
        <v>3157</v>
      </c>
      <c r="B1666" s="442" t="s">
        <v>3158</v>
      </c>
      <c r="C1666" s="443" t="s">
        <v>3159</v>
      </c>
      <c r="D1666" s="444" t="s">
        <v>3160</v>
      </c>
      <c r="E1666" s="443" t="s">
        <v>373</v>
      </c>
      <c r="F1666" s="444" t="s">
        <v>374</v>
      </c>
      <c r="G1666" s="443" t="s">
        <v>3271</v>
      </c>
      <c r="H1666" s="443" t="s">
        <v>3272</v>
      </c>
      <c r="I1666" s="445">
        <v>13.229999542236328</v>
      </c>
      <c r="J1666" s="445">
        <v>100</v>
      </c>
      <c r="K1666" s="446">
        <v>1322.5</v>
      </c>
    </row>
    <row r="1667" spans="1:11" ht="14.45" customHeight="1" x14ac:dyDescent="0.2">
      <c r="A1667" s="441" t="s">
        <v>3157</v>
      </c>
      <c r="B1667" s="442" t="s">
        <v>3158</v>
      </c>
      <c r="C1667" s="443" t="s">
        <v>3159</v>
      </c>
      <c r="D1667" s="444" t="s">
        <v>3160</v>
      </c>
      <c r="E1667" s="443" t="s">
        <v>373</v>
      </c>
      <c r="F1667" s="444" t="s">
        <v>374</v>
      </c>
      <c r="G1667" s="443" t="s">
        <v>3273</v>
      </c>
      <c r="H1667" s="443" t="s">
        <v>3274</v>
      </c>
      <c r="I1667" s="445">
        <v>18.860000610351563</v>
      </c>
      <c r="J1667" s="445">
        <v>800</v>
      </c>
      <c r="K1667" s="446">
        <v>15088</v>
      </c>
    </row>
    <row r="1668" spans="1:11" ht="14.45" customHeight="1" x14ac:dyDescent="0.2">
      <c r="A1668" s="441" t="s">
        <v>3157</v>
      </c>
      <c r="B1668" s="442" t="s">
        <v>3158</v>
      </c>
      <c r="C1668" s="443" t="s">
        <v>3159</v>
      </c>
      <c r="D1668" s="444" t="s">
        <v>3160</v>
      </c>
      <c r="E1668" s="443" t="s">
        <v>373</v>
      </c>
      <c r="F1668" s="444" t="s">
        <v>374</v>
      </c>
      <c r="G1668" s="443" t="s">
        <v>1357</v>
      </c>
      <c r="H1668" s="443" t="s">
        <v>1358</v>
      </c>
      <c r="I1668" s="445">
        <v>7.5900001525878906</v>
      </c>
      <c r="J1668" s="445">
        <v>50</v>
      </c>
      <c r="K1668" s="446">
        <v>379.5</v>
      </c>
    </row>
    <row r="1669" spans="1:11" ht="14.45" customHeight="1" x14ac:dyDescent="0.2">
      <c r="A1669" s="441" t="s">
        <v>3157</v>
      </c>
      <c r="B1669" s="442" t="s">
        <v>3158</v>
      </c>
      <c r="C1669" s="443" t="s">
        <v>3159</v>
      </c>
      <c r="D1669" s="444" t="s">
        <v>3160</v>
      </c>
      <c r="E1669" s="443" t="s">
        <v>373</v>
      </c>
      <c r="F1669" s="444" t="s">
        <v>374</v>
      </c>
      <c r="G1669" s="443" t="s">
        <v>3275</v>
      </c>
      <c r="H1669" s="443" t="s">
        <v>3276</v>
      </c>
      <c r="I1669" s="445">
        <v>8.619999885559082</v>
      </c>
      <c r="J1669" s="445">
        <v>50</v>
      </c>
      <c r="K1669" s="446">
        <v>431</v>
      </c>
    </row>
    <row r="1670" spans="1:11" ht="14.45" customHeight="1" x14ac:dyDescent="0.2">
      <c r="A1670" s="441" t="s">
        <v>3157</v>
      </c>
      <c r="B1670" s="442" t="s">
        <v>3158</v>
      </c>
      <c r="C1670" s="443" t="s">
        <v>3159</v>
      </c>
      <c r="D1670" s="444" t="s">
        <v>3160</v>
      </c>
      <c r="E1670" s="443" t="s">
        <v>373</v>
      </c>
      <c r="F1670" s="444" t="s">
        <v>374</v>
      </c>
      <c r="G1670" s="443" t="s">
        <v>3277</v>
      </c>
      <c r="H1670" s="443" t="s">
        <v>3278</v>
      </c>
      <c r="I1670" s="445">
        <v>10.529999732971191</v>
      </c>
      <c r="J1670" s="445">
        <v>20</v>
      </c>
      <c r="K1670" s="446">
        <v>210.60000610351563</v>
      </c>
    </row>
    <row r="1671" spans="1:11" ht="14.45" customHeight="1" x14ac:dyDescent="0.2">
      <c r="A1671" s="441" t="s">
        <v>3157</v>
      </c>
      <c r="B1671" s="442" t="s">
        <v>3158</v>
      </c>
      <c r="C1671" s="443" t="s">
        <v>3159</v>
      </c>
      <c r="D1671" s="444" t="s">
        <v>3160</v>
      </c>
      <c r="E1671" s="443" t="s">
        <v>373</v>
      </c>
      <c r="F1671" s="444" t="s">
        <v>374</v>
      </c>
      <c r="G1671" s="443" t="s">
        <v>3279</v>
      </c>
      <c r="H1671" s="443" t="s">
        <v>3280</v>
      </c>
      <c r="I1671" s="445">
        <v>13.229999542236328</v>
      </c>
      <c r="J1671" s="445">
        <v>160</v>
      </c>
      <c r="K1671" s="446">
        <v>2116.7999877929688</v>
      </c>
    </row>
    <row r="1672" spans="1:11" ht="14.45" customHeight="1" x14ac:dyDescent="0.2">
      <c r="A1672" s="441" t="s">
        <v>3157</v>
      </c>
      <c r="B1672" s="442" t="s">
        <v>3158</v>
      </c>
      <c r="C1672" s="443" t="s">
        <v>3159</v>
      </c>
      <c r="D1672" s="444" t="s">
        <v>3160</v>
      </c>
      <c r="E1672" s="443" t="s">
        <v>373</v>
      </c>
      <c r="F1672" s="444" t="s">
        <v>374</v>
      </c>
      <c r="G1672" s="443" t="s">
        <v>3281</v>
      </c>
      <c r="H1672" s="443" t="s">
        <v>3282</v>
      </c>
      <c r="I1672" s="445">
        <v>68.833333333333329</v>
      </c>
      <c r="J1672" s="445">
        <v>600</v>
      </c>
      <c r="K1672" s="446">
        <v>41380.6787109375</v>
      </c>
    </row>
    <row r="1673" spans="1:11" ht="14.45" customHeight="1" x14ac:dyDescent="0.2">
      <c r="A1673" s="441" t="s">
        <v>3157</v>
      </c>
      <c r="B1673" s="442" t="s">
        <v>3158</v>
      </c>
      <c r="C1673" s="443" t="s">
        <v>3159</v>
      </c>
      <c r="D1673" s="444" t="s">
        <v>3160</v>
      </c>
      <c r="E1673" s="443" t="s">
        <v>373</v>
      </c>
      <c r="F1673" s="444" t="s">
        <v>374</v>
      </c>
      <c r="G1673" s="443" t="s">
        <v>1357</v>
      </c>
      <c r="H1673" s="443" t="s">
        <v>3283</v>
      </c>
      <c r="I1673" s="445">
        <v>7.5900001525878906</v>
      </c>
      <c r="J1673" s="445">
        <v>116</v>
      </c>
      <c r="K1673" s="446">
        <v>880.44001007080078</v>
      </c>
    </row>
    <row r="1674" spans="1:11" ht="14.45" customHeight="1" x14ac:dyDescent="0.2">
      <c r="A1674" s="441" t="s">
        <v>3157</v>
      </c>
      <c r="B1674" s="442" t="s">
        <v>3158</v>
      </c>
      <c r="C1674" s="443" t="s">
        <v>3159</v>
      </c>
      <c r="D1674" s="444" t="s">
        <v>3160</v>
      </c>
      <c r="E1674" s="443" t="s">
        <v>373</v>
      </c>
      <c r="F1674" s="444" t="s">
        <v>374</v>
      </c>
      <c r="G1674" s="443" t="s">
        <v>3279</v>
      </c>
      <c r="H1674" s="443" t="s">
        <v>3284</v>
      </c>
      <c r="I1674" s="445">
        <v>13.224999904632568</v>
      </c>
      <c r="J1674" s="445">
        <v>230</v>
      </c>
      <c r="K1674" s="446">
        <v>3042.6000061035156</v>
      </c>
    </row>
    <row r="1675" spans="1:11" ht="14.45" customHeight="1" x14ac:dyDescent="0.2">
      <c r="A1675" s="441" t="s">
        <v>3157</v>
      </c>
      <c r="B1675" s="442" t="s">
        <v>3158</v>
      </c>
      <c r="C1675" s="443" t="s">
        <v>3159</v>
      </c>
      <c r="D1675" s="444" t="s">
        <v>3160</v>
      </c>
      <c r="E1675" s="443" t="s">
        <v>373</v>
      </c>
      <c r="F1675" s="444" t="s">
        <v>374</v>
      </c>
      <c r="G1675" s="443" t="s">
        <v>3281</v>
      </c>
      <c r="H1675" s="443" t="s">
        <v>3285</v>
      </c>
      <c r="I1675" s="445">
        <v>68.150001525878906</v>
      </c>
      <c r="J1675" s="445">
        <v>744</v>
      </c>
      <c r="K1675" s="446">
        <v>50702.849609375</v>
      </c>
    </row>
    <row r="1676" spans="1:11" ht="14.45" customHeight="1" x14ac:dyDescent="0.2">
      <c r="A1676" s="441" t="s">
        <v>3157</v>
      </c>
      <c r="B1676" s="442" t="s">
        <v>3158</v>
      </c>
      <c r="C1676" s="443" t="s">
        <v>3159</v>
      </c>
      <c r="D1676" s="444" t="s">
        <v>3160</v>
      </c>
      <c r="E1676" s="443" t="s">
        <v>373</v>
      </c>
      <c r="F1676" s="444" t="s">
        <v>374</v>
      </c>
      <c r="G1676" s="443" t="s">
        <v>3286</v>
      </c>
      <c r="H1676" s="443" t="s">
        <v>3287</v>
      </c>
      <c r="I1676" s="445">
        <v>2.5099999904632568</v>
      </c>
      <c r="J1676" s="445">
        <v>120</v>
      </c>
      <c r="K1676" s="446">
        <v>301.20000457763672</v>
      </c>
    </row>
    <row r="1677" spans="1:11" ht="14.45" customHeight="1" x14ac:dyDescent="0.2">
      <c r="A1677" s="441" t="s">
        <v>3157</v>
      </c>
      <c r="B1677" s="442" t="s">
        <v>3158</v>
      </c>
      <c r="C1677" s="443" t="s">
        <v>3159</v>
      </c>
      <c r="D1677" s="444" t="s">
        <v>3160</v>
      </c>
      <c r="E1677" s="443" t="s">
        <v>373</v>
      </c>
      <c r="F1677" s="444" t="s">
        <v>374</v>
      </c>
      <c r="G1677" s="443" t="s">
        <v>3288</v>
      </c>
      <c r="H1677" s="443" t="s">
        <v>3289</v>
      </c>
      <c r="I1677" s="445">
        <v>3.2649999856948853</v>
      </c>
      <c r="J1677" s="445">
        <v>820</v>
      </c>
      <c r="K1677" s="446">
        <v>2678.5999908447266</v>
      </c>
    </row>
    <row r="1678" spans="1:11" ht="14.45" customHeight="1" x14ac:dyDescent="0.2">
      <c r="A1678" s="441" t="s">
        <v>3157</v>
      </c>
      <c r="B1678" s="442" t="s">
        <v>3158</v>
      </c>
      <c r="C1678" s="443" t="s">
        <v>3159</v>
      </c>
      <c r="D1678" s="444" t="s">
        <v>3160</v>
      </c>
      <c r="E1678" s="443" t="s">
        <v>373</v>
      </c>
      <c r="F1678" s="444" t="s">
        <v>374</v>
      </c>
      <c r="G1678" s="443" t="s">
        <v>3290</v>
      </c>
      <c r="H1678" s="443" t="s">
        <v>3291</v>
      </c>
      <c r="I1678" s="445">
        <v>3.9840000152587889</v>
      </c>
      <c r="J1678" s="445">
        <v>2260</v>
      </c>
      <c r="K1678" s="446">
        <v>8985.8000030517578</v>
      </c>
    </row>
    <row r="1679" spans="1:11" ht="14.45" customHeight="1" x14ac:dyDescent="0.2">
      <c r="A1679" s="441" t="s">
        <v>3157</v>
      </c>
      <c r="B1679" s="442" t="s">
        <v>3158</v>
      </c>
      <c r="C1679" s="443" t="s">
        <v>3159</v>
      </c>
      <c r="D1679" s="444" t="s">
        <v>3160</v>
      </c>
      <c r="E1679" s="443" t="s">
        <v>373</v>
      </c>
      <c r="F1679" s="444" t="s">
        <v>374</v>
      </c>
      <c r="G1679" s="443" t="s">
        <v>3292</v>
      </c>
      <c r="H1679" s="443" t="s">
        <v>3293</v>
      </c>
      <c r="I1679" s="445">
        <v>4.5183332761128741</v>
      </c>
      <c r="J1679" s="445">
        <v>1720</v>
      </c>
      <c r="K1679" s="446">
        <v>7761.9999694824219</v>
      </c>
    </row>
    <row r="1680" spans="1:11" ht="14.45" customHeight="1" x14ac:dyDescent="0.2">
      <c r="A1680" s="441" t="s">
        <v>3157</v>
      </c>
      <c r="B1680" s="442" t="s">
        <v>3158</v>
      </c>
      <c r="C1680" s="443" t="s">
        <v>3159</v>
      </c>
      <c r="D1680" s="444" t="s">
        <v>3160</v>
      </c>
      <c r="E1680" s="443" t="s">
        <v>373</v>
      </c>
      <c r="F1680" s="444" t="s">
        <v>374</v>
      </c>
      <c r="G1680" s="443" t="s">
        <v>3294</v>
      </c>
      <c r="H1680" s="443" t="s">
        <v>3295</v>
      </c>
      <c r="I1680" s="445">
        <v>22.295000076293945</v>
      </c>
      <c r="J1680" s="445">
        <v>14</v>
      </c>
      <c r="K1680" s="446">
        <v>312.16000366210938</v>
      </c>
    </row>
    <row r="1681" spans="1:11" ht="14.45" customHeight="1" x14ac:dyDescent="0.2">
      <c r="A1681" s="441" t="s">
        <v>3157</v>
      </c>
      <c r="B1681" s="442" t="s">
        <v>3158</v>
      </c>
      <c r="C1681" s="443" t="s">
        <v>3159</v>
      </c>
      <c r="D1681" s="444" t="s">
        <v>3160</v>
      </c>
      <c r="E1681" s="443" t="s">
        <v>373</v>
      </c>
      <c r="F1681" s="444" t="s">
        <v>374</v>
      </c>
      <c r="G1681" s="443" t="s">
        <v>3296</v>
      </c>
      <c r="H1681" s="443" t="s">
        <v>3297</v>
      </c>
      <c r="I1681" s="445">
        <v>96.19000244140625</v>
      </c>
      <c r="J1681" s="445">
        <v>5</v>
      </c>
      <c r="K1681" s="446">
        <v>480.95001220703125</v>
      </c>
    </row>
    <row r="1682" spans="1:11" ht="14.45" customHeight="1" x14ac:dyDescent="0.2">
      <c r="A1682" s="441" t="s">
        <v>3157</v>
      </c>
      <c r="B1682" s="442" t="s">
        <v>3158</v>
      </c>
      <c r="C1682" s="443" t="s">
        <v>3159</v>
      </c>
      <c r="D1682" s="444" t="s">
        <v>3160</v>
      </c>
      <c r="E1682" s="443" t="s">
        <v>373</v>
      </c>
      <c r="F1682" s="444" t="s">
        <v>374</v>
      </c>
      <c r="G1682" s="443" t="s">
        <v>1359</v>
      </c>
      <c r="H1682" s="443" t="s">
        <v>1360</v>
      </c>
      <c r="I1682" s="445">
        <v>7.0900001525878906</v>
      </c>
      <c r="J1682" s="445">
        <v>2</v>
      </c>
      <c r="K1682" s="446">
        <v>14.170000076293945</v>
      </c>
    </row>
    <row r="1683" spans="1:11" ht="14.45" customHeight="1" x14ac:dyDescent="0.2">
      <c r="A1683" s="441" t="s">
        <v>3157</v>
      </c>
      <c r="B1683" s="442" t="s">
        <v>3158</v>
      </c>
      <c r="C1683" s="443" t="s">
        <v>3159</v>
      </c>
      <c r="D1683" s="444" t="s">
        <v>3160</v>
      </c>
      <c r="E1683" s="443" t="s">
        <v>373</v>
      </c>
      <c r="F1683" s="444" t="s">
        <v>374</v>
      </c>
      <c r="G1683" s="443" t="s">
        <v>1361</v>
      </c>
      <c r="H1683" s="443" t="s">
        <v>1362</v>
      </c>
      <c r="I1683" s="445">
        <v>8.3400001525878906</v>
      </c>
      <c r="J1683" s="445">
        <v>2</v>
      </c>
      <c r="K1683" s="446">
        <v>16.680000305175781</v>
      </c>
    </row>
    <row r="1684" spans="1:11" ht="14.45" customHeight="1" x14ac:dyDescent="0.2">
      <c r="A1684" s="441" t="s">
        <v>3157</v>
      </c>
      <c r="B1684" s="442" t="s">
        <v>3158</v>
      </c>
      <c r="C1684" s="443" t="s">
        <v>3159</v>
      </c>
      <c r="D1684" s="444" t="s">
        <v>3160</v>
      </c>
      <c r="E1684" s="443" t="s">
        <v>373</v>
      </c>
      <c r="F1684" s="444" t="s">
        <v>374</v>
      </c>
      <c r="G1684" s="443" t="s">
        <v>2643</v>
      </c>
      <c r="H1684" s="443" t="s">
        <v>2644</v>
      </c>
      <c r="I1684" s="445">
        <v>9.5900001525878906</v>
      </c>
      <c r="J1684" s="445">
        <v>1</v>
      </c>
      <c r="K1684" s="446">
        <v>9.5900001525878906</v>
      </c>
    </row>
    <row r="1685" spans="1:11" ht="14.45" customHeight="1" x14ac:dyDescent="0.2">
      <c r="A1685" s="441" t="s">
        <v>3157</v>
      </c>
      <c r="B1685" s="442" t="s">
        <v>3158</v>
      </c>
      <c r="C1685" s="443" t="s">
        <v>3159</v>
      </c>
      <c r="D1685" s="444" t="s">
        <v>3160</v>
      </c>
      <c r="E1685" s="443" t="s">
        <v>373</v>
      </c>
      <c r="F1685" s="444" t="s">
        <v>374</v>
      </c>
      <c r="G1685" s="443" t="s">
        <v>3298</v>
      </c>
      <c r="H1685" s="443" t="s">
        <v>3299</v>
      </c>
      <c r="I1685" s="445">
        <v>72.220001220703125</v>
      </c>
      <c r="J1685" s="445">
        <v>8</v>
      </c>
      <c r="K1685" s="446">
        <v>577.760009765625</v>
      </c>
    </row>
    <row r="1686" spans="1:11" ht="14.45" customHeight="1" x14ac:dyDescent="0.2">
      <c r="A1686" s="441" t="s">
        <v>3157</v>
      </c>
      <c r="B1686" s="442" t="s">
        <v>3158</v>
      </c>
      <c r="C1686" s="443" t="s">
        <v>3159</v>
      </c>
      <c r="D1686" s="444" t="s">
        <v>3160</v>
      </c>
      <c r="E1686" s="443" t="s">
        <v>373</v>
      </c>
      <c r="F1686" s="444" t="s">
        <v>374</v>
      </c>
      <c r="G1686" s="443" t="s">
        <v>3300</v>
      </c>
      <c r="H1686" s="443" t="s">
        <v>3301</v>
      </c>
      <c r="I1686" s="445">
        <v>105.45999908447266</v>
      </c>
      <c r="J1686" s="445">
        <v>10</v>
      </c>
      <c r="K1686" s="446">
        <v>1054.6000061035156</v>
      </c>
    </row>
    <row r="1687" spans="1:11" ht="14.45" customHeight="1" x14ac:dyDescent="0.2">
      <c r="A1687" s="441" t="s">
        <v>3157</v>
      </c>
      <c r="B1687" s="442" t="s">
        <v>3158</v>
      </c>
      <c r="C1687" s="443" t="s">
        <v>3159</v>
      </c>
      <c r="D1687" s="444" t="s">
        <v>3160</v>
      </c>
      <c r="E1687" s="443" t="s">
        <v>373</v>
      </c>
      <c r="F1687" s="444" t="s">
        <v>374</v>
      </c>
      <c r="G1687" s="443" t="s">
        <v>3302</v>
      </c>
      <c r="H1687" s="443" t="s">
        <v>3303</v>
      </c>
      <c r="I1687" s="445">
        <v>9.7299995422363281</v>
      </c>
      <c r="J1687" s="445">
        <v>120</v>
      </c>
      <c r="K1687" s="446">
        <v>1167.47998046875</v>
      </c>
    </row>
    <row r="1688" spans="1:11" ht="14.45" customHeight="1" x14ac:dyDescent="0.2">
      <c r="A1688" s="441" t="s">
        <v>3157</v>
      </c>
      <c r="B1688" s="442" t="s">
        <v>3158</v>
      </c>
      <c r="C1688" s="443" t="s">
        <v>3159</v>
      </c>
      <c r="D1688" s="444" t="s">
        <v>3160</v>
      </c>
      <c r="E1688" s="443" t="s">
        <v>373</v>
      </c>
      <c r="F1688" s="444" t="s">
        <v>374</v>
      </c>
      <c r="G1688" s="443" t="s">
        <v>3304</v>
      </c>
      <c r="H1688" s="443" t="s">
        <v>3305</v>
      </c>
      <c r="I1688" s="445">
        <v>11.260000228881836</v>
      </c>
      <c r="J1688" s="445">
        <v>486</v>
      </c>
      <c r="K1688" s="446">
        <v>5471.9899444580078</v>
      </c>
    </row>
    <row r="1689" spans="1:11" ht="14.45" customHeight="1" x14ac:dyDescent="0.2">
      <c r="A1689" s="441" t="s">
        <v>3157</v>
      </c>
      <c r="B1689" s="442" t="s">
        <v>3158</v>
      </c>
      <c r="C1689" s="443" t="s">
        <v>3159</v>
      </c>
      <c r="D1689" s="444" t="s">
        <v>3160</v>
      </c>
      <c r="E1689" s="443" t="s">
        <v>373</v>
      </c>
      <c r="F1689" s="444" t="s">
        <v>374</v>
      </c>
      <c r="G1689" s="443" t="s">
        <v>3304</v>
      </c>
      <c r="H1689" s="443" t="s">
        <v>3306</v>
      </c>
      <c r="I1689" s="445">
        <v>11.260000228881836</v>
      </c>
      <c r="J1689" s="445">
        <v>330</v>
      </c>
      <c r="K1689" s="446">
        <v>3715.1400146484375</v>
      </c>
    </row>
    <row r="1690" spans="1:11" ht="14.45" customHeight="1" x14ac:dyDescent="0.2">
      <c r="A1690" s="441" t="s">
        <v>3157</v>
      </c>
      <c r="B1690" s="442" t="s">
        <v>3158</v>
      </c>
      <c r="C1690" s="443" t="s">
        <v>3159</v>
      </c>
      <c r="D1690" s="444" t="s">
        <v>3160</v>
      </c>
      <c r="E1690" s="443" t="s">
        <v>373</v>
      </c>
      <c r="F1690" s="444" t="s">
        <v>374</v>
      </c>
      <c r="G1690" s="443" t="s">
        <v>3307</v>
      </c>
      <c r="H1690" s="443" t="s">
        <v>3308</v>
      </c>
      <c r="I1690" s="445">
        <v>13.869999885559082</v>
      </c>
      <c r="J1690" s="445">
        <v>96</v>
      </c>
      <c r="K1690" s="446">
        <v>1331.6099853515625</v>
      </c>
    </row>
    <row r="1691" spans="1:11" ht="14.45" customHeight="1" x14ac:dyDescent="0.2">
      <c r="A1691" s="441" t="s">
        <v>3157</v>
      </c>
      <c r="B1691" s="442" t="s">
        <v>3158</v>
      </c>
      <c r="C1691" s="443" t="s">
        <v>3159</v>
      </c>
      <c r="D1691" s="444" t="s">
        <v>3160</v>
      </c>
      <c r="E1691" s="443" t="s">
        <v>373</v>
      </c>
      <c r="F1691" s="444" t="s">
        <v>374</v>
      </c>
      <c r="G1691" s="443" t="s">
        <v>3309</v>
      </c>
      <c r="H1691" s="443" t="s">
        <v>3310</v>
      </c>
      <c r="I1691" s="445">
        <v>15.484999656677246</v>
      </c>
      <c r="J1691" s="445">
        <v>80</v>
      </c>
      <c r="K1691" s="446">
        <v>1238.8499755859375</v>
      </c>
    </row>
    <row r="1692" spans="1:11" ht="14.45" customHeight="1" x14ac:dyDescent="0.2">
      <c r="A1692" s="441" t="s">
        <v>3157</v>
      </c>
      <c r="B1692" s="442" t="s">
        <v>3158</v>
      </c>
      <c r="C1692" s="443" t="s">
        <v>3159</v>
      </c>
      <c r="D1692" s="444" t="s">
        <v>3160</v>
      </c>
      <c r="E1692" s="443" t="s">
        <v>373</v>
      </c>
      <c r="F1692" s="444" t="s">
        <v>374</v>
      </c>
      <c r="G1692" s="443" t="s">
        <v>3307</v>
      </c>
      <c r="H1692" s="443" t="s">
        <v>3311</v>
      </c>
      <c r="I1692" s="445">
        <v>13.869999885559082</v>
      </c>
      <c r="J1692" s="445">
        <v>48</v>
      </c>
      <c r="K1692" s="446">
        <v>665.83001708984375</v>
      </c>
    </row>
    <row r="1693" spans="1:11" ht="14.45" customHeight="1" x14ac:dyDescent="0.2">
      <c r="A1693" s="441" t="s">
        <v>3157</v>
      </c>
      <c r="B1693" s="442" t="s">
        <v>3158</v>
      </c>
      <c r="C1693" s="443" t="s">
        <v>3159</v>
      </c>
      <c r="D1693" s="444" t="s">
        <v>3160</v>
      </c>
      <c r="E1693" s="443" t="s">
        <v>373</v>
      </c>
      <c r="F1693" s="444" t="s">
        <v>374</v>
      </c>
      <c r="G1693" s="443" t="s">
        <v>3312</v>
      </c>
      <c r="H1693" s="443" t="s">
        <v>3313</v>
      </c>
      <c r="I1693" s="445">
        <v>17.549999237060547</v>
      </c>
      <c r="J1693" s="445">
        <v>40</v>
      </c>
      <c r="K1693" s="446">
        <v>702.19000244140625</v>
      </c>
    </row>
    <row r="1694" spans="1:11" ht="14.45" customHeight="1" x14ac:dyDescent="0.2">
      <c r="A1694" s="441" t="s">
        <v>3157</v>
      </c>
      <c r="B1694" s="442" t="s">
        <v>3158</v>
      </c>
      <c r="C1694" s="443" t="s">
        <v>3159</v>
      </c>
      <c r="D1694" s="444" t="s">
        <v>3160</v>
      </c>
      <c r="E1694" s="443" t="s">
        <v>373</v>
      </c>
      <c r="F1694" s="444" t="s">
        <v>374</v>
      </c>
      <c r="G1694" s="443" t="s">
        <v>1363</v>
      </c>
      <c r="H1694" s="443" t="s">
        <v>1364</v>
      </c>
      <c r="I1694" s="445">
        <v>19.959999084472656</v>
      </c>
      <c r="J1694" s="445">
        <v>1</v>
      </c>
      <c r="K1694" s="446">
        <v>19.959999084472656</v>
      </c>
    </row>
    <row r="1695" spans="1:11" ht="14.45" customHeight="1" x14ac:dyDescent="0.2">
      <c r="A1695" s="441" t="s">
        <v>3157</v>
      </c>
      <c r="B1695" s="442" t="s">
        <v>3158</v>
      </c>
      <c r="C1695" s="443" t="s">
        <v>3159</v>
      </c>
      <c r="D1695" s="444" t="s">
        <v>3160</v>
      </c>
      <c r="E1695" s="443" t="s">
        <v>373</v>
      </c>
      <c r="F1695" s="444" t="s">
        <v>374</v>
      </c>
      <c r="G1695" s="443" t="s">
        <v>3314</v>
      </c>
      <c r="H1695" s="443" t="s">
        <v>3315</v>
      </c>
      <c r="I1695" s="445">
        <v>25.239999771118164</v>
      </c>
      <c r="J1695" s="445">
        <v>1</v>
      </c>
      <c r="K1695" s="446">
        <v>25.239999771118164</v>
      </c>
    </row>
    <row r="1696" spans="1:11" ht="14.45" customHeight="1" x14ac:dyDescent="0.2">
      <c r="A1696" s="441" t="s">
        <v>3157</v>
      </c>
      <c r="B1696" s="442" t="s">
        <v>3158</v>
      </c>
      <c r="C1696" s="443" t="s">
        <v>3159</v>
      </c>
      <c r="D1696" s="444" t="s">
        <v>3160</v>
      </c>
      <c r="E1696" s="443" t="s">
        <v>373</v>
      </c>
      <c r="F1696" s="444" t="s">
        <v>374</v>
      </c>
      <c r="G1696" s="443" t="s">
        <v>3316</v>
      </c>
      <c r="H1696" s="443" t="s">
        <v>3317</v>
      </c>
      <c r="I1696" s="445">
        <v>11.859999656677246</v>
      </c>
      <c r="J1696" s="445">
        <v>6000</v>
      </c>
      <c r="K1696" s="446">
        <v>71148</v>
      </c>
    </row>
    <row r="1697" spans="1:11" ht="14.45" customHeight="1" x14ac:dyDescent="0.2">
      <c r="A1697" s="441" t="s">
        <v>3157</v>
      </c>
      <c r="B1697" s="442" t="s">
        <v>3158</v>
      </c>
      <c r="C1697" s="443" t="s">
        <v>3159</v>
      </c>
      <c r="D1697" s="444" t="s">
        <v>3160</v>
      </c>
      <c r="E1697" s="443" t="s">
        <v>373</v>
      </c>
      <c r="F1697" s="444" t="s">
        <v>374</v>
      </c>
      <c r="G1697" s="443" t="s">
        <v>3318</v>
      </c>
      <c r="H1697" s="443" t="s">
        <v>3319</v>
      </c>
      <c r="I1697" s="445">
        <v>14.279999732971191</v>
      </c>
      <c r="J1697" s="445">
        <v>2000</v>
      </c>
      <c r="K1697" s="446">
        <v>28556</v>
      </c>
    </row>
    <row r="1698" spans="1:11" ht="14.45" customHeight="1" x14ac:dyDescent="0.2">
      <c r="A1698" s="441" t="s">
        <v>3157</v>
      </c>
      <c r="B1698" s="442" t="s">
        <v>3158</v>
      </c>
      <c r="C1698" s="443" t="s">
        <v>3159</v>
      </c>
      <c r="D1698" s="444" t="s">
        <v>3160</v>
      </c>
      <c r="E1698" s="443" t="s">
        <v>373</v>
      </c>
      <c r="F1698" s="444" t="s">
        <v>374</v>
      </c>
      <c r="G1698" s="443" t="s">
        <v>3320</v>
      </c>
      <c r="H1698" s="443" t="s">
        <v>3321</v>
      </c>
      <c r="I1698" s="445">
        <v>16.219165960947674</v>
      </c>
      <c r="J1698" s="445">
        <v>39420</v>
      </c>
      <c r="K1698" s="446">
        <v>639184.5</v>
      </c>
    </row>
    <row r="1699" spans="1:11" ht="14.45" customHeight="1" x14ac:dyDescent="0.2">
      <c r="A1699" s="441" t="s">
        <v>3157</v>
      </c>
      <c r="B1699" s="442" t="s">
        <v>3158</v>
      </c>
      <c r="C1699" s="443" t="s">
        <v>3159</v>
      </c>
      <c r="D1699" s="444" t="s">
        <v>3160</v>
      </c>
      <c r="E1699" s="443" t="s">
        <v>373</v>
      </c>
      <c r="F1699" s="444" t="s">
        <v>374</v>
      </c>
      <c r="G1699" s="443" t="s">
        <v>3322</v>
      </c>
      <c r="H1699" s="443" t="s">
        <v>3323</v>
      </c>
      <c r="I1699" s="445">
        <v>29.100000381469727</v>
      </c>
      <c r="J1699" s="445">
        <v>3168</v>
      </c>
      <c r="K1699" s="446">
        <v>92172.96240234375</v>
      </c>
    </row>
    <row r="1700" spans="1:11" ht="14.45" customHeight="1" x14ac:dyDescent="0.2">
      <c r="A1700" s="441" t="s">
        <v>3157</v>
      </c>
      <c r="B1700" s="442" t="s">
        <v>3158</v>
      </c>
      <c r="C1700" s="443" t="s">
        <v>3159</v>
      </c>
      <c r="D1700" s="444" t="s">
        <v>3160</v>
      </c>
      <c r="E1700" s="443" t="s">
        <v>373</v>
      </c>
      <c r="F1700" s="444" t="s">
        <v>374</v>
      </c>
      <c r="G1700" s="443" t="s">
        <v>3324</v>
      </c>
      <c r="H1700" s="443" t="s">
        <v>3325</v>
      </c>
      <c r="I1700" s="445">
        <v>47.150001525878906</v>
      </c>
      <c r="J1700" s="445">
        <v>60</v>
      </c>
      <c r="K1700" s="446">
        <v>2829</v>
      </c>
    </row>
    <row r="1701" spans="1:11" ht="14.45" customHeight="1" x14ac:dyDescent="0.2">
      <c r="A1701" s="441" t="s">
        <v>3157</v>
      </c>
      <c r="B1701" s="442" t="s">
        <v>3158</v>
      </c>
      <c r="C1701" s="443" t="s">
        <v>3159</v>
      </c>
      <c r="D1701" s="444" t="s">
        <v>3160</v>
      </c>
      <c r="E1701" s="443" t="s">
        <v>373</v>
      </c>
      <c r="F1701" s="444" t="s">
        <v>374</v>
      </c>
      <c r="G1701" s="443" t="s">
        <v>3320</v>
      </c>
      <c r="H1701" s="443" t="s">
        <v>3326</v>
      </c>
      <c r="I1701" s="445">
        <v>16.219999313354492</v>
      </c>
      <c r="J1701" s="445">
        <v>30240</v>
      </c>
      <c r="K1701" s="446">
        <v>490341.6015625</v>
      </c>
    </row>
    <row r="1702" spans="1:11" ht="14.45" customHeight="1" x14ac:dyDescent="0.2">
      <c r="A1702" s="441" t="s">
        <v>3157</v>
      </c>
      <c r="B1702" s="442" t="s">
        <v>3158</v>
      </c>
      <c r="C1702" s="443" t="s">
        <v>3159</v>
      </c>
      <c r="D1702" s="444" t="s">
        <v>3160</v>
      </c>
      <c r="E1702" s="443" t="s">
        <v>373</v>
      </c>
      <c r="F1702" s="444" t="s">
        <v>374</v>
      </c>
      <c r="G1702" s="443" t="s">
        <v>3322</v>
      </c>
      <c r="H1702" s="443" t="s">
        <v>3327</v>
      </c>
      <c r="I1702" s="445">
        <v>29.100000381469727</v>
      </c>
      <c r="J1702" s="445">
        <v>720</v>
      </c>
      <c r="K1702" s="446">
        <v>20948.400390625</v>
      </c>
    </row>
    <row r="1703" spans="1:11" ht="14.45" customHeight="1" x14ac:dyDescent="0.2">
      <c r="A1703" s="441" t="s">
        <v>3157</v>
      </c>
      <c r="B1703" s="442" t="s">
        <v>3158</v>
      </c>
      <c r="C1703" s="443" t="s">
        <v>3159</v>
      </c>
      <c r="D1703" s="444" t="s">
        <v>3160</v>
      </c>
      <c r="E1703" s="443" t="s">
        <v>373</v>
      </c>
      <c r="F1703" s="444" t="s">
        <v>374</v>
      </c>
      <c r="G1703" s="443" t="s">
        <v>3328</v>
      </c>
      <c r="H1703" s="443" t="s">
        <v>3329</v>
      </c>
      <c r="I1703" s="445">
        <v>267.66000366210938</v>
      </c>
      <c r="J1703" s="445">
        <v>10</v>
      </c>
      <c r="K1703" s="446">
        <v>2676.6300048828125</v>
      </c>
    </row>
    <row r="1704" spans="1:11" ht="14.45" customHeight="1" x14ac:dyDescent="0.2">
      <c r="A1704" s="441" t="s">
        <v>3157</v>
      </c>
      <c r="B1704" s="442" t="s">
        <v>3158</v>
      </c>
      <c r="C1704" s="443" t="s">
        <v>3159</v>
      </c>
      <c r="D1704" s="444" t="s">
        <v>3160</v>
      </c>
      <c r="E1704" s="443" t="s">
        <v>373</v>
      </c>
      <c r="F1704" s="444" t="s">
        <v>374</v>
      </c>
      <c r="G1704" s="443" t="s">
        <v>3330</v>
      </c>
      <c r="H1704" s="443" t="s">
        <v>3331</v>
      </c>
      <c r="I1704" s="445">
        <v>262.2457057407924</v>
      </c>
      <c r="J1704" s="445">
        <v>13</v>
      </c>
      <c r="K1704" s="446">
        <v>3403.5900573730469</v>
      </c>
    </row>
    <row r="1705" spans="1:11" ht="14.45" customHeight="1" x14ac:dyDescent="0.2">
      <c r="A1705" s="441" t="s">
        <v>3157</v>
      </c>
      <c r="B1705" s="442" t="s">
        <v>3158</v>
      </c>
      <c r="C1705" s="443" t="s">
        <v>3159</v>
      </c>
      <c r="D1705" s="444" t="s">
        <v>3160</v>
      </c>
      <c r="E1705" s="443" t="s">
        <v>373</v>
      </c>
      <c r="F1705" s="444" t="s">
        <v>374</v>
      </c>
      <c r="G1705" s="443" t="s">
        <v>3332</v>
      </c>
      <c r="H1705" s="443" t="s">
        <v>3333</v>
      </c>
      <c r="I1705" s="445">
        <v>292.90777926974829</v>
      </c>
      <c r="J1705" s="445">
        <v>12</v>
      </c>
      <c r="K1705" s="446">
        <v>3506.1700134277344</v>
      </c>
    </row>
    <row r="1706" spans="1:11" ht="14.45" customHeight="1" x14ac:dyDescent="0.2">
      <c r="A1706" s="441" t="s">
        <v>3157</v>
      </c>
      <c r="B1706" s="442" t="s">
        <v>3158</v>
      </c>
      <c r="C1706" s="443" t="s">
        <v>3159</v>
      </c>
      <c r="D1706" s="444" t="s">
        <v>3160</v>
      </c>
      <c r="E1706" s="443" t="s">
        <v>373</v>
      </c>
      <c r="F1706" s="444" t="s">
        <v>374</v>
      </c>
      <c r="G1706" s="443" t="s">
        <v>3330</v>
      </c>
      <c r="H1706" s="443" t="s">
        <v>3334</v>
      </c>
      <c r="I1706" s="445">
        <v>260.01998901367188</v>
      </c>
      <c r="J1706" s="445">
        <v>10</v>
      </c>
      <c r="K1706" s="446">
        <v>2600.1699829101563</v>
      </c>
    </row>
    <row r="1707" spans="1:11" ht="14.45" customHeight="1" x14ac:dyDescent="0.2">
      <c r="A1707" s="441" t="s">
        <v>3157</v>
      </c>
      <c r="B1707" s="442" t="s">
        <v>3158</v>
      </c>
      <c r="C1707" s="443" t="s">
        <v>3159</v>
      </c>
      <c r="D1707" s="444" t="s">
        <v>3160</v>
      </c>
      <c r="E1707" s="443" t="s">
        <v>373</v>
      </c>
      <c r="F1707" s="444" t="s">
        <v>374</v>
      </c>
      <c r="G1707" s="443" t="s">
        <v>3332</v>
      </c>
      <c r="H1707" s="443" t="s">
        <v>3335</v>
      </c>
      <c r="I1707" s="445">
        <v>290.00400390624998</v>
      </c>
      <c r="J1707" s="445">
        <v>8</v>
      </c>
      <c r="K1707" s="446">
        <v>2320.030029296875</v>
      </c>
    </row>
    <row r="1708" spans="1:11" ht="14.45" customHeight="1" x14ac:dyDescent="0.2">
      <c r="A1708" s="441" t="s">
        <v>3157</v>
      </c>
      <c r="B1708" s="442" t="s">
        <v>3158</v>
      </c>
      <c r="C1708" s="443" t="s">
        <v>3159</v>
      </c>
      <c r="D1708" s="444" t="s">
        <v>3160</v>
      </c>
      <c r="E1708" s="443" t="s">
        <v>373</v>
      </c>
      <c r="F1708" s="444" t="s">
        <v>374</v>
      </c>
      <c r="G1708" s="443" t="s">
        <v>3336</v>
      </c>
      <c r="H1708" s="443" t="s">
        <v>3337</v>
      </c>
      <c r="I1708" s="445">
        <v>13.800000190734863</v>
      </c>
      <c r="J1708" s="445">
        <v>50</v>
      </c>
      <c r="K1708" s="446">
        <v>690</v>
      </c>
    </row>
    <row r="1709" spans="1:11" ht="14.45" customHeight="1" x14ac:dyDescent="0.2">
      <c r="A1709" s="441" t="s">
        <v>3157</v>
      </c>
      <c r="B1709" s="442" t="s">
        <v>3158</v>
      </c>
      <c r="C1709" s="443" t="s">
        <v>3159</v>
      </c>
      <c r="D1709" s="444" t="s">
        <v>3160</v>
      </c>
      <c r="E1709" s="443" t="s">
        <v>373</v>
      </c>
      <c r="F1709" s="444" t="s">
        <v>374</v>
      </c>
      <c r="G1709" s="443" t="s">
        <v>2633</v>
      </c>
      <c r="H1709" s="443" t="s">
        <v>3338</v>
      </c>
      <c r="I1709" s="445">
        <v>10.119999885559082</v>
      </c>
      <c r="J1709" s="445">
        <v>10</v>
      </c>
      <c r="K1709" s="446">
        <v>101.19999694824219</v>
      </c>
    </row>
    <row r="1710" spans="1:11" ht="14.45" customHeight="1" x14ac:dyDescent="0.2">
      <c r="A1710" s="441" t="s">
        <v>3157</v>
      </c>
      <c r="B1710" s="442" t="s">
        <v>3158</v>
      </c>
      <c r="C1710" s="443" t="s">
        <v>3159</v>
      </c>
      <c r="D1710" s="444" t="s">
        <v>3160</v>
      </c>
      <c r="E1710" s="443" t="s">
        <v>373</v>
      </c>
      <c r="F1710" s="444" t="s">
        <v>374</v>
      </c>
      <c r="G1710" s="443" t="s">
        <v>3339</v>
      </c>
      <c r="H1710" s="443" t="s">
        <v>3340</v>
      </c>
      <c r="I1710" s="445">
        <v>0.91624997556209564</v>
      </c>
      <c r="J1710" s="445">
        <v>33000</v>
      </c>
      <c r="K1710" s="446">
        <v>30004.64990234375</v>
      </c>
    </row>
    <row r="1711" spans="1:11" ht="14.45" customHeight="1" x14ac:dyDescent="0.2">
      <c r="A1711" s="441" t="s">
        <v>3157</v>
      </c>
      <c r="B1711" s="442" t="s">
        <v>3158</v>
      </c>
      <c r="C1711" s="443" t="s">
        <v>3159</v>
      </c>
      <c r="D1711" s="444" t="s">
        <v>3160</v>
      </c>
      <c r="E1711" s="443" t="s">
        <v>373</v>
      </c>
      <c r="F1711" s="444" t="s">
        <v>374</v>
      </c>
      <c r="G1711" s="443" t="s">
        <v>3341</v>
      </c>
      <c r="H1711" s="443" t="s">
        <v>3342</v>
      </c>
      <c r="I1711" s="445">
        <v>2.6159999847412108</v>
      </c>
      <c r="J1711" s="445">
        <v>25000</v>
      </c>
      <c r="K1711" s="446">
        <v>65390.59912109375</v>
      </c>
    </row>
    <row r="1712" spans="1:11" ht="14.45" customHeight="1" x14ac:dyDescent="0.2">
      <c r="A1712" s="441" t="s">
        <v>3157</v>
      </c>
      <c r="B1712" s="442" t="s">
        <v>3158</v>
      </c>
      <c r="C1712" s="443" t="s">
        <v>3159</v>
      </c>
      <c r="D1712" s="444" t="s">
        <v>3160</v>
      </c>
      <c r="E1712" s="443" t="s">
        <v>373</v>
      </c>
      <c r="F1712" s="444" t="s">
        <v>374</v>
      </c>
      <c r="G1712" s="443" t="s">
        <v>3343</v>
      </c>
      <c r="H1712" s="443" t="s">
        <v>3344</v>
      </c>
      <c r="I1712" s="445">
        <v>0.56199998855590816</v>
      </c>
      <c r="J1712" s="445">
        <v>29500</v>
      </c>
      <c r="K1712" s="446">
        <v>16571.5</v>
      </c>
    </row>
    <row r="1713" spans="1:11" ht="14.45" customHeight="1" x14ac:dyDescent="0.2">
      <c r="A1713" s="441" t="s">
        <v>3157</v>
      </c>
      <c r="B1713" s="442" t="s">
        <v>3158</v>
      </c>
      <c r="C1713" s="443" t="s">
        <v>3159</v>
      </c>
      <c r="D1713" s="444" t="s">
        <v>3160</v>
      </c>
      <c r="E1713" s="443" t="s">
        <v>373</v>
      </c>
      <c r="F1713" s="444" t="s">
        <v>374</v>
      </c>
      <c r="G1713" s="443" t="s">
        <v>3339</v>
      </c>
      <c r="H1713" s="443" t="s">
        <v>3345</v>
      </c>
      <c r="I1713" s="445">
        <v>0.89999997615814209</v>
      </c>
      <c r="J1713" s="445">
        <v>27000</v>
      </c>
      <c r="K1713" s="446">
        <v>24219</v>
      </c>
    </row>
    <row r="1714" spans="1:11" ht="14.45" customHeight="1" x14ac:dyDescent="0.2">
      <c r="A1714" s="441" t="s">
        <v>3157</v>
      </c>
      <c r="B1714" s="442" t="s">
        <v>3158</v>
      </c>
      <c r="C1714" s="443" t="s">
        <v>3159</v>
      </c>
      <c r="D1714" s="444" t="s">
        <v>3160</v>
      </c>
      <c r="E1714" s="443" t="s">
        <v>373</v>
      </c>
      <c r="F1714" s="444" t="s">
        <v>374</v>
      </c>
      <c r="G1714" s="443" t="s">
        <v>3341</v>
      </c>
      <c r="H1714" s="443" t="s">
        <v>3346</v>
      </c>
      <c r="I1714" s="445">
        <v>2.5399999618530273</v>
      </c>
      <c r="J1714" s="445">
        <v>10000</v>
      </c>
      <c r="K1714" s="446">
        <v>25391.99951171875</v>
      </c>
    </row>
    <row r="1715" spans="1:11" ht="14.45" customHeight="1" x14ac:dyDescent="0.2">
      <c r="A1715" s="441" t="s">
        <v>3157</v>
      </c>
      <c r="B1715" s="442" t="s">
        <v>3158</v>
      </c>
      <c r="C1715" s="443" t="s">
        <v>3159</v>
      </c>
      <c r="D1715" s="444" t="s">
        <v>3160</v>
      </c>
      <c r="E1715" s="443" t="s">
        <v>373</v>
      </c>
      <c r="F1715" s="444" t="s">
        <v>374</v>
      </c>
      <c r="G1715" s="443" t="s">
        <v>3343</v>
      </c>
      <c r="H1715" s="443" t="s">
        <v>3347</v>
      </c>
      <c r="I1715" s="445">
        <v>0.52999997138977051</v>
      </c>
      <c r="J1715" s="445">
        <v>12000</v>
      </c>
      <c r="K1715" s="446">
        <v>6348</v>
      </c>
    </row>
    <row r="1716" spans="1:11" ht="14.45" customHeight="1" x14ac:dyDescent="0.2">
      <c r="A1716" s="441" t="s">
        <v>3157</v>
      </c>
      <c r="B1716" s="442" t="s">
        <v>3158</v>
      </c>
      <c r="C1716" s="443" t="s">
        <v>3159</v>
      </c>
      <c r="D1716" s="444" t="s">
        <v>3160</v>
      </c>
      <c r="E1716" s="443" t="s">
        <v>373</v>
      </c>
      <c r="F1716" s="444" t="s">
        <v>374</v>
      </c>
      <c r="G1716" s="443" t="s">
        <v>3348</v>
      </c>
      <c r="H1716" s="443" t="s">
        <v>3349</v>
      </c>
      <c r="I1716" s="445">
        <v>0.14000000059604645</v>
      </c>
      <c r="J1716" s="445">
        <v>200</v>
      </c>
      <c r="K1716" s="446">
        <v>28</v>
      </c>
    </row>
    <row r="1717" spans="1:11" ht="14.45" customHeight="1" x14ac:dyDescent="0.2">
      <c r="A1717" s="441" t="s">
        <v>3157</v>
      </c>
      <c r="B1717" s="442" t="s">
        <v>3158</v>
      </c>
      <c r="C1717" s="443" t="s">
        <v>3159</v>
      </c>
      <c r="D1717" s="444" t="s">
        <v>3160</v>
      </c>
      <c r="E1717" s="443" t="s">
        <v>373</v>
      </c>
      <c r="F1717" s="444" t="s">
        <v>374</v>
      </c>
      <c r="G1717" s="443" t="s">
        <v>1367</v>
      </c>
      <c r="H1717" s="443" t="s">
        <v>1368</v>
      </c>
      <c r="I1717" s="445">
        <v>30.324999809265137</v>
      </c>
      <c r="J1717" s="445">
        <v>96</v>
      </c>
      <c r="K1717" s="446">
        <v>2911.199951171875</v>
      </c>
    </row>
    <row r="1718" spans="1:11" ht="14.45" customHeight="1" x14ac:dyDescent="0.2">
      <c r="A1718" s="441" t="s">
        <v>3157</v>
      </c>
      <c r="B1718" s="442" t="s">
        <v>3158</v>
      </c>
      <c r="C1718" s="443" t="s">
        <v>3159</v>
      </c>
      <c r="D1718" s="444" t="s">
        <v>3160</v>
      </c>
      <c r="E1718" s="443" t="s">
        <v>373</v>
      </c>
      <c r="F1718" s="444" t="s">
        <v>374</v>
      </c>
      <c r="G1718" s="443" t="s">
        <v>1367</v>
      </c>
      <c r="H1718" s="443" t="s">
        <v>1370</v>
      </c>
      <c r="I1718" s="445">
        <v>29.870000839233398</v>
      </c>
      <c r="J1718" s="445">
        <v>30</v>
      </c>
      <c r="K1718" s="446">
        <v>896.0999755859375</v>
      </c>
    </row>
    <row r="1719" spans="1:11" ht="14.45" customHeight="1" x14ac:dyDescent="0.2">
      <c r="A1719" s="441" t="s">
        <v>3157</v>
      </c>
      <c r="B1719" s="442" t="s">
        <v>3158</v>
      </c>
      <c r="C1719" s="443" t="s">
        <v>3159</v>
      </c>
      <c r="D1719" s="444" t="s">
        <v>3160</v>
      </c>
      <c r="E1719" s="443" t="s">
        <v>1373</v>
      </c>
      <c r="F1719" s="444" t="s">
        <v>1374</v>
      </c>
      <c r="G1719" s="443" t="s">
        <v>3350</v>
      </c>
      <c r="H1719" s="443" t="s">
        <v>3351</v>
      </c>
      <c r="I1719" s="445">
        <v>566.70001220703125</v>
      </c>
      <c r="J1719" s="445">
        <v>1</v>
      </c>
      <c r="K1719" s="446">
        <v>566.70001220703125</v>
      </c>
    </row>
    <row r="1720" spans="1:11" ht="14.45" customHeight="1" x14ac:dyDescent="0.2">
      <c r="A1720" s="441" t="s">
        <v>3157</v>
      </c>
      <c r="B1720" s="442" t="s">
        <v>3158</v>
      </c>
      <c r="C1720" s="443" t="s">
        <v>3159</v>
      </c>
      <c r="D1720" s="444" t="s">
        <v>3160</v>
      </c>
      <c r="E1720" s="443" t="s">
        <v>1373</v>
      </c>
      <c r="F1720" s="444" t="s">
        <v>1374</v>
      </c>
      <c r="G1720" s="443" t="s">
        <v>3352</v>
      </c>
      <c r="H1720" s="443" t="s">
        <v>3353</v>
      </c>
      <c r="I1720" s="445">
        <v>566.70001220703125</v>
      </c>
      <c r="J1720" s="445">
        <v>1</v>
      </c>
      <c r="K1720" s="446">
        <v>566.70001220703125</v>
      </c>
    </row>
    <row r="1721" spans="1:11" ht="14.45" customHeight="1" x14ac:dyDescent="0.2">
      <c r="A1721" s="441" t="s">
        <v>3157</v>
      </c>
      <c r="B1721" s="442" t="s">
        <v>3158</v>
      </c>
      <c r="C1721" s="443" t="s">
        <v>3159</v>
      </c>
      <c r="D1721" s="444" t="s">
        <v>3160</v>
      </c>
      <c r="E1721" s="443" t="s">
        <v>1373</v>
      </c>
      <c r="F1721" s="444" t="s">
        <v>1374</v>
      </c>
      <c r="G1721" s="443" t="s">
        <v>3354</v>
      </c>
      <c r="H1721" s="443" t="s">
        <v>3355</v>
      </c>
      <c r="I1721" s="445">
        <v>539.969970703125</v>
      </c>
      <c r="J1721" s="445">
        <v>2</v>
      </c>
      <c r="K1721" s="446">
        <v>1079.9300537109375</v>
      </c>
    </row>
    <row r="1722" spans="1:11" ht="14.45" customHeight="1" x14ac:dyDescent="0.2">
      <c r="A1722" s="441" t="s">
        <v>3157</v>
      </c>
      <c r="B1722" s="442" t="s">
        <v>3158</v>
      </c>
      <c r="C1722" s="443" t="s">
        <v>3159</v>
      </c>
      <c r="D1722" s="444" t="s">
        <v>3160</v>
      </c>
      <c r="E1722" s="443" t="s">
        <v>1373</v>
      </c>
      <c r="F1722" s="444" t="s">
        <v>1374</v>
      </c>
      <c r="G1722" s="443" t="s">
        <v>3356</v>
      </c>
      <c r="H1722" s="443" t="s">
        <v>3357</v>
      </c>
      <c r="I1722" s="445">
        <v>2.3399999141693115</v>
      </c>
      <c r="J1722" s="445">
        <v>300</v>
      </c>
      <c r="K1722" s="446">
        <v>702</v>
      </c>
    </row>
    <row r="1723" spans="1:11" ht="14.45" customHeight="1" x14ac:dyDescent="0.2">
      <c r="A1723" s="441" t="s">
        <v>3157</v>
      </c>
      <c r="B1723" s="442" t="s">
        <v>3158</v>
      </c>
      <c r="C1723" s="443" t="s">
        <v>3159</v>
      </c>
      <c r="D1723" s="444" t="s">
        <v>3160</v>
      </c>
      <c r="E1723" s="443" t="s">
        <v>1373</v>
      </c>
      <c r="F1723" s="444" t="s">
        <v>1374</v>
      </c>
      <c r="G1723" s="443" t="s">
        <v>3358</v>
      </c>
      <c r="H1723" s="443" t="s">
        <v>3359</v>
      </c>
      <c r="I1723" s="445">
        <v>539.96499633789063</v>
      </c>
      <c r="J1723" s="445">
        <v>3</v>
      </c>
      <c r="K1723" s="446">
        <v>1619.8900756835938</v>
      </c>
    </row>
    <row r="1724" spans="1:11" ht="14.45" customHeight="1" x14ac:dyDescent="0.2">
      <c r="A1724" s="441" t="s">
        <v>3157</v>
      </c>
      <c r="B1724" s="442" t="s">
        <v>3158</v>
      </c>
      <c r="C1724" s="443" t="s">
        <v>3159</v>
      </c>
      <c r="D1724" s="444" t="s">
        <v>3160</v>
      </c>
      <c r="E1724" s="443" t="s">
        <v>1373</v>
      </c>
      <c r="F1724" s="444" t="s">
        <v>1374</v>
      </c>
      <c r="G1724" s="443" t="s">
        <v>3354</v>
      </c>
      <c r="H1724" s="443" t="s">
        <v>3360</v>
      </c>
      <c r="I1724" s="445">
        <v>539.96499633789063</v>
      </c>
      <c r="J1724" s="445">
        <v>3</v>
      </c>
      <c r="K1724" s="446">
        <v>1619.8900756835938</v>
      </c>
    </row>
    <row r="1725" spans="1:11" ht="14.45" customHeight="1" x14ac:dyDescent="0.2">
      <c r="A1725" s="441" t="s">
        <v>3157</v>
      </c>
      <c r="B1725" s="442" t="s">
        <v>3158</v>
      </c>
      <c r="C1725" s="443" t="s">
        <v>3159</v>
      </c>
      <c r="D1725" s="444" t="s">
        <v>3160</v>
      </c>
      <c r="E1725" s="443" t="s">
        <v>1373</v>
      </c>
      <c r="F1725" s="444" t="s">
        <v>1374</v>
      </c>
      <c r="G1725" s="443" t="s">
        <v>3356</v>
      </c>
      <c r="H1725" s="443" t="s">
        <v>3361</v>
      </c>
      <c r="I1725" s="445">
        <v>2.3299999237060547</v>
      </c>
      <c r="J1725" s="445">
        <v>400</v>
      </c>
      <c r="K1725" s="446">
        <v>932</v>
      </c>
    </row>
    <row r="1726" spans="1:11" ht="14.45" customHeight="1" x14ac:dyDescent="0.2">
      <c r="A1726" s="441" t="s">
        <v>3157</v>
      </c>
      <c r="B1726" s="442" t="s">
        <v>3158</v>
      </c>
      <c r="C1726" s="443" t="s">
        <v>3159</v>
      </c>
      <c r="D1726" s="444" t="s">
        <v>3160</v>
      </c>
      <c r="E1726" s="443" t="s">
        <v>1373</v>
      </c>
      <c r="F1726" s="444" t="s">
        <v>1374</v>
      </c>
      <c r="G1726" s="443" t="s">
        <v>3362</v>
      </c>
      <c r="H1726" s="443" t="s">
        <v>3363</v>
      </c>
      <c r="I1726" s="445">
        <v>8226.7900390625</v>
      </c>
      <c r="J1726" s="445">
        <v>1</v>
      </c>
      <c r="K1726" s="446">
        <v>8226.7900390625</v>
      </c>
    </row>
    <row r="1727" spans="1:11" ht="14.45" customHeight="1" x14ac:dyDescent="0.2">
      <c r="A1727" s="441" t="s">
        <v>3157</v>
      </c>
      <c r="B1727" s="442" t="s">
        <v>3158</v>
      </c>
      <c r="C1727" s="443" t="s">
        <v>3159</v>
      </c>
      <c r="D1727" s="444" t="s">
        <v>3160</v>
      </c>
      <c r="E1727" s="443" t="s">
        <v>1373</v>
      </c>
      <c r="F1727" s="444" t="s">
        <v>1374</v>
      </c>
      <c r="G1727" s="443" t="s">
        <v>3364</v>
      </c>
      <c r="H1727" s="443" t="s">
        <v>3365</v>
      </c>
      <c r="I1727" s="445">
        <v>2.9033334255218506</v>
      </c>
      <c r="J1727" s="445">
        <v>700</v>
      </c>
      <c r="K1727" s="446">
        <v>2033</v>
      </c>
    </row>
    <row r="1728" spans="1:11" ht="14.45" customHeight="1" x14ac:dyDescent="0.2">
      <c r="A1728" s="441" t="s">
        <v>3157</v>
      </c>
      <c r="B1728" s="442" t="s">
        <v>3158</v>
      </c>
      <c r="C1728" s="443" t="s">
        <v>3159</v>
      </c>
      <c r="D1728" s="444" t="s">
        <v>3160</v>
      </c>
      <c r="E1728" s="443" t="s">
        <v>1373</v>
      </c>
      <c r="F1728" s="444" t="s">
        <v>1374</v>
      </c>
      <c r="G1728" s="443" t="s">
        <v>3366</v>
      </c>
      <c r="H1728" s="443" t="s">
        <v>3367</v>
      </c>
      <c r="I1728" s="445">
        <v>2.9025000929832458</v>
      </c>
      <c r="J1728" s="445">
        <v>900</v>
      </c>
      <c r="K1728" s="446">
        <v>2613</v>
      </c>
    </row>
    <row r="1729" spans="1:11" ht="14.45" customHeight="1" x14ac:dyDescent="0.2">
      <c r="A1729" s="441" t="s">
        <v>3157</v>
      </c>
      <c r="B1729" s="442" t="s">
        <v>3158</v>
      </c>
      <c r="C1729" s="443" t="s">
        <v>3159</v>
      </c>
      <c r="D1729" s="444" t="s">
        <v>3160</v>
      </c>
      <c r="E1729" s="443" t="s">
        <v>1373</v>
      </c>
      <c r="F1729" s="444" t="s">
        <v>1374</v>
      </c>
      <c r="G1729" s="443" t="s">
        <v>3368</v>
      </c>
      <c r="H1729" s="443" t="s">
        <v>3369</v>
      </c>
      <c r="I1729" s="445">
        <v>2.9000000953674316</v>
      </c>
      <c r="J1729" s="445">
        <v>200</v>
      </c>
      <c r="K1729" s="446">
        <v>580</v>
      </c>
    </row>
    <row r="1730" spans="1:11" ht="14.45" customHeight="1" x14ac:dyDescent="0.2">
      <c r="A1730" s="441" t="s">
        <v>3157</v>
      </c>
      <c r="B1730" s="442" t="s">
        <v>3158</v>
      </c>
      <c r="C1730" s="443" t="s">
        <v>3159</v>
      </c>
      <c r="D1730" s="444" t="s">
        <v>3160</v>
      </c>
      <c r="E1730" s="443" t="s">
        <v>1373</v>
      </c>
      <c r="F1730" s="444" t="s">
        <v>1374</v>
      </c>
      <c r="G1730" s="443" t="s">
        <v>3370</v>
      </c>
      <c r="H1730" s="443" t="s">
        <v>3371</v>
      </c>
      <c r="I1730" s="445">
        <v>2.90571437563215</v>
      </c>
      <c r="J1730" s="445">
        <v>1400</v>
      </c>
      <c r="K1730" s="446">
        <v>4067</v>
      </c>
    </row>
    <row r="1731" spans="1:11" ht="14.45" customHeight="1" x14ac:dyDescent="0.2">
      <c r="A1731" s="441" t="s">
        <v>3157</v>
      </c>
      <c r="B1731" s="442" t="s">
        <v>3158</v>
      </c>
      <c r="C1731" s="443" t="s">
        <v>3159</v>
      </c>
      <c r="D1731" s="444" t="s">
        <v>3160</v>
      </c>
      <c r="E1731" s="443" t="s">
        <v>1373</v>
      </c>
      <c r="F1731" s="444" t="s">
        <v>1374</v>
      </c>
      <c r="G1731" s="443" t="s">
        <v>3372</v>
      </c>
      <c r="H1731" s="443" t="s">
        <v>3373</v>
      </c>
      <c r="I1731" s="445">
        <v>2.9044445355733237</v>
      </c>
      <c r="J1731" s="445">
        <v>3300</v>
      </c>
      <c r="K1731" s="446">
        <v>9585</v>
      </c>
    </row>
    <row r="1732" spans="1:11" ht="14.45" customHeight="1" x14ac:dyDescent="0.2">
      <c r="A1732" s="441" t="s">
        <v>3157</v>
      </c>
      <c r="B1732" s="442" t="s">
        <v>3158</v>
      </c>
      <c r="C1732" s="443" t="s">
        <v>3159</v>
      </c>
      <c r="D1732" s="444" t="s">
        <v>3160</v>
      </c>
      <c r="E1732" s="443" t="s">
        <v>1373</v>
      </c>
      <c r="F1732" s="444" t="s">
        <v>1374</v>
      </c>
      <c r="G1732" s="443" t="s">
        <v>3374</v>
      </c>
      <c r="H1732" s="443" t="s">
        <v>3375</v>
      </c>
      <c r="I1732" s="445">
        <v>2.8399999141693115</v>
      </c>
      <c r="J1732" s="445">
        <v>500</v>
      </c>
      <c r="K1732" s="446">
        <v>1421.7500305175781</v>
      </c>
    </row>
    <row r="1733" spans="1:11" ht="14.45" customHeight="1" x14ac:dyDescent="0.2">
      <c r="A1733" s="441" t="s">
        <v>3157</v>
      </c>
      <c r="B1733" s="442" t="s">
        <v>3158</v>
      </c>
      <c r="C1733" s="443" t="s">
        <v>3159</v>
      </c>
      <c r="D1733" s="444" t="s">
        <v>3160</v>
      </c>
      <c r="E1733" s="443" t="s">
        <v>1373</v>
      </c>
      <c r="F1733" s="444" t="s">
        <v>1374</v>
      </c>
      <c r="G1733" s="443" t="s">
        <v>3376</v>
      </c>
      <c r="H1733" s="443" t="s">
        <v>3377</v>
      </c>
      <c r="I1733" s="445">
        <v>2.8424999117851257</v>
      </c>
      <c r="J1733" s="445">
        <v>800</v>
      </c>
      <c r="K1733" s="446">
        <v>2275.5</v>
      </c>
    </row>
    <row r="1734" spans="1:11" ht="14.45" customHeight="1" x14ac:dyDescent="0.2">
      <c r="A1734" s="441" t="s">
        <v>3157</v>
      </c>
      <c r="B1734" s="442" t="s">
        <v>3158</v>
      </c>
      <c r="C1734" s="443" t="s">
        <v>3159</v>
      </c>
      <c r="D1734" s="444" t="s">
        <v>3160</v>
      </c>
      <c r="E1734" s="443" t="s">
        <v>1373</v>
      </c>
      <c r="F1734" s="444" t="s">
        <v>1374</v>
      </c>
      <c r="G1734" s="443" t="s">
        <v>3378</v>
      </c>
      <c r="H1734" s="443" t="s">
        <v>3379</v>
      </c>
      <c r="I1734" s="445">
        <v>1357.6199951171875</v>
      </c>
      <c r="J1734" s="445">
        <v>1</v>
      </c>
      <c r="K1734" s="446">
        <v>1357.6199951171875</v>
      </c>
    </row>
    <row r="1735" spans="1:11" ht="14.45" customHeight="1" x14ac:dyDescent="0.2">
      <c r="A1735" s="441" t="s">
        <v>3157</v>
      </c>
      <c r="B1735" s="442" t="s">
        <v>3158</v>
      </c>
      <c r="C1735" s="443" t="s">
        <v>3159</v>
      </c>
      <c r="D1735" s="444" t="s">
        <v>3160</v>
      </c>
      <c r="E1735" s="443" t="s">
        <v>1373</v>
      </c>
      <c r="F1735" s="444" t="s">
        <v>1374</v>
      </c>
      <c r="G1735" s="443" t="s">
        <v>3380</v>
      </c>
      <c r="H1735" s="443" t="s">
        <v>3381</v>
      </c>
      <c r="I1735" s="445">
        <v>1357.6199951171875</v>
      </c>
      <c r="J1735" s="445">
        <v>2</v>
      </c>
      <c r="K1735" s="446">
        <v>2715.239990234375</v>
      </c>
    </row>
    <row r="1736" spans="1:11" ht="14.45" customHeight="1" x14ac:dyDescent="0.2">
      <c r="A1736" s="441" t="s">
        <v>3157</v>
      </c>
      <c r="B1736" s="442" t="s">
        <v>3158</v>
      </c>
      <c r="C1736" s="443" t="s">
        <v>3159</v>
      </c>
      <c r="D1736" s="444" t="s">
        <v>3160</v>
      </c>
      <c r="E1736" s="443" t="s">
        <v>1373</v>
      </c>
      <c r="F1736" s="444" t="s">
        <v>1374</v>
      </c>
      <c r="G1736" s="443" t="s">
        <v>3382</v>
      </c>
      <c r="H1736" s="443" t="s">
        <v>3383</v>
      </c>
      <c r="I1736" s="445">
        <v>1357.6199951171875</v>
      </c>
      <c r="J1736" s="445">
        <v>1</v>
      </c>
      <c r="K1736" s="446">
        <v>1357.6199951171875</v>
      </c>
    </row>
    <row r="1737" spans="1:11" ht="14.45" customHeight="1" x14ac:dyDescent="0.2">
      <c r="A1737" s="441" t="s">
        <v>3157</v>
      </c>
      <c r="B1737" s="442" t="s">
        <v>3158</v>
      </c>
      <c r="C1737" s="443" t="s">
        <v>3159</v>
      </c>
      <c r="D1737" s="444" t="s">
        <v>3160</v>
      </c>
      <c r="E1737" s="443" t="s">
        <v>1373</v>
      </c>
      <c r="F1737" s="444" t="s">
        <v>1374</v>
      </c>
      <c r="G1737" s="443" t="s">
        <v>3384</v>
      </c>
      <c r="H1737" s="443" t="s">
        <v>3385</v>
      </c>
      <c r="I1737" s="445">
        <v>1357.6199951171875</v>
      </c>
      <c r="J1737" s="445">
        <v>1</v>
      </c>
      <c r="K1737" s="446">
        <v>1357.6199951171875</v>
      </c>
    </row>
    <row r="1738" spans="1:11" ht="14.45" customHeight="1" x14ac:dyDescent="0.2">
      <c r="A1738" s="441" t="s">
        <v>3157</v>
      </c>
      <c r="B1738" s="442" t="s">
        <v>3158</v>
      </c>
      <c r="C1738" s="443" t="s">
        <v>3159</v>
      </c>
      <c r="D1738" s="444" t="s">
        <v>3160</v>
      </c>
      <c r="E1738" s="443" t="s">
        <v>1373</v>
      </c>
      <c r="F1738" s="444" t="s">
        <v>1374</v>
      </c>
      <c r="G1738" s="443" t="s">
        <v>3386</v>
      </c>
      <c r="H1738" s="443" t="s">
        <v>3387</v>
      </c>
      <c r="I1738" s="445">
        <v>1421.75</v>
      </c>
      <c r="J1738" s="445">
        <v>1</v>
      </c>
      <c r="K1738" s="446">
        <v>1421.75</v>
      </c>
    </row>
    <row r="1739" spans="1:11" ht="14.45" customHeight="1" x14ac:dyDescent="0.2">
      <c r="A1739" s="441" t="s">
        <v>3157</v>
      </c>
      <c r="B1739" s="442" t="s">
        <v>3158</v>
      </c>
      <c r="C1739" s="443" t="s">
        <v>3159</v>
      </c>
      <c r="D1739" s="444" t="s">
        <v>3160</v>
      </c>
      <c r="E1739" s="443" t="s">
        <v>1373</v>
      </c>
      <c r="F1739" s="444" t="s">
        <v>1374</v>
      </c>
      <c r="G1739" s="443" t="s">
        <v>3388</v>
      </c>
      <c r="H1739" s="443" t="s">
        <v>3389</v>
      </c>
      <c r="I1739" s="445">
        <v>1421.75</v>
      </c>
      <c r="J1739" s="445">
        <v>1</v>
      </c>
      <c r="K1739" s="446">
        <v>1421.75</v>
      </c>
    </row>
    <row r="1740" spans="1:11" ht="14.45" customHeight="1" x14ac:dyDescent="0.2">
      <c r="A1740" s="441" t="s">
        <v>3157</v>
      </c>
      <c r="B1740" s="442" t="s">
        <v>3158</v>
      </c>
      <c r="C1740" s="443" t="s">
        <v>3159</v>
      </c>
      <c r="D1740" s="444" t="s">
        <v>3160</v>
      </c>
      <c r="E1740" s="443" t="s">
        <v>1373</v>
      </c>
      <c r="F1740" s="444" t="s">
        <v>1374</v>
      </c>
      <c r="G1740" s="443" t="s">
        <v>3390</v>
      </c>
      <c r="H1740" s="443" t="s">
        <v>3391</v>
      </c>
      <c r="I1740" s="445">
        <v>1421.75</v>
      </c>
      <c r="J1740" s="445">
        <v>1</v>
      </c>
      <c r="K1740" s="446">
        <v>1421.75</v>
      </c>
    </row>
    <row r="1741" spans="1:11" ht="14.45" customHeight="1" x14ac:dyDescent="0.2">
      <c r="A1741" s="441" t="s">
        <v>3157</v>
      </c>
      <c r="B1741" s="442" t="s">
        <v>3158</v>
      </c>
      <c r="C1741" s="443" t="s">
        <v>3159</v>
      </c>
      <c r="D1741" s="444" t="s">
        <v>3160</v>
      </c>
      <c r="E1741" s="443" t="s">
        <v>1373</v>
      </c>
      <c r="F1741" s="444" t="s">
        <v>1374</v>
      </c>
      <c r="G1741" s="443" t="s">
        <v>3392</v>
      </c>
      <c r="H1741" s="443" t="s">
        <v>3393</v>
      </c>
      <c r="I1741" s="445">
        <v>1421.75</v>
      </c>
      <c r="J1741" s="445">
        <v>3</v>
      </c>
      <c r="K1741" s="446">
        <v>4265.25</v>
      </c>
    </row>
    <row r="1742" spans="1:11" ht="14.45" customHeight="1" x14ac:dyDescent="0.2">
      <c r="A1742" s="441" t="s">
        <v>3157</v>
      </c>
      <c r="B1742" s="442" t="s">
        <v>3158</v>
      </c>
      <c r="C1742" s="443" t="s">
        <v>3159</v>
      </c>
      <c r="D1742" s="444" t="s">
        <v>3160</v>
      </c>
      <c r="E1742" s="443" t="s">
        <v>1373</v>
      </c>
      <c r="F1742" s="444" t="s">
        <v>1374</v>
      </c>
      <c r="G1742" s="443" t="s">
        <v>3394</v>
      </c>
      <c r="H1742" s="443" t="s">
        <v>3395</v>
      </c>
      <c r="I1742" s="445">
        <v>1421.75</v>
      </c>
      <c r="J1742" s="445">
        <v>1</v>
      </c>
      <c r="K1742" s="446">
        <v>1421.75</v>
      </c>
    </row>
    <row r="1743" spans="1:11" ht="14.45" customHeight="1" x14ac:dyDescent="0.2">
      <c r="A1743" s="441" t="s">
        <v>3157</v>
      </c>
      <c r="B1743" s="442" t="s">
        <v>3158</v>
      </c>
      <c r="C1743" s="443" t="s">
        <v>3159</v>
      </c>
      <c r="D1743" s="444" t="s">
        <v>3160</v>
      </c>
      <c r="E1743" s="443" t="s">
        <v>1373</v>
      </c>
      <c r="F1743" s="444" t="s">
        <v>1374</v>
      </c>
      <c r="G1743" s="443" t="s">
        <v>3396</v>
      </c>
      <c r="H1743" s="443" t="s">
        <v>3397</v>
      </c>
      <c r="I1743" s="445">
        <v>1421.75</v>
      </c>
      <c r="J1743" s="445">
        <v>2</v>
      </c>
      <c r="K1743" s="446">
        <v>2843.5</v>
      </c>
    </row>
    <row r="1744" spans="1:11" ht="14.45" customHeight="1" x14ac:dyDescent="0.2">
      <c r="A1744" s="441" t="s">
        <v>3157</v>
      </c>
      <c r="B1744" s="442" t="s">
        <v>3158</v>
      </c>
      <c r="C1744" s="443" t="s">
        <v>3159</v>
      </c>
      <c r="D1744" s="444" t="s">
        <v>3160</v>
      </c>
      <c r="E1744" s="443" t="s">
        <v>1373</v>
      </c>
      <c r="F1744" s="444" t="s">
        <v>1374</v>
      </c>
      <c r="G1744" s="443" t="s">
        <v>3398</v>
      </c>
      <c r="H1744" s="443" t="s">
        <v>3399</v>
      </c>
      <c r="I1744" s="445">
        <v>1421.75</v>
      </c>
      <c r="J1744" s="445">
        <v>3</v>
      </c>
      <c r="K1744" s="446">
        <v>4265.25</v>
      </c>
    </row>
    <row r="1745" spans="1:11" ht="14.45" customHeight="1" x14ac:dyDescent="0.2">
      <c r="A1745" s="441" t="s">
        <v>3157</v>
      </c>
      <c r="B1745" s="442" t="s">
        <v>3158</v>
      </c>
      <c r="C1745" s="443" t="s">
        <v>3159</v>
      </c>
      <c r="D1745" s="444" t="s">
        <v>3160</v>
      </c>
      <c r="E1745" s="443" t="s">
        <v>1373</v>
      </c>
      <c r="F1745" s="444" t="s">
        <v>1374</v>
      </c>
      <c r="G1745" s="443" t="s">
        <v>3400</v>
      </c>
      <c r="H1745" s="443" t="s">
        <v>3401</v>
      </c>
      <c r="I1745" s="445">
        <v>1421.75</v>
      </c>
      <c r="J1745" s="445">
        <v>1</v>
      </c>
      <c r="K1745" s="446">
        <v>1421.75</v>
      </c>
    </row>
    <row r="1746" spans="1:11" ht="14.45" customHeight="1" x14ac:dyDescent="0.2">
      <c r="A1746" s="441" t="s">
        <v>3157</v>
      </c>
      <c r="B1746" s="442" t="s">
        <v>3158</v>
      </c>
      <c r="C1746" s="443" t="s">
        <v>3159</v>
      </c>
      <c r="D1746" s="444" t="s">
        <v>3160</v>
      </c>
      <c r="E1746" s="443" t="s">
        <v>1373</v>
      </c>
      <c r="F1746" s="444" t="s">
        <v>1374</v>
      </c>
      <c r="G1746" s="443" t="s">
        <v>3402</v>
      </c>
      <c r="H1746" s="443" t="s">
        <v>3403</v>
      </c>
      <c r="I1746" s="445">
        <v>1421.75</v>
      </c>
      <c r="J1746" s="445">
        <v>1</v>
      </c>
      <c r="K1746" s="446">
        <v>1421.75</v>
      </c>
    </row>
    <row r="1747" spans="1:11" ht="14.45" customHeight="1" x14ac:dyDescent="0.2">
      <c r="A1747" s="441" t="s">
        <v>3157</v>
      </c>
      <c r="B1747" s="442" t="s">
        <v>3158</v>
      </c>
      <c r="C1747" s="443" t="s">
        <v>3159</v>
      </c>
      <c r="D1747" s="444" t="s">
        <v>3160</v>
      </c>
      <c r="E1747" s="443" t="s">
        <v>1373</v>
      </c>
      <c r="F1747" s="444" t="s">
        <v>1374</v>
      </c>
      <c r="G1747" s="443" t="s">
        <v>3404</v>
      </c>
      <c r="H1747" s="443" t="s">
        <v>3405</v>
      </c>
      <c r="I1747" s="445">
        <v>1357.6199951171875</v>
      </c>
      <c r="J1747" s="445">
        <v>2</v>
      </c>
      <c r="K1747" s="446">
        <v>2715.239990234375</v>
      </c>
    </row>
    <row r="1748" spans="1:11" ht="14.45" customHeight="1" x14ac:dyDescent="0.2">
      <c r="A1748" s="441" t="s">
        <v>3157</v>
      </c>
      <c r="B1748" s="442" t="s">
        <v>3158</v>
      </c>
      <c r="C1748" s="443" t="s">
        <v>3159</v>
      </c>
      <c r="D1748" s="444" t="s">
        <v>3160</v>
      </c>
      <c r="E1748" s="443" t="s">
        <v>1373</v>
      </c>
      <c r="F1748" s="444" t="s">
        <v>1374</v>
      </c>
      <c r="G1748" s="443" t="s">
        <v>3406</v>
      </c>
      <c r="H1748" s="443" t="s">
        <v>3407</v>
      </c>
      <c r="I1748" s="445">
        <v>1357.6199951171875</v>
      </c>
      <c r="J1748" s="445">
        <v>1</v>
      </c>
      <c r="K1748" s="446">
        <v>1357.6199951171875</v>
      </c>
    </row>
    <row r="1749" spans="1:11" ht="14.45" customHeight="1" x14ac:dyDescent="0.2">
      <c r="A1749" s="441" t="s">
        <v>3157</v>
      </c>
      <c r="B1749" s="442" t="s">
        <v>3158</v>
      </c>
      <c r="C1749" s="443" t="s">
        <v>3159</v>
      </c>
      <c r="D1749" s="444" t="s">
        <v>3160</v>
      </c>
      <c r="E1749" s="443" t="s">
        <v>1373</v>
      </c>
      <c r="F1749" s="444" t="s">
        <v>1374</v>
      </c>
      <c r="G1749" s="443" t="s">
        <v>3408</v>
      </c>
      <c r="H1749" s="443" t="s">
        <v>3409</v>
      </c>
      <c r="I1749" s="445">
        <v>18.060000010899135</v>
      </c>
      <c r="J1749" s="445">
        <v>400</v>
      </c>
      <c r="K1749" s="446">
        <v>7246.4600830078125</v>
      </c>
    </row>
    <row r="1750" spans="1:11" ht="14.45" customHeight="1" x14ac:dyDescent="0.2">
      <c r="A1750" s="441" t="s">
        <v>3157</v>
      </c>
      <c r="B1750" s="442" t="s">
        <v>3158</v>
      </c>
      <c r="C1750" s="443" t="s">
        <v>3159</v>
      </c>
      <c r="D1750" s="444" t="s">
        <v>3160</v>
      </c>
      <c r="E1750" s="443" t="s">
        <v>1373</v>
      </c>
      <c r="F1750" s="444" t="s">
        <v>1374</v>
      </c>
      <c r="G1750" s="443" t="s">
        <v>3410</v>
      </c>
      <c r="H1750" s="443" t="s">
        <v>3411</v>
      </c>
      <c r="I1750" s="445">
        <v>2.3583332300186157</v>
      </c>
      <c r="J1750" s="445">
        <v>300</v>
      </c>
      <c r="K1750" s="446">
        <v>707.80000686645508</v>
      </c>
    </row>
    <row r="1751" spans="1:11" ht="14.45" customHeight="1" x14ac:dyDescent="0.2">
      <c r="A1751" s="441" t="s">
        <v>3157</v>
      </c>
      <c r="B1751" s="442" t="s">
        <v>3158</v>
      </c>
      <c r="C1751" s="443" t="s">
        <v>3159</v>
      </c>
      <c r="D1751" s="444" t="s">
        <v>3160</v>
      </c>
      <c r="E1751" s="443" t="s">
        <v>1373</v>
      </c>
      <c r="F1751" s="444" t="s">
        <v>1374</v>
      </c>
      <c r="G1751" s="443" t="s">
        <v>3412</v>
      </c>
      <c r="H1751" s="443" t="s">
        <v>3413</v>
      </c>
      <c r="I1751" s="445">
        <v>11.885454698042436</v>
      </c>
      <c r="J1751" s="445">
        <v>440</v>
      </c>
      <c r="K1751" s="446">
        <v>5229.2000122070313</v>
      </c>
    </row>
    <row r="1752" spans="1:11" ht="14.45" customHeight="1" x14ac:dyDescent="0.2">
      <c r="A1752" s="441" t="s">
        <v>3157</v>
      </c>
      <c r="B1752" s="442" t="s">
        <v>3158</v>
      </c>
      <c r="C1752" s="443" t="s">
        <v>3159</v>
      </c>
      <c r="D1752" s="444" t="s">
        <v>3160</v>
      </c>
      <c r="E1752" s="443" t="s">
        <v>1373</v>
      </c>
      <c r="F1752" s="444" t="s">
        <v>1374</v>
      </c>
      <c r="G1752" s="443" t="s">
        <v>3408</v>
      </c>
      <c r="H1752" s="443" t="s">
        <v>3414</v>
      </c>
      <c r="I1752" s="445">
        <v>17.459999084472656</v>
      </c>
      <c r="J1752" s="445">
        <v>200</v>
      </c>
      <c r="K1752" s="446">
        <v>3492.0498657226563</v>
      </c>
    </row>
    <row r="1753" spans="1:11" ht="14.45" customHeight="1" x14ac:dyDescent="0.2">
      <c r="A1753" s="441" t="s">
        <v>3157</v>
      </c>
      <c r="B1753" s="442" t="s">
        <v>3158</v>
      </c>
      <c r="C1753" s="443" t="s">
        <v>3159</v>
      </c>
      <c r="D1753" s="444" t="s">
        <v>3160</v>
      </c>
      <c r="E1753" s="443" t="s">
        <v>1373</v>
      </c>
      <c r="F1753" s="444" t="s">
        <v>1374</v>
      </c>
      <c r="G1753" s="443" t="s">
        <v>3412</v>
      </c>
      <c r="H1753" s="443" t="s">
        <v>3415</v>
      </c>
      <c r="I1753" s="445">
        <v>11.672000122070312</v>
      </c>
      <c r="J1753" s="445">
        <v>290</v>
      </c>
      <c r="K1753" s="446">
        <v>3385.4000244140625</v>
      </c>
    </row>
    <row r="1754" spans="1:11" ht="14.45" customHeight="1" x14ac:dyDescent="0.2">
      <c r="A1754" s="441" t="s">
        <v>3157</v>
      </c>
      <c r="B1754" s="442" t="s">
        <v>3158</v>
      </c>
      <c r="C1754" s="443" t="s">
        <v>3159</v>
      </c>
      <c r="D1754" s="444" t="s">
        <v>3160</v>
      </c>
      <c r="E1754" s="443" t="s">
        <v>1373</v>
      </c>
      <c r="F1754" s="444" t="s">
        <v>1374</v>
      </c>
      <c r="G1754" s="443" t="s">
        <v>3364</v>
      </c>
      <c r="H1754" s="443" t="s">
        <v>3416</v>
      </c>
      <c r="I1754" s="445">
        <v>2.9050000905990601</v>
      </c>
      <c r="J1754" s="445">
        <v>700</v>
      </c>
      <c r="K1754" s="446">
        <v>2035</v>
      </c>
    </row>
    <row r="1755" spans="1:11" ht="14.45" customHeight="1" x14ac:dyDescent="0.2">
      <c r="A1755" s="441" t="s">
        <v>3157</v>
      </c>
      <c r="B1755" s="442" t="s">
        <v>3158</v>
      </c>
      <c r="C1755" s="443" t="s">
        <v>3159</v>
      </c>
      <c r="D1755" s="444" t="s">
        <v>3160</v>
      </c>
      <c r="E1755" s="443" t="s">
        <v>1373</v>
      </c>
      <c r="F1755" s="444" t="s">
        <v>1374</v>
      </c>
      <c r="G1755" s="443" t="s">
        <v>3366</v>
      </c>
      <c r="H1755" s="443" t="s">
        <v>3417</v>
      </c>
      <c r="I1755" s="445">
        <v>2.9000000953674316</v>
      </c>
      <c r="J1755" s="445">
        <v>300</v>
      </c>
      <c r="K1755" s="446">
        <v>870</v>
      </c>
    </row>
    <row r="1756" spans="1:11" ht="14.45" customHeight="1" x14ac:dyDescent="0.2">
      <c r="A1756" s="441" t="s">
        <v>3157</v>
      </c>
      <c r="B1756" s="442" t="s">
        <v>3158</v>
      </c>
      <c r="C1756" s="443" t="s">
        <v>3159</v>
      </c>
      <c r="D1756" s="444" t="s">
        <v>3160</v>
      </c>
      <c r="E1756" s="443" t="s">
        <v>1373</v>
      </c>
      <c r="F1756" s="444" t="s">
        <v>1374</v>
      </c>
      <c r="G1756" s="443" t="s">
        <v>3370</v>
      </c>
      <c r="H1756" s="443" t="s">
        <v>3418</v>
      </c>
      <c r="I1756" s="445">
        <v>2.9066667556762695</v>
      </c>
      <c r="J1756" s="445">
        <v>900</v>
      </c>
      <c r="K1756" s="446">
        <v>2615</v>
      </c>
    </row>
    <row r="1757" spans="1:11" ht="14.45" customHeight="1" x14ac:dyDescent="0.2">
      <c r="A1757" s="441" t="s">
        <v>3157</v>
      </c>
      <c r="B1757" s="442" t="s">
        <v>3158</v>
      </c>
      <c r="C1757" s="443" t="s">
        <v>3159</v>
      </c>
      <c r="D1757" s="444" t="s">
        <v>3160</v>
      </c>
      <c r="E1757" s="443" t="s">
        <v>1373</v>
      </c>
      <c r="F1757" s="444" t="s">
        <v>1374</v>
      </c>
      <c r="G1757" s="443" t="s">
        <v>3372</v>
      </c>
      <c r="H1757" s="443" t="s">
        <v>3419</v>
      </c>
      <c r="I1757" s="445">
        <v>2.9033334255218506</v>
      </c>
      <c r="J1757" s="445">
        <v>2600</v>
      </c>
      <c r="K1757" s="446">
        <v>7551.2000122070313</v>
      </c>
    </row>
    <row r="1758" spans="1:11" ht="14.45" customHeight="1" x14ac:dyDescent="0.2">
      <c r="A1758" s="441" t="s">
        <v>3157</v>
      </c>
      <c r="B1758" s="442" t="s">
        <v>3158</v>
      </c>
      <c r="C1758" s="443" t="s">
        <v>3159</v>
      </c>
      <c r="D1758" s="444" t="s">
        <v>3160</v>
      </c>
      <c r="E1758" s="443" t="s">
        <v>1373</v>
      </c>
      <c r="F1758" s="444" t="s">
        <v>1374</v>
      </c>
      <c r="G1758" s="443" t="s">
        <v>3374</v>
      </c>
      <c r="H1758" s="443" t="s">
        <v>3420</v>
      </c>
      <c r="I1758" s="445">
        <v>2.8399999141693115</v>
      </c>
      <c r="J1758" s="445">
        <v>100</v>
      </c>
      <c r="K1758" s="446">
        <v>284.35000610351563</v>
      </c>
    </row>
    <row r="1759" spans="1:11" ht="14.45" customHeight="1" x14ac:dyDescent="0.2">
      <c r="A1759" s="441" t="s">
        <v>3157</v>
      </c>
      <c r="B1759" s="442" t="s">
        <v>3158</v>
      </c>
      <c r="C1759" s="443" t="s">
        <v>3159</v>
      </c>
      <c r="D1759" s="444" t="s">
        <v>3160</v>
      </c>
      <c r="E1759" s="443" t="s">
        <v>1373</v>
      </c>
      <c r="F1759" s="444" t="s">
        <v>1374</v>
      </c>
      <c r="G1759" s="443" t="s">
        <v>3376</v>
      </c>
      <c r="H1759" s="443" t="s">
        <v>3421</v>
      </c>
      <c r="I1759" s="445">
        <v>2.8399999141693115</v>
      </c>
      <c r="J1759" s="445">
        <v>100</v>
      </c>
      <c r="K1759" s="446">
        <v>284</v>
      </c>
    </row>
    <row r="1760" spans="1:11" ht="14.45" customHeight="1" x14ac:dyDescent="0.2">
      <c r="A1760" s="441" t="s">
        <v>3157</v>
      </c>
      <c r="B1760" s="442" t="s">
        <v>3158</v>
      </c>
      <c r="C1760" s="443" t="s">
        <v>3159</v>
      </c>
      <c r="D1760" s="444" t="s">
        <v>3160</v>
      </c>
      <c r="E1760" s="443" t="s">
        <v>1373</v>
      </c>
      <c r="F1760" s="444" t="s">
        <v>1374</v>
      </c>
      <c r="G1760" s="443" t="s">
        <v>3422</v>
      </c>
      <c r="H1760" s="443" t="s">
        <v>3423</v>
      </c>
      <c r="I1760" s="445">
        <v>181.5</v>
      </c>
      <c r="J1760" s="445">
        <v>110</v>
      </c>
      <c r="K1760" s="446">
        <v>19965</v>
      </c>
    </row>
    <row r="1761" spans="1:11" ht="14.45" customHeight="1" x14ac:dyDescent="0.2">
      <c r="A1761" s="441" t="s">
        <v>3157</v>
      </c>
      <c r="B1761" s="442" t="s">
        <v>3158</v>
      </c>
      <c r="C1761" s="443" t="s">
        <v>3159</v>
      </c>
      <c r="D1761" s="444" t="s">
        <v>3160</v>
      </c>
      <c r="E1761" s="443" t="s">
        <v>1373</v>
      </c>
      <c r="F1761" s="444" t="s">
        <v>1374</v>
      </c>
      <c r="G1761" s="443" t="s">
        <v>3424</v>
      </c>
      <c r="H1761" s="443" t="s">
        <v>3425</v>
      </c>
      <c r="I1761" s="445">
        <v>8.4700002670288086</v>
      </c>
      <c r="J1761" s="445">
        <v>600</v>
      </c>
      <c r="K1761" s="446">
        <v>5082</v>
      </c>
    </row>
    <row r="1762" spans="1:11" ht="14.45" customHeight="1" x14ac:dyDescent="0.2">
      <c r="A1762" s="441" t="s">
        <v>3157</v>
      </c>
      <c r="B1762" s="442" t="s">
        <v>3158</v>
      </c>
      <c r="C1762" s="443" t="s">
        <v>3159</v>
      </c>
      <c r="D1762" s="444" t="s">
        <v>3160</v>
      </c>
      <c r="E1762" s="443" t="s">
        <v>1373</v>
      </c>
      <c r="F1762" s="444" t="s">
        <v>1374</v>
      </c>
      <c r="G1762" s="443" t="s">
        <v>3426</v>
      </c>
      <c r="H1762" s="443" t="s">
        <v>3427</v>
      </c>
      <c r="I1762" s="445">
        <v>8.4700002670288086</v>
      </c>
      <c r="J1762" s="445">
        <v>1410</v>
      </c>
      <c r="K1762" s="446">
        <v>11942.699996948242</v>
      </c>
    </row>
    <row r="1763" spans="1:11" ht="14.45" customHeight="1" x14ac:dyDescent="0.2">
      <c r="A1763" s="441" t="s">
        <v>3157</v>
      </c>
      <c r="B1763" s="442" t="s">
        <v>3158</v>
      </c>
      <c r="C1763" s="443" t="s">
        <v>3159</v>
      </c>
      <c r="D1763" s="444" t="s">
        <v>3160</v>
      </c>
      <c r="E1763" s="443" t="s">
        <v>1373</v>
      </c>
      <c r="F1763" s="444" t="s">
        <v>1374</v>
      </c>
      <c r="G1763" s="443" t="s">
        <v>3428</v>
      </c>
      <c r="H1763" s="443" t="s">
        <v>3429</v>
      </c>
      <c r="I1763" s="445">
        <v>8.4700002670288086</v>
      </c>
      <c r="J1763" s="445">
        <v>680</v>
      </c>
      <c r="K1763" s="446">
        <v>5759.5999755859375</v>
      </c>
    </row>
    <row r="1764" spans="1:11" ht="14.45" customHeight="1" x14ac:dyDescent="0.2">
      <c r="A1764" s="441" t="s">
        <v>3157</v>
      </c>
      <c r="B1764" s="442" t="s">
        <v>3158</v>
      </c>
      <c r="C1764" s="443" t="s">
        <v>3159</v>
      </c>
      <c r="D1764" s="444" t="s">
        <v>3160</v>
      </c>
      <c r="E1764" s="443" t="s">
        <v>1373</v>
      </c>
      <c r="F1764" s="444" t="s">
        <v>1374</v>
      </c>
      <c r="G1764" s="443" t="s">
        <v>3430</v>
      </c>
      <c r="H1764" s="443" t="s">
        <v>3431</v>
      </c>
      <c r="I1764" s="445">
        <v>8.4700002670288086</v>
      </c>
      <c r="J1764" s="445">
        <v>100</v>
      </c>
      <c r="K1764" s="446">
        <v>847</v>
      </c>
    </row>
    <row r="1765" spans="1:11" ht="14.45" customHeight="1" x14ac:dyDescent="0.2">
      <c r="A1765" s="441" t="s">
        <v>3157</v>
      </c>
      <c r="B1765" s="442" t="s">
        <v>3158</v>
      </c>
      <c r="C1765" s="443" t="s">
        <v>3159</v>
      </c>
      <c r="D1765" s="444" t="s">
        <v>3160</v>
      </c>
      <c r="E1765" s="443" t="s">
        <v>1373</v>
      </c>
      <c r="F1765" s="444" t="s">
        <v>1374</v>
      </c>
      <c r="G1765" s="443" t="s">
        <v>3432</v>
      </c>
      <c r="H1765" s="443" t="s">
        <v>3433</v>
      </c>
      <c r="I1765" s="445">
        <v>839.97998046875</v>
      </c>
      <c r="J1765" s="445">
        <v>60</v>
      </c>
      <c r="K1765" s="446">
        <v>50398.55859375</v>
      </c>
    </row>
    <row r="1766" spans="1:11" ht="14.45" customHeight="1" x14ac:dyDescent="0.2">
      <c r="A1766" s="441" t="s">
        <v>3157</v>
      </c>
      <c r="B1766" s="442" t="s">
        <v>3158</v>
      </c>
      <c r="C1766" s="443" t="s">
        <v>3159</v>
      </c>
      <c r="D1766" s="444" t="s">
        <v>3160</v>
      </c>
      <c r="E1766" s="443" t="s">
        <v>1373</v>
      </c>
      <c r="F1766" s="444" t="s">
        <v>1374</v>
      </c>
      <c r="G1766" s="443" t="s">
        <v>3434</v>
      </c>
      <c r="H1766" s="443" t="s">
        <v>3435</v>
      </c>
      <c r="I1766" s="445">
        <v>48.279998779296875</v>
      </c>
      <c r="J1766" s="445">
        <v>1160</v>
      </c>
      <c r="K1766" s="446">
        <v>56005.570556640625</v>
      </c>
    </row>
    <row r="1767" spans="1:11" ht="14.45" customHeight="1" x14ac:dyDescent="0.2">
      <c r="A1767" s="441" t="s">
        <v>3157</v>
      </c>
      <c r="B1767" s="442" t="s">
        <v>3158</v>
      </c>
      <c r="C1767" s="443" t="s">
        <v>3159</v>
      </c>
      <c r="D1767" s="444" t="s">
        <v>3160</v>
      </c>
      <c r="E1767" s="443" t="s">
        <v>1373</v>
      </c>
      <c r="F1767" s="444" t="s">
        <v>1374</v>
      </c>
      <c r="G1767" s="443" t="s">
        <v>3436</v>
      </c>
      <c r="H1767" s="443" t="s">
        <v>3437</v>
      </c>
      <c r="I1767" s="445">
        <v>48.279998779296875</v>
      </c>
      <c r="J1767" s="445">
        <v>400</v>
      </c>
      <c r="K1767" s="446">
        <v>19311.7998046875</v>
      </c>
    </row>
    <row r="1768" spans="1:11" ht="14.45" customHeight="1" x14ac:dyDescent="0.2">
      <c r="A1768" s="441" t="s">
        <v>3157</v>
      </c>
      <c r="B1768" s="442" t="s">
        <v>3158</v>
      </c>
      <c r="C1768" s="443" t="s">
        <v>3159</v>
      </c>
      <c r="D1768" s="444" t="s">
        <v>3160</v>
      </c>
      <c r="E1768" s="443" t="s">
        <v>1373</v>
      </c>
      <c r="F1768" s="444" t="s">
        <v>1374</v>
      </c>
      <c r="G1768" s="443" t="s">
        <v>3424</v>
      </c>
      <c r="H1768" s="443" t="s">
        <v>3438</v>
      </c>
      <c r="I1768" s="445">
        <v>8.4700002670288086</v>
      </c>
      <c r="J1768" s="445">
        <v>700</v>
      </c>
      <c r="K1768" s="446">
        <v>5929</v>
      </c>
    </row>
    <row r="1769" spans="1:11" ht="14.45" customHeight="1" x14ac:dyDescent="0.2">
      <c r="A1769" s="441" t="s">
        <v>3157</v>
      </c>
      <c r="B1769" s="442" t="s">
        <v>3158</v>
      </c>
      <c r="C1769" s="443" t="s">
        <v>3159</v>
      </c>
      <c r="D1769" s="444" t="s">
        <v>3160</v>
      </c>
      <c r="E1769" s="443" t="s">
        <v>1373</v>
      </c>
      <c r="F1769" s="444" t="s">
        <v>1374</v>
      </c>
      <c r="G1769" s="443" t="s">
        <v>3426</v>
      </c>
      <c r="H1769" s="443" t="s">
        <v>3439</v>
      </c>
      <c r="I1769" s="445">
        <v>8.4700002670288086</v>
      </c>
      <c r="J1769" s="445">
        <v>300</v>
      </c>
      <c r="K1769" s="446">
        <v>2541</v>
      </c>
    </row>
    <row r="1770" spans="1:11" ht="14.45" customHeight="1" x14ac:dyDescent="0.2">
      <c r="A1770" s="441" t="s">
        <v>3157</v>
      </c>
      <c r="B1770" s="442" t="s">
        <v>3158</v>
      </c>
      <c r="C1770" s="443" t="s">
        <v>3159</v>
      </c>
      <c r="D1770" s="444" t="s">
        <v>3160</v>
      </c>
      <c r="E1770" s="443" t="s">
        <v>1373</v>
      </c>
      <c r="F1770" s="444" t="s">
        <v>1374</v>
      </c>
      <c r="G1770" s="443" t="s">
        <v>3428</v>
      </c>
      <c r="H1770" s="443" t="s">
        <v>3440</v>
      </c>
      <c r="I1770" s="445">
        <v>8.4700002670288086</v>
      </c>
      <c r="J1770" s="445">
        <v>200</v>
      </c>
      <c r="K1770" s="446">
        <v>1694</v>
      </c>
    </row>
    <row r="1771" spans="1:11" ht="14.45" customHeight="1" x14ac:dyDescent="0.2">
      <c r="A1771" s="441" t="s">
        <v>3157</v>
      </c>
      <c r="B1771" s="442" t="s">
        <v>3158</v>
      </c>
      <c r="C1771" s="443" t="s">
        <v>3159</v>
      </c>
      <c r="D1771" s="444" t="s">
        <v>3160</v>
      </c>
      <c r="E1771" s="443" t="s">
        <v>1373</v>
      </c>
      <c r="F1771" s="444" t="s">
        <v>1374</v>
      </c>
      <c r="G1771" s="443" t="s">
        <v>3432</v>
      </c>
      <c r="H1771" s="443" t="s">
        <v>3441</v>
      </c>
      <c r="I1771" s="445">
        <v>839.97998046875</v>
      </c>
      <c r="J1771" s="445">
        <v>30</v>
      </c>
      <c r="K1771" s="446">
        <v>25199.279296875</v>
      </c>
    </row>
    <row r="1772" spans="1:11" ht="14.45" customHeight="1" x14ac:dyDescent="0.2">
      <c r="A1772" s="441" t="s">
        <v>3157</v>
      </c>
      <c r="B1772" s="442" t="s">
        <v>3158</v>
      </c>
      <c r="C1772" s="443" t="s">
        <v>3159</v>
      </c>
      <c r="D1772" s="444" t="s">
        <v>3160</v>
      </c>
      <c r="E1772" s="443" t="s">
        <v>1373</v>
      </c>
      <c r="F1772" s="444" t="s">
        <v>1374</v>
      </c>
      <c r="G1772" s="443" t="s">
        <v>3434</v>
      </c>
      <c r="H1772" s="443" t="s">
        <v>3442</v>
      </c>
      <c r="I1772" s="445">
        <v>48.272500038146973</v>
      </c>
      <c r="J1772" s="445">
        <v>360</v>
      </c>
      <c r="K1772" s="446">
        <v>17380.729583740234</v>
      </c>
    </row>
    <row r="1773" spans="1:11" ht="14.45" customHeight="1" x14ac:dyDescent="0.2">
      <c r="A1773" s="441" t="s">
        <v>3157</v>
      </c>
      <c r="B1773" s="442" t="s">
        <v>3158</v>
      </c>
      <c r="C1773" s="443" t="s">
        <v>3159</v>
      </c>
      <c r="D1773" s="444" t="s">
        <v>3160</v>
      </c>
      <c r="E1773" s="443" t="s">
        <v>1373</v>
      </c>
      <c r="F1773" s="444" t="s">
        <v>1374</v>
      </c>
      <c r="G1773" s="443" t="s">
        <v>3436</v>
      </c>
      <c r="H1773" s="443" t="s">
        <v>3443</v>
      </c>
      <c r="I1773" s="445">
        <v>48.279998779296875</v>
      </c>
      <c r="J1773" s="445">
        <v>200</v>
      </c>
      <c r="K1773" s="446">
        <v>9655.89990234375</v>
      </c>
    </row>
    <row r="1774" spans="1:11" ht="14.45" customHeight="1" x14ac:dyDescent="0.2">
      <c r="A1774" s="441" t="s">
        <v>3157</v>
      </c>
      <c r="B1774" s="442" t="s">
        <v>3158</v>
      </c>
      <c r="C1774" s="443" t="s">
        <v>3159</v>
      </c>
      <c r="D1774" s="444" t="s">
        <v>3160</v>
      </c>
      <c r="E1774" s="443" t="s">
        <v>1373</v>
      </c>
      <c r="F1774" s="444" t="s">
        <v>1374</v>
      </c>
      <c r="G1774" s="443" t="s">
        <v>3444</v>
      </c>
      <c r="H1774" s="443" t="s">
        <v>3445</v>
      </c>
      <c r="I1774" s="445">
        <v>130.67999267578125</v>
      </c>
      <c r="J1774" s="445">
        <v>6</v>
      </c>
      <c r="K1774" s="446">
        <v>784.08001708984375</v>
      </c>
    </row>
    <row r="1775" spans="1:11" ht="14.45" customHeight="1" x14ac:dyDescent="0.2">
      <c r="A1775" s="441" t="s">
        <v>3157</v>
      </c>
      <c r="B1775" s="442" t="s">
        <v>3158</v>
      </c>
      <c r="C1775" s="443" t="s">
        <v>3159</v>
      </c>
      <c r="D1775" s="444" t="s">
        <v>3160</v>
      </c>
      <c r="E1775" s="443" t="s">
        <v>1373</v>
      </c>
      <c r="F1775" s="444" t="s">
        <v>1374</v>
      </c>
      <c r="G1775" s="443" t="s">
        <v>3446</v>
      </c>
      <c r="H1775" s="443" t="s">
        <v>3447</v>
      </c>
      <c r="I1775" s="445">
        <v>139.14999389648438</v>
      </c>
      <c r="J1775" s="445">
        <v>4</v>
      </c>
      <c r="K1775" s="446">
        <v>556.5999755859375</v>
      </c>
    </row>
    <row r="1776" spans="1:11" ht="14.45" customHeight="1" x14ac:dyDescent="0.2">
      <c r="A1776" s="441" t="s">
        <v>3157</v>
      </c>
      <c r="B1776" s="442" t="s">
        <v>3158</v>
      </c>
      <c r="C1776" s="443" t="s">
        <v>3159</v>
      </c>
      <c r="D1776" s="444" t="s">
        <v>3160</v>
      </c>
      <c r="E1776" s="443" t="s">
        <v>1373</v>
      </c>
      <c r="F1776" s="444" t="s">
        <v>1374</v>
      </c>
      <c r="G1776" s="443" t="s">
        <v>3448</v>
      </c>
      <c r="H1776" s="443" t="s">
        <v>3449</v>
      </c>
      <c r="I1776" s="445">
        <v>554.17999267578125</v>
      </c>
      <c r="J1776" s="445">
        <v>4</v>
      </c>
      <c r="K1776" s="446">
        <v>2216.719970703125</v>
      </c>
    </row>
    <row r="1777" spans="1:11" ht="14.45" customHeight="1" x14ac:dyDescent="0.2">
      <c r="A1777" s="441" t="s">
        <v>3157</v>
      </c>
      <c r="B1777" s="442" t="s">
        <v>3158</v>
      </c>
      <c r="C1777" s="443" t="s">
        <v>3159</v>
      </c>
      <c r="D1777" s="444" t="s">
        <v>3160</v>
      </c>
      <c r="E1777" s="443" t="s">
        <v>1373</v>
      </c>
      <c r="F1777" s="444" t="s">
        <v>1374</v>
      </c>
      <c r="G1777" s="443" t="s">
        <v>3450</v>
      </c>
      <c r="H1777" s="443" t="s">
        <v>3451</v>
      </c>
      <c r="I1777" s="445">
        <v>148.83000183105469</v>
      </c>
      <c r="J1777" s="445">
        <v>6</v>
      </c>
      <c r="K1777" s="446">
        <v>892.97998046875</v>
      </c>
    </row>
    <row r="1778" spans="1:11" ht="14.45" customHeight="1" x14ac:dyDescent="0.2">
      <c r="A1778" s="441" t="s">
        <v>3157</v>
      </c>
      <c r="B1778" s="442" t="s">
        <v>3158</v>
      </c>
      <c r="C1778" s="443" t="s">
        <v>3159</v>
      </c>
      <c r="D1778" s="444" t="s">
        <v>3160</v>
      </c>
      <c r="E1778" s="443" t="s">
        <v>1373</v>
      </c>
      <c r="F1778" s="444" t="s">
        <v>1374</v>
      </c>
      <c r="G1778" s="443" t="s">
        <v>3452</v>
      </c>
      <c r="H1778" s="443" t="s">
        <v>3453</v>
      </c>
      <c r="I1778" s="445">
        <v>140.36000061035156</v>
      </c>
      <c r="J1778" s="445">
        <v>10</v>
      </c>
      <c r="K1778" s="446">
        <v>1403.5999755859375</v>
      </c>
    </row>
    <row r="1779" spans="1:11" ht="14.45" customHeight="1" x14ac:dyDescent="0.2">
      <c r="A1779" s="441" t="s">
        <v>3157</v>
      </c>
      <c r="B1779" s="442" t="s">
        <v>3158</v>
      </c>
      <c r="C1779" s="443" t="s">
        <v>3159</v>
      </c>
      <c r="D1779" s="444" t="s">
        <v>3160</v>
      </c>
      <c r="E1779" s="443" t="s">
        <v>1373</v>
      </c>
      <c r="F1779" s="444" t="s">
        <v>1374</v>
      </c>
      <c r="G1779" s="443" t="s">
        <v>3454</v>
      </c>
      <c r="H1779" s="443" t="s">
        <v>3455</v>
      </c>
      <c r="I1779" s="445">
        <v>134.83999633789063</v>
      </c>
      <c r="J1779" s="445">
        <v>1</v>
      </c>
      <c r="K1779" s="446">
        <v>134.83999633789063</v>
      </c>
    </row>
    <row r="1780" spans="1:11" ht="14.45" customHeight="1" x14ac:dyDescent="0.2">
      <c r="A1780" s="441" t="s">
        <v>3157</v>
      </c>
      <c r="B1780" s="442" t="s">
        <v>3158</v>
      </c>
      <c r="C1780" s="443" t="s">
        <v>3159</v>
      </c>
      <c r="D1780" s="444" t="s">
        <v>3160</v>
      </c>
      <c r="E1780" s="443" t="s">
        <v>1373</v>
      </c>
      <c r="F1780" s="444" t="s">
        <v>1374</v>
      </c>
      <c r="G1780" s="443" t="s">
        <v>3456</v>
      </c>
      <c r="H1780" s="443" t="s">
        <v>3457</v>
      </c>
      <c r="I1780" s="445">
        <v>139.85000610351563</v>
      </c>
      <c r="J1780" s="445">
        <v>1</v>
      </c>
      <c r="K1780" s="446">
        <v>139.85000610351563</v>
      </c>
    </row>
    <row r="1781" spans="1:11" ht="14.45" customHeight="1" x14ac:dyDescent="0.2">
      <c r="A1781" s="441" t="s">
        <v>3157</v>
      </c>
      <c r="B1781" s="442" t="s">
        <v>3158</v>
      </c>
      <c r="C1781" s="443" t="s">
        <v>3159</v>
      </c>
      <c r="D1781" s="444" t="s">
        <v>3160</v>
      </c>
      <c r="E1781" s="443" t="s">
        <v>1373</v>
      </c>
      <c r="F1781" s="444" t="s">
        <v>1374</v>
      </c>
      <c r="G1781" s="443" t="s">
        <v>3458</v>
      </c>
      <c r="H1781" s="443" t="s">
        <v>3459</v>
      </c>
      <c r="I1781" s="445">
        <v>601.3699951171875</v>
      </c>
      <c r="J1781" s="445">
        <v>3</v>
      </c>
      <c r="K1781" s="446">
        <v>1804.1099853515625</v>
      </c>
    </row>
    <row r="1782" spans="1:11" ht="14.45" customHeight="1" x14ac:dyDescent="0.2">
      <c r="A1782" s="441" t="s">
        <v>3157</v>
      </c>
      <c r="B1782" s="442" t="s">
        <v>3158</v>
      </c>
      <c r="C1782" s="443" t="s">
        <v>3159</v>
      </c>
      <c r="D1782" s="444" t="s">
        <v>3160</v>
      </c>
      <c r="E1782" s="443" t="s">
        <v>1373</v>
      </c>
      <c r="F1782" s="444" t="s">
        <v>1374</v>
      </c>
      <c r="G1782" s="443" t="s">
        <v>3460</v>
      </c>
      <c r="H1782" s="443" t="s">
        <v>3461</v>
      </c>
      <c r="I1782" s="445">
        <v>699.3800048828125</v>
      </c>
      <c r="J1782" s="445">
        <v>1</v>
      </c>
      <c r="K1782" s="446">
        <v>699.3800048828125</v>
      </c>
    </row>
    <row r="1783" spans="1:11" ht="14.45" customHeight="1" x14ac:dyDescent="0.2">
      <c r="A1783" s="441" t="s">
        <v>3157</v>
      </c>
      <c r="B1783" s="442" t="s">
        <v>3158</v>
      </c>
      <c r="C1783" s="443" t="s">
        <v>3159</v>
      </c>
      <c r="D1783" s="444" t="s">
        <v>3160</v>
      </c>
      <c r="E1783" s="443" t="s">
        <v>1373</v>
      </c>
      <c r="F1783" s="444" t="s">
        <v>1374</v>
      </c>
      <c r="G1783" s="443" t="s">
        <v>3462</v>
      </c>
      <c r="H1783" s="443" t="s">
        <v>3463</v>
      </c>
      <c r="I1783" s="445">
        <v>87.480003356933594</v>
      </c>
      <c r="J1783" s="445">
        <v>100</v>
      </c>
      <c r="K1783" s="446">
        <v>8748.2998046875</v>
      </c>
    </row>
    <row r="1784" spans="1:11" ht="14.45" customHeight="1" x14ac:dyDescent="0.2">
      <c r="A1784" s="441" t="s">
        <v>3157</v>
      </c>
      <c r="B1784" s="442" t="s">
        <v>3158</v>
      </c>
      <c r="C1784" s="443" t="s">
        <v>3159</v>
      </c>
      <c r="D1784" s="444" t="s">
        <v>3160</v>
      </c>
      <c r="E1784" s="443" t="s">
        <v>1373</v>
      </c>
      <c r="F1784" s="444" t="s">
        <v>1374</v>
      </c>
      <c r="G1784" s="443" t="s">
        <v>3464</v>
      </c>
      <c r="H1784" s="443" t="s">
        <v>3465</v>
      </c>
      <c r="I1784" s="445">
        <v>62.560001373291016</v>
      </c>
      <c r="J1784" s="445">
        <v>850</v>
      </c>
      <c r="K1784" s="446">
        <v>53173.90087890625</v>
      </c>
    </row>
    <row r="1785" spans="1:11" ht="14.45" customHeight="1" x14ac:dyDescent="0.2">
      <c r="A1785" s="441" t="s">
        <v>3157</v>
      </c>
      <c r="B1785" s="442" t="s">
        <v>3158</v>
      </c>
      <c r="C1785" s="443" t="s">
        <v>3159</v>
      </c>
      <c r="D1785" s="444" t="s">
        <v>3160</v>
      </c>
      <c r="E1785" s="443" t="s">
        <v>1373</v>
      </c>
      <c r="F1785" s="444" t="s">
        <v>1374</v>
      </c>
      <c r="G1785" s="443" t="s">
        <v>3466</v>
      </c>
      <c r="H1785" s="443" t="s">
        <v>3467</v>
      </c>
      <c r="I1785" s="445">
        <v>87.480003356933594</v>
      </c>
      <c r="J1785" s="445">
        <v>50</v>
      </c>
      <c r="K1785" s="446">
        <v>4374.14990234375</v>
      </c>
    </row>
    <row r="1786" spans="1:11" ht="14.45" customHeight="1" x14ac:dyDescent="0.2">
      <c r="A1786" s="441" t="s">
        <v>3157</v>
      </c>
      <c r="B1786" s="442" t="s">
        <v>3158</v>
      </c>
      <c r="C1786" s="443" t="s">
        <v>3159</v>
      </c>
      <c r="D1786" s="444" t="s">
        <v>3160</v>
      </c>
      <c r="E1786" s="443" t="s">
        <v>1373</v>
      </c>
      <c r="F1786" s="444" t="s">
        <v>1374</v>
      </c>
      <c r="G1786" s="443" t="s">
        <v>3468</v>
      </c>
      <c r="H1786" s="443" t="s">
        <v>3469</v>
      </c>
      <c r="I1786" s="445">
        <v>59.046363483775743</v>
      </c>
      <c r="J1786" s="445">
        <v>3000</v>
      </c>
      <c r="K1786" s="446">
        <v>178173.75</v>
      </c>
    </row>
    <row r="1787" spans="1:11" ht="14.45" customHeight="1" x14ac:dyDescent="0.2">
      <c r="A1787" s="441" t="s">
        <v>3157</v>
      </c>
      <c r="B1787" s="442" t="s">
        <v>3158</v>
      </c>
      <c r="C1787" s="443" t="s">
        <v>3159</v>
      </c>
      <c r="D1787" s="444" t="s">
        <v>3160</v>
      </c>
      <c r="E1787" s="443" t="s">
        <v>1373</v>
      </c>
      <c r="F1787" s="444" t="s">
        <v>1374</v>
      </c>
      <c r="G1787" s="443" t="s">
        <v>3464</v>
      </c>
      <c r="H1787" s="443" t="s">
        <v>3470</v>
      </c>
      <c r="I1787" s="445">
        <v>62.560001373291016</v>
      </c>
      <c r="J1787" s="445">
        <v>550</v>
      </c>
      <c r="K1787" s="446">
        <v>34406.80078125</v>
      </c>
    </row>
    <row r="1788" spans="1:11" ht="14.45" customHeight="1" x14ac:dyDescent="0.2">
      <c r="A1788" s="441" t="s">
        <v>3157</v>
      </c>
      <c r="B1788" s="442" t="s">
        <v>3158</v>
      </c>
      <c r="C1788" s="443" t="s">
        <v>3159</v>
      </c>
      <c r="D1788" s="444" t="s">
        <v>3160</v>
      </c>
      <c r="E1788" s="443" t="s">
        <v>1373</v>
      </c>
      <c r="F1788" s="444" t="s">
        <v>1374</v>
      </c>
      <c r="G1788" s="443" t="s">
        <v>3468</v>
      </c>
      <c r="H1788" s="443" t="s">
        <v>3471</v>
      </c>
      <c r="I1788" s="445">
        <v>57.544285910470144</v>
      </c>
      <c r="J1788" s="445">
        <v>1400</v>
      </c>
      <c r="K1788" s="446">
        <v>80596.849609375</v>
      </c>
    </row>
    <row r="1789" spans="1:11" ht="14.45" customHeight="1" x14ac:dyDescent="0.2">
      <c r="A1789" s="441" t="s">
        <v>3157</v>
      </c>
      <c r="B1789" s="442" t="s">
        <v>3158</v>
      </c>
      <c r="C1789" s="443" t="s">
        <v>3159</v>
      </c>
      <c r="D1789" s="444" t="s">
        <v>3160</v>
      </c>
      <c r="E1789" s="443" t="s">
        <v>1373</v>
      </c>
      <c r="F1789" s="444" t="s">
        <v>1374</v>
      </c>
      <c r="G1789" s="443" t="s">
        <v>3472</v>
      </c>
      <c r="H1789" s="443" t="s">
        <v>3473</v>
      </c>
      <c r="I1789" s="445">
        <v>133.10000610351563</v>
      </c>
      <c r="J1789" s="445">
        <v>20</v>
      </c>
      <c r="K1789" s="446">
        <v>2662</v>
      </c>
    </row>
    <row r="1790" spans="1:11" ht="14.45" customHeight="1" x14ac:dyDescent="0.2">
      <c r="A1790" s="441" t="s">
        <v>3157</v>
      </c>
      <c r="B1790" s="442" t="s">
        <v>3158</v>
      </c>
      <c r="C1790" s="443" t="s">
        <v>3159</v>
      </c>
      <c r="D1790" s="444" t="s">
        <v>3160</v>
      </c>
      <c r="E1790" s="443" t="s">
        <v>1373</v>
      </c>
      <c r="F1790" s="444" t="s">
        <v>1374</v>
      </c>
      <c r="G1790" s="443" t="s">
        <v>3474</v>
      </c>
      <c r="H1790" s="443" t="s">
        <v>3475</v>
      </c>
      <c r="I1790" s="445">
        <v>1205.1600341796875</v>
      </c>
      <c r="J1790" s="445">
        <v>1</v>
      </c>
      <c r="K1790" s="446">
        <v>1205.1600341796875</v>
      </c>
    </row>
    <row r="1791" spans="1:11" ht="14.45" customHeight="1" x14ac:dyDescent="0.2">
      <c r="A1791" s="441" t="s">
        <v>3157</v>
      </c>
      <c r="B1791" s="442" t="s">
        <v>3158</v>
      </c>
      <c r="C1791" s="443" t="s">
        <v>3159</v>
      </c>
      <c r="D1791" s="444" t="s">
        <v>3160</v>
      </c>
      <c r="E1791" s="443" t="s">
        <v>1373</v>
      </c>
      <c r="F1791" s="444" t="s">
        <v>1374</v>
      </c>
      <c r="G1791" s="443" t="s">
        <v>3476</v>
      </c>
      <c r="H1791" s="443" t="s">
        <v>3477</v>
      </c>
      <c r="I1791" s="445">
        <v>79.129997253417969</v>
      </c>
      <c r="J1791" s="445">
        <v>10</v>
      </c>
      <c r="K1791" s="446">
        <v>791.34002685546875</v>
      </c>
    </row>
    <row r="1792" spans="1:11" ht="14.45" customHeight="1" x14ac:dyDescent="0.2">
      <c r="A1792" s="441" t="s">
        <v>3157</v>
      </c>
      <c r="B1792" s="442" t="s">
        <v>3158</v>
      </c>
      <c r="C1792" s="443" t="s">
        <v>3159</v>
      </c>
      <c r="D1792" s="444" t="s">
        <v>3160</v>
      </c>
      <c r="E1792" s="443" t="s">
        <v>1373</v>
      </c>
      <c r="F1792" s="444" t="s">
        <v>1374</v>
      </c>
      <c r="G1792" s="443" t="s">
        <v>3478</v>
      </c>
      <c r="H1792" s="443" t="s">
        <v>3479</v>
      </c>
      <c r="I1792" s="445">
        <v>79.129997253417969</v>
      </c>
      <c r="J1792" s="445">
        <v>50</v>
      </c>
      <c r="K1792" s="446">
        <v>3956.7001342773438</v>
      </c>
    </row>
    <row r="1793" spans="1:11" ht="14.45" customHeight="1" x14ac:dyDescent="0.2">
      <c r="A1793" s="441" t="s">
        <v>3157</v>
      </c>
      <c r="B1793" s="442" t="s">
        <v>3158</v>
      </c>
      <c r="C1793" s="443" t="s">
        <v>3159</v>
      </c>
      <c r="D1793" s="444" t="s">
        <v>3160</v>
      </c>
      <c r="E1793" s="443" t="s">
        <v>1373</v>
      </c>
      <c r="F1793" s="444" t="s">
        <v>1374</v>
      </c>
      <c r="G1793" s="443" t="s">
        <v>3480</v>
      </c>
      <c r="H1793" s="443" t="s">
        <v>3481</v>
      </c>
      <c r="I1793" s="445">
        <v>336.01998901367188</v>
      </c>
      <c r="J1793" s="445">
        <v>10</v>
      </c>
      <c r="K1793" s="446">
        <v>3360.169921875</v>
      </c>
    </row>
    <row r="1794" spans="1:11" ht="14.45" customHeight="1" x14ac:dyDescent="0.2">
      <c r="A1794" s="441" t="s">
        <v>3157</v>
      </c>
      <c r="B1794" s="442" t="s">
        <v>3158</v>
      </c>
      <c r="C1794" s="443" t="s">
        <v>3159</v>
      </c>
      <c r="D1794" s="444" t="s">
        <v>3160</v>
      </c>
      <c r="E1794" s="443" t="s">
        <v>1373</v>
      </c>
      <c r="F1794" s="444" t="s">
        <v>1374</v>
      </c>
      <c r="G1794" s="443" t="s">
        <v>3482</v>
      </c>
      <c r="H1794" s="443" t="s">
        <v>3483</v>
      </c>
      <c r="I1794" s="445">
        <v>166.1300048828125</v>
      </c>
      <c r="J1794" s="445">
        <v>20</v>
      </c>
      <c r="K1794" s="446">
        <v>3322.659912109375</v>
      </c>
    </row>
    <row r="1795" spans="1:11" ht="14.45" customHeight="1" x14ac:dyDescent="0.2">
      <c r="A1795" s="441" t="s">
        <v>3157</v>
      </c>
      <c r="B1795" s="442" t="s">
        <v>3158</v>
      </c>
      <c r="C1795" s="443" t="s">
        <v>3159</v>
      </c>
      <c r="D1795" s="444" t="s">
        <v>3160</v>
      </c>
      <c r="E1795" s="443" t="s">
        <v>1373</v>
      </c>
      <c r="F1795" s="444" t="s">
        <v>1374</v>
      </c>
      <c r="G1795" s="443" t="s">
        <v>3484</v>
      </c>
      <c r="H1795" s="443" t="s">
        <v>3485</v>
      </c>
      <c r="I1795" s="445">
        <v>4952.52978515625</v>
      </c>
      <c r="J1795" s="445">
        <v>2</v>
      </c>
      <c r="K1795" s="446">
        <v>9905.0595703125</v>
      </c>
    </row>
    <row r="1796" spans="1:11" ht="14.45" customHeight="1" x14ac:dyDescent="0.2">
      <c r="A1796" s="441" t="s">
        <v>3157</v>
      </c>
      <c r="B1796" s="442" t="s">
        <v>3158</v>
      </c>
      <c r="C1796" s="443" t="s">
        <v>3159</v>
      </c>
      <c r="D1796" s="444" t="s">
        <v>3160</v>
      </c>
      <c r="E1796" s="443" t="s">
        <v>1373</v>
      </c>
      <c r="F1796" s="444" t="s">
        <v>1374</v>
      </c>
      <c r="G1796" s="443" t="s">
        <v>3486</v>
      </c>
      <c r="H1796" s="443" t="s">
        <v>3487</v>
      </c>
      <c r="I1796" s="445">
        <v>4267.669921875</v>
      </c>
      <c r="J1796" s="445">
        <v>4</v>
      </c>
      <c r="K1796" s="446">
        <v>17070.6796875</v>
      </c>
    </row>
    <row r="1797" spans="1:11" ht="14.45" customHeight="1" x14ac:dyDescent="0.2">
      <c r="A1797" s="441" t="s">
        <v>3157</v>
      </c>
      <c r="B1797" s="442" t="s">
        <v>3158</v>
      </c>
      <c r="C1797" s="443" t="s">
        <v>3159</v>
      </c>
      <c r="D1797" s="444" t="s">
        <v>3160</v>
      </c>
      <c r="E1797" s="443" t="s">
        <v>1373</v>
      </c>
      <c r="F1797" s="444" t="s">
        <v>1374</v>
      </c>
      <c r="G1797" s="443" t="s">
        <v>3488</v>
      </c>
      <c r="H1797" s="443" t="s">
        <v>3489</v>
      </c>
      <c r="I1797" s="445">
        <v>4887.18994140625</v>
      </c>
      <c r="J1797" s="445">
        <v>2</v>
      </c>
      <c r="K1797" s="446">
        <v>9774.3798828125</v>
      </c>
    </row>
    <row r="1798" spans="1:11" ht="14.45" customHeight="1" x14ac:dyDescent="0.2">
      <c r="A1798" s="441" t="s">
        <v>3157</v>
      </c>
      <c r="B1798" s="442" t="s">
        <v>3158</v>
      </c>
      <c r="C1798" s="443" t="s">
        <v>3159</v>
      </c>
      <c r="D1798" s="444" t="s">
        <v>3160</v>
      </c>
      <c r="E1798" s="443" t="s">
        <v>1373</v>
      </c>
      <c r="F1798" s="444" t="s">
        <v>1374</v>
      </c>
      <c r="G1798" s="443" t="s">
        <v>3490</v>
      </c>
      <c r="H1798" s="443" t="s">
        <v>3491</v>
      </c>
      <c r="I1798" s="445">
        <v>3322.659912109375</v>
      </c>
      <c r="J1798" s="445">
        <v>2</v>
      </c>
      <c r="K1798" s="446">
        <v>6645.31982421875</v>
      </c>
    </row>
    <row r="1799" spans="1:11" ht="14.45" customHeight="1" x14ac:dyDescent="0.2">
      <c r="A1799" s="441" t="s">
        <v>3157</v>
      </c>
      <c r="B1799" s="442" t="s">
        <v>3158</v>
      </c>
      <c r="C1799" s="443" t="s">
        <v>3159</v>
      </c>
      <c r="D1799" s="444" t="s">
        <v>3160</v>
      </c>
      <c r="E1799" s="443" t="s">
        <v>1373</v>
      </c>
      <c r="F1799" s="444" t="s">
        <v>1374</v>
      </c>
      <c r="G1799" s="443" t="s">
        <v>3492</v>
      </c>
      <c r="H1799" s="443" t="s">
        <v>3493</v>
      </c>
      <c r="I1799" s="445">
        <v>4745.6201171875</v>
      </c>
      <c r="J1799" s="445">
        <v>4</v>
      </c>
      <c r="K1799" s="446">
        <v>18982.48046875</v>
      </c>
    </row>
    <row r="1800" spans="1:11" ht="14.45" customHeight="1" x14ac:dyDescent="0.2">
      <c r="A1800" s="441" t="s">
        <v>3157</v>
      </c>
      <c r="B1800" s="442" t="s">
        <v>3158</v>
      </c>
      <c r="C1800" s="443" t="s">
        <v>3159</v>
      </c>
      <c r="D1800" s="444" t="s">
        <v>3160</v>
      </c>
      <c r="E1800" s="443" t="s">
        <v>1373</v>
      </c>
      <c r="F1800" s="444" t="s">
        <v>1374</v>
      </c>
      <c r="G1800" s="443" t="s">
        <v>3494</v>
      </c>
      <c r="H1800" s="443" t="s">
        <v>3495</v>
      </c>
      <c r="I1800" s="445">
        <v>3778.830078125</v>
      </c>
      <c r="J1800" s="445">
        <v>2</v>
      </c>
      <c r="K1800" s="446">
        <v>7557.66015625</v>
      </c>
    </row>
    <row r="1801" spans="1:11" ht="14.45" customHeight="1" x14ac:dyDescent="0.2">
      <c r="A1801" s="441" t="s">
        <v>3157</v>
      </c>
      <c r="B1801" s="442" t="s">
        <v>3158</v>
      </c>
      <c r="C1801" s="443" t="s">
        <v>3159</v>
      </c>
      <c r="D1801" s="444" t="s">
        <v>3160</v>
      </c>
      <c r="E1801" s="443" t="s">
        <v>1373</v>
      </c>
      <c r="F1801" s="444" t="s">
        <v>1374</v>
      </c>
      <c r="G1801" s="443" t="s">
        <v>3496</v>
      </c>
      <c r="H1801" s="443" t="s">
        <v>3497</v>
      </c>
      <c r="I1801" s="445">
        <v>3224.64990234375</v>
      </c>
      <c r="J1801" s="445">
        <v>3</v>
      </c>
      <c r="K1801" s="446">
        <v>9673.94970703125</v>
      </c>
    </row>
    <row r="1802" spans="1:11" ht="14.45" customHeight="1" x14ac:dyDescent="0.2">
      <c r="A1802" s="441" t="s">
        <v>3157</v>
      </c>
      <c r="B1802" s="442" t="s">
        <v>3158</v>
      </c>
      <c r="C1802" s="443" t="s">
        <v>3159</v>
      </c>
      <c r="D1802" s="444" t="s">
        <v>3160</v>
      </c>
      <c r="E1802" s="443" t="s">
        <v>1373</v>
      </c>
      <c r="F1802" s="444" t="s">
        <v>1374</v>
      </c>
      <c r="G1802" s="443" t="s">
        <v>3498</v>
      </c>
      <c r="H1802" s="443" t="s">
        <v>3499</v>
      </c>
      <c r="I1802" s="445">
        <v>3224.64990234375</v>
      </c>
      <c r="J1802" s="445">
        <v>3</v>
      </c>
      <c r="K1802" s="446">
        <v>9673.94970703125</v>
      </c>
    </row>
    <row r="1803" spans="1:11" ht="14.45" customHeight="1" x14ac:dyDescent="0.2">
      <c r="A1803" s="441" t="s">
        <v>3157</v>
      </c>
      <c r="B1803" s="442" t="s">
        <v>3158</v>
      </c>
      <c r="C1803" s="443" t="s">
        <v>3159</v>
      </c>
      <c r="D1803" s="444" t="s">
        <v>3160</v>
      </c>
      <c r="E1803" s="443" t="s">
        <v>1373</v>
      </c>
      <c r="F1803" s="444" t="s">
        <v>1374</v>
      </c>
      <c r="G1803" s="443" t="s">
        <v>3500</v>
      </c>
      <c r="H1803" s="443" t="s">
        <v>3501</v>
      </c>
      <c r="I1803" s="445">
        <v>2910.050048828125</v>
      </c>
      <c r="J1803" s="445">
        <v>2</v>
      </c>
      <c r="K1803" s="446">
        <v>5820.10009765625</v>
      </c>
    </row>
    <row r="1804" spans="1:11" ht="14.45" customHeight="1" x14ac:dyDescent="0.2">
      <c r="A1804" s="441" t="s">
        <v>3157</v>
      </c>
      <c r="B1804" s="442" t="s">
        <v>3158</v>
      </c>
      <c r="C1804" s="443" t="s">
        <v>3159</v>
      </c>
      <c r="D1804" s="444" t="s">
        <v>3160</v>
      </c>
      <c r="E1804" s="443" t="s">
        <v>1373</v>
      </c>
      <c r="F1804" s="444" t="s">
        <v>1374</v>
      </c>
      <c r="G1804" s="443" t="s">
        <v>3502</v>
      </c>
      <c r="H1804" s="443" t="s">
        <v>3503</v>
      </c>
      <c r="I1804" s="445">
        <v>1410.8599853515625</v>
      </c>
      <c r="J1804" s="445">
        <v>4</v>
      </c>
      <c r="K1804" s="446">
        <v>5643.43994140625</v>
      </c>
    </row>
    <row r="1805" spans="1:11" ht="14.45" customHeight="1" x14ac:dyDescent="0.2">
      <c r="A1805" s="441" t="s">
        <v>3157</v>
      </c>
      <c r="B1805" s="442" t="s">
        <v>3158</v>
      </c>
      <c r="C1805" s="443" t="s">
        <v>3159</v>
      </c>
      <c r="D1805" s="444" t="s">
        <v>3160</v>
      </c>
      <c r="E1805" s="443" t="s">
        <v>1373</v>
      </c>
      <c r="F1805" s="444" t="s">
        <v>1374</v>
      </c>
      <c r="G1805" s="443" t="s">
        <v>3504</v>
      </c>
      <c r="H1805" s="443" t="s">
        <v>3505</v>
      </c>
      <c r="I1805" s="445">
        <v>803.44000244140625</v>
      </c>
      <c r="J1805" s="445">
        <v>2</v>
      </c>
      <c r="K1805" s="446">
        <v>1606.8800048828125</v>
      </c>
    </row>
    <row r="1806" spans="1:11" ht="14.45" customHeight="1" x14ac:dyDescent="0.2">
      <c r="A1806" s="441" t="s">
        <v>3157</v>
      </c>
      <c r="B1806" s="442" t="s">
        <v>3158</v>
      </c>
      <c r="C1806" s="443" t="s">
        <v>3159</v>
      </c>
      <c r="D1806" s="444" t="s">
        <v>3160</v>
      </c>
      <c r="E1806" s="443" t="s">
        <v>1373</v>
      </c>
      <c r="F1806" s="444" t="s">
        <v>1374</v>
      </c>
      <c r="G1806" s="443" t="s">
        <v>3506</v>
      </c>
      <c r="H1806" s="443" t="s">
        <v>3507</v>
      </c>
      <c r="I1806" s="445">
        <v>1779.9100341796875</v>
      </c>
      <c r="J1806" s="445">
        <v>1</v>
      </c>
      <c r="K1806" s="446">
        <v>1779.9100341796875</v>
      </c>
    </row>
    <row r="1807" spans="1:11" ht="14.45" customHeight="1" x14ac:dyDescent="0.2">
      <c r="A1807" s="441" t="s">
        <v>3157</v>
      </c>
      <c r="B1807" s="442" t="s">
        <v>3158</v>
      </c>
      <c r="C1807" s="443" t="s">
        <v>3159</v>
      </c>
      <c r="D1807" s="444" t="s">
        <v>3160</v>
      </c>
      <c r="E1807" s="443" t="s">
        <v>1373</v>
      </c>
      <c r="F1807" s="444" t="s">
        <v>1374</v>
      </c>
      <c r="G1807" s="443" t="s">
        <v>3508</v>
      </c>
      <c r="H1807" s="443" t="s">
        <v>3509</v>
      </c>
      <c r="I1807" s="445">
        <v>5452.259765625</v>
      </c>
      <c r="J1807" s="445">
        <v>2</v>
      </c>
      <c r="K1807" s="446">
        <v>10904.51953125</v>
      </c>
    </row>
    <row r="1808" spans="1:11" ht="14.45" customHeight="1" x14ac:dyDescent="0.2">
      <c r="A1808" s="441" t="s">
        <v>3157</v>
      </c>
      <c r="B1808" s="442" t="s">
        <v>3158</v>
      </c>
      <c r="C1808" s="443" t="s">
        <v>3159</v>
      </c>
      <c r="D1808" s="444" t="s">
        <v>3160</v>
      </c>
      <c r="E1808" s="443" t="s">
        <v>1373</v>
      </c>
      <c r="F1808" s="444" t="s">
        <v>1374</v>
      </c>
      <c r="G1808" s="443" t="s">
        <v>3510</v>
      </c>
      <c r="H1808" s="443" t="s">
        <v>3511</v>
      </c>
      <c r="I1808" s="445">
        <v>549.34002685546875</v>
      </c>
      <c r="J1808" s="445">
        <v>1</v>
      </c>
      <c r="K1808" s="446">
        <v>549.34002685546875</v>
      </c>
    </row>
    <row r="1809" spans="1:11" ht="14.45" customHeight="1" x14ac:dyDescent="0.2">
      <c r="A1809" s="441" t="s">
        <v>3157</v>
      </c>
      <c r="B1809" s="442" t="s">
        <v>3158</v>
      </c>
      <c r="C1809" s="443" t="s">
        <v>3159</v>
      </c>
      <c r="D1809" s="444" t="s">
        <v>3160</v>
      </c>
      <c r="E1809" s="443" t="s">
        <v>1373</v>
      </c>
      <c r="F1809" s="444" t="s">
        <v>1374</v>
      </c>
      <c r="G1809" s="443" t="s">
        <v>3512</v>
      </c>
      <c r="H1809" s="443" t="s">
        <v>3513</v>
      </c>
      <c r="I1809" s="445">
        <v>2073.93994140625</v>
      </c>
      <c r="J1809" s="445">
        <v>2</v>
      </c>
      <c r="K1809" s="446">
        <v>4147.8798828125</v>
      </c>
    </row>
    <row r="1810" spans="1:11" ht="14.45" customHeight="1" x14ac:dyDescent="0.2">
      <c r="A1810" s="441" t="s">
        <v>3157</v>
      </c>
      <c r="B1810" s="442" t="s">
        <v>3158</v>
      </c>
      <c r="C1810" s="443" t="s">
        <v>3159</v>
      </c>
      <c r="D1810" s="444" t="s">
        <v>3160</v>
      </c>
      <c r="E1810" s="443" t="s">
        <v>1373</v>
      </c>
      <c r="F1810" s="444" t="s">
        <v>1374</v>
      </c>
      <c r="G1810" s="443" t="s">
        <v>3514</v>
      </c>
      <c r="H1810" s="443" t="s">
        <v>3515</v>
      </c>
      <c r="I1810" s="445">
        <v>2073.93994140625</v>
      </c>
      <c r="J1810" s="445">
        <v>5</v>
      </c>
      <c r="K1810" s="446">
        <v>10369.69970703125</v>
      </c>
    </row>
    <row r="1811" spans="1:11" ht="14.45" customHeight="1" x14ac:dyDescent="0.2">
      <c r="A1811" s="441" t="s">
        <v>3157</v>
      </c>
      <c r="B1811" s="442" t="s">
        <v>3158</v>
      </c>
      <c r="C1811" s="443" t="s">
        <v>3159</v>
      </c>
      <c r="D1811" s="444" t="s">
        <v>3160</v>
      </c>
      <c r="E1811" s="443" t="s">
        <v>1373</v>
      </c>
      <c r="F1811" s="444" t="s">
        <v>1374</v>
      </c>
      <c r="G1811" s="443" t="s">
        <v>3516</v>
      </c>
      <c r="H1811" s="443" t="s">
        <v>3517</v>
      </c>
      <c r="I1811" s="445">
        <v>8243.73046875</v>
      </c>
      <c r="J1811" s="445">
        <v>2</v>
      </c>
      <c r="K1811" s="446">
        <v>16487.4609375</v>
      </c>
    </row>
    <row r="1812" spans="1:11" ht="14.45" customHeight="1" x14ac:dyDescent="0.2">
      <c r="A1812" s="441" t="s">
        <v>3157</v>
      </c>
      <c r="B1812" s="442" t="s">
        <v>3158</v>
      </c>
      <c r="C1812" s="443" t="s">
        <v>3159</v>
      </c>
      <c r="D1812" s="444" t="s">
        <v>3160</v>
      </c>
      <c r="E1812" s="443" t="s">
        <v>1373</v>
      </c>
      <c r="F1812" s="444" t="s">
        <v>1374</v>
      </c>
      <c r="G1812" s="443" t="s">
        <v>3518</v>
      </c>
      <c r="H1812" s="443" t="s">
        <v>3519</v>
      </c>
      <c r="I1812" s="445">
        <v>3616.68994140625</v>
      </c>
      <c r="J1812" s="445">
        <v>2</v>
      </c>
      <c r="K1812" s="446">
        <v>7233.3798828125</v>
      </c>
    </row>
    <row r="1813" spans="1:11" ht="14.45" customHeight="1" x14ac:dyDescent="0.2">
      <c r="A1813" s="441" t="s">
        <v>3157</v>
      </c>
      <c r="B1813" s="442" t="s">
        <v>3158</v>
      </c>
      <c r="C1813" s="443" t="s">
        <v>3159</v>
      </c>
      <c r="D1813" s="444" t="s">
        <v>3160</v>
      </c>
      <c r="E1813" s="443" t="s">
        <v>1373</v>
      </c>
      <c r="F1813" s="444" t="s">
        <v>1374</v>
      </c>
      <c r="G1813" s="443" t="s">
        <v>3520</v>
      </c>
      <c r="H1813" s="443" t="s">
        <v>3521</v>
      </c>
      <c r="I1813" s="445">
        <v>2139.280029296875</v>
      </c>
      <c r="J1813" s="445">
        <v>19</v>
      </c>
      <c r="K1813" s="446">
        <v>40646.320556640625</v>
      </c>
    </row>
    <row r="1814" spans="1:11" ht="14.45" customHeight="1" x14ac:dyDescent="0.2">
      <c r="A1814" s="441" t="s">
        <v>3157</v>
      </c>
      <c r="B1814" s="442" t="s">
        <v>3158</v>
      </c>
      <c r="C1814" s="443" t="s">
        <v>3159</v>
      </c>
      <c r="D1814" s="444" t="s">
        <v>3160</v>
      </c>
      <c r="E1814" s="443" t="s">
        <v>1373</v>
      </c>
      <c r="F1814" s="444" t="s">
        <v>1374</v>
      </c>
      <c r="G1814" s="443" t="s">
        <v>3522</v>
      </c>
      <c r="H1814" s="443" t="s">
        <v>3523</v>
      </c>
      <c r="I1814" s="445">
        <v>2139.280029296875</v>
      </c>
      <c r="J1814" s="445">
        <v>9</v>
      </c>
      <c r="K1814" s="446">
        <v>19253.520263671875</v>
      </c>
    </row>
    <row r="1815" spans="1:11" ht="14.45" customHeight="1" x14ac:dyDescent="0.2">
      <c r="A1815" s="441" t="s">
        <v>3157</v>
      </c>
      <c r="B1815" s="442" t="s">
        <v>3158</v>
      </c>
      <c r="C1815" s="443" t="s">
        <v>3159</v>
      </c>
      <c r="D1815" s="444" t="s">
        <v>3160</v>
      </c>
      <c r="E1815" s="443" t="s">
        <v>1373</v>
      </c>
      <c r="F1815" s="444" t="s">
        <v>1374</v>
      </c>
      <c r="G1815" s="443" t="s">
        <v>3524</v>
      </c>
      <c r="H1815" s="443" t="s">
        <v>3525</v>
      </c>
      <c r="I1815" s="445">
        <v>2139.280029296875</v>
      </c>
      <c r="J1815" s="445">
        <v>22</v>
      </c>
      <c r="K1815" s="446">
        <v>47064.16064453125</v>
      </c>
    </row>
    <row r="1816" spans="1:11" ht="14.45" customHeight="1" x14ac:dyDescent="0.2">
      <c r="A1816" s="441" t="s">
        <v>3157</v>
      </c>
      <c r="B1816" s="442" t="s">
        <v>3158</v>
      </c>
      <c r="C1816" s="443" t="s">
        <v>3159</v>
      </c>
      <c r="D1816" s="444" t="s">
        <v>3160</v>
      </c>
      <c r="E1816" s="443" t="s">
        <v>1373</v>
      </c>
      <c r="F1816" s="444" t="s">
        <v>1374</v>
      </c>
      <c r="G1816" s="443" t="s">
        <v>3526</v>
      </c>
      <c r="H1816" s="443" t="s">
        <v>3527</v>
      </c>
      <c r="I1816" s="445">
        <v>2139.280029296875</v>
      </c>
      <c r="J1816" s="445">
        <v>8</v>
      </c>
      <c r="K1816" s="446">
        <v>17114.240234375</v>
      </c>
    </row>
    <row r="1817" spans="1:11" ht="14.45" customHeight="1" x14ac:dyDescent="0.2">
      <c r="A1817" s="441" t="s">
        <v>3157</v>
      </c>
      <c r="B1817" s="442" t="s">
        <v>3158</v>
      </c>
      <c r="C1817" s="443" t="s">
        <v>3159</v>
      </c>
      <c r="D1817" s="444" t="s">
        <v>3160</v>
      </c>
      <c r="E1817" s="443" t="s">
        <v>1373</v>
      </c>
      <c r="F1817" s="444" t="s">
        <v>1374</v>
      </c>
      <c r="G1817" s="443" t="s">
        <v>3528</v>
      </c>
      <c r="H1817" s="443" t="s">
        <v>3529</v>
      </c>
      <c r="I1817" s="445">
        <v>3235.5400390625</v>
      </c>
      <c r="J1817" s="445">
        <v>2</v>
      </c>
      <c r="K1817" s="446">
        <v>6471.080078125</v>
      </c>
    </row>
    <row r="1818" spans="1:11" ht="14.45" customHeight="1" x14ac:dyDescent="0.2">
      <c r="A1818" s="441" t="s">
        <v>3157</v>
      </c>
      <c r="B1818" s="442" t="s">
        <v>3158</v>
      </c>
      <c r="C1818" s="443" t="s">
        <v>3159</v>
      </c>
      <c r="D1818" s="444" t="s">
        <v>3160</v>
      </c>
      <c r="E1818" s="443" t="s">
        <v>1373</v>
      </c>
      <c r="F1818" s="444" t="s">
        <v>1374</v>
      </c>
      <c r="G1818" s="443" t="s">
        <v>3530</v>
      </c>
      <c r="H1818" s="443" t="s">
        <v>3531</v>
      </c>
      <c r="I1818" s="445">
        <v>1747.239990234375</v>
      </c>
      <c r="J1818" s="445">
        <v>2</v>
      </c>
      <c r="K1818" s="446">
        <v>3494.47998046875</v>
      </c>
    </row>
    <row r="1819" spans="1:11" ht="14.45" customHeight="1" x14ac:dyDescent="0.2">
      <c r="A1819" s="441" t="s">
        <v>3157</v>
      </c>
      <c r="B1819" s="442" t="s">
        <v>3158</v>
      </c>
      <c r="C1819" s="443" t="s">
        <v>3159</v>
      </c>
      <c r="D1819" s="444" t="s">
        <v>3160</v>
      </c>
      <c r="E1819" s="443" t="s">
        <v>1373</v>
      </c>
      <c r="F1819" s="444" t="s">
        <v>1374</v>
      </c>
      <c r="G1819" s="443" t="s">
        <v>3532</v>
      </c>
      <c r="H1819" s="443" t="s">
        <v>3533</v>
      </c>
      <c r="I1819" s="445">
        <v>2833.820068359375</v>
      </c>
      <c r="J1819" s="445">
        <v>1</v>
      </c>
      <c r="K1819" s="446">
        <v>2833.820068359375</v>
      </c>
    </row>
    <row r="1820" spans="1:11" ht="14.45" customHeight="1" x14ac:dyDescent="0.2">
      <c r="A1820" s="441" t="s">
        <v>3157</v>
      </c>
      <c r="B1820" s="442" t="s">
        <v>3158</v>
      </c>
      <c r="C1820" s="443" t="s">
        <v>3159</v>
      </c>
      <c r="D1820" s="444" t="s">
        <v>3160</v>
      </c>
      <c r="E1820" s="443" t="s">
        <v>1373</v>
      </c>
      <c r="F1820" s="444" t="s">
        <v>1374</v>
      </c>
      <c r="G1820" s="443" t="s">
        <v>3534</v>
      </c>
      <c r="H1820" s="443" t="s">
        <v>3535</v>
      </c>
      <c r="I1820" s="445">
        <v>1704.8900146484375</v>
      </c>
      <c r="J1820" s="445">
        <v>5</v>
      </c>
      <c r="K1820" s="446">
        <v>8524.4500732421875</v>
      </c>
    </row>
    <row r="1821" spans="1:11" ht="14.45" customHeight="1" x14ac:dyDescent="0.2">
      <c r="A1821" s="441" t="s">
        <v>3157</v>
      </c>
      <c r="B1821" s="442" t="s">
        <v>3158</v>
      </c>
      <c r="C1821" s="443" t="s">
        <v>3159</v>
      </c>
      <c r="D1821" s="444" t="s">
        <v>3160</v>
      </c>
      <c r="E1821" s="443" t="s">
        <v>1373</v>
      </c>
      <c r="F1821" s="444" t="s">
        <v>1374</v>
      </c>
      <c r="G1821" s="443" t="s">
        <v>3536</v>
      </c>
      <c r="H1821" s="443" t="s">
        <v>3537</v>
      </c>
      <c r="I1821" s="445">
        <v>1747.239990234375</v>
      </c>
      <c r="J1821" s="445">
        <v>1</v>
      </c>
      <c r="K1821" s="446">
        <v>1747.239990234375</v>
      </c>
    </row>
    <row r="1822" spans="1:11" ht="14.45" customHeight="1" x14ac:dyDescent="0.2">
      <c r="A1822" s="441" t="s">
        <v>3157</v>
      </c>
      <c r="B1822" s="442" t="s">
        <v>3158</v>
      </c>
      <c r="C1822" s="443" t="s">
        <v>3159</v>
      </c>
      <c r="D1822" s="444" t="s">
        <v>3160</v>
      </c>
      <c r="E1822" s="443" t="s">
        <v>1373</v>
      </c>
      <c r="F1822" s="444" t="s">
        <v>1374</v>
      </c>
      <c r="G1822" s="443" t="s">
        <v>3538</v>
      </c>
      <c r="H1822" s="443" t="s">
        <v>3539</v>
      </c>
      <c r="I1822" s="445">
        <v>1525.81005859375</v>
      </c>
      <c r="J1822" s="445">
        <v>4</v>
      </c>
      <c r="K1822" s="446">
        <v>6103.240234375</v>
      </c>
    </row>
    <row r="1823" spans="1:11" ht="14.45" customHeight="1" x14ac:dyDescent="0.2">
      <c r="A1823" s="441" t="s">
        <v>3157</v>
      </c>
      <c r="B1823" s="442" t="s">
        <v>3158</v>
      </c>
      <c r="C1823" s="443" t="s">
        <v>3159</v>
      </c>
      <c r="D1823" s="444" t="s">
        <v>3160</v>
      </c>
      <c r="E1823" s="443" t="s">
        <v>1373</v>
      </c>
      <c r="F1823" s="444" t="s">
        <v>1374</v>
      </c>
      <c r="G1823" s="443" t="s">
        <v>3540</v>
      </c>
      <c r="H1823" s="443" t="s">
        <v>3541</v>
      </c>
      <c r="I1823" s="445">
        <v>1704.8900146484375</v>
      </c>
      <c r="J1823" s="445">
        <v>20</v>
      </c>
      <c r="K1823" s="446">
        <v>34097.80029296875</v>
      </c>
    </row>
    <row r="1824" spans="1:11" ht="14.45" customHeight="1" x14ac:dyDescent="0.2">
      <c r="A1824" s="441" t="s">
        <v>3157</v>
      </c>
      <c r="B1824" s="442" t="s">
        <v>3158</v>
      </c>
      <c r="C1824" s="443" t="s">
        <v>3159</v>
      </c>
      <c r="D1824" s="444" t="s">
        <v>3160</v>
      </c>
      <c r="E1824" s="443" t="s">
        <v>1373</v>
      </c>
      <c r="F1824" s="444" t="s">
        <v>1374</v>
      </c>
      <c r="G1824" s="443" t="s">
        <v>3542</v>
      </c>
      <c r="H1824" s="443" t="s">
        <v>3543</v>
      </c>
      <c r="I1824" s="445">
        <v>1704.8900146484375</v>
      </c>
      <c r="J1824" s="445">
        <v>2</v>
      </c>
      <c r="K1824" s="446">
        <v>3409.780029296875</v>
      </c>
    </row>
    <row r="1825" spans="1:11" ht="14.45" customHeight="1" x14ac:dyDescent="0.2">
      <c r="A1825" s="441" t="s">
        <v>3157</v>
      </c>
      <c r="B1825" s="442" t="s">
        <v>3158</v>
      </c>
      <c r="C1825" s="443" t="s">
        <v>3159</v>
      </c>
      <c r="D1825" s="444" t="s">
        <v>3160</v>
      </c>
      <c r="E1825" s="443" t="s">
        <v>1373</v>
      </c>
      <c r="F1825" s="444" t="s">
        <v>1374</v>
      </c>
      <c r="G1825" s="443" t="s">
        <v>3544</v>
      </c>
      <c r="H1825" s="443" t="s">
        <v>3545</v>
      </c>
      <c r="I1825" s="445">
        <v>322.64999389648438</v>
      </c>
      <c r="J1825" s="445">
        <v>1</v>
      </c>
      <c r="K1825" s="446">
        <v>322.64999389648438</v>
      </c>
    </row>
    <row r="1826" spans="1:11" ht="14.45" customHeight="1" x14ac:dyDescent="0.2">
      <c r="A1826" s="441" t="s">
        <v>3157</v>
      </c>
      <c r="B1826" s="442" t="s">
        <v>3158</v>
      </c>
      <c r="C1826" s="443" t="s">
        <v>3159</v>
      </c>
      <c r="D1826" s="444" t="s">
        <v>3160</v>
      </c>
      <c r="E1826" s="443" t="s">
        <v>1373</v>
      </c>
      <c r="F1826" s="444" t="s">
        <v>1374</v>
      </c>
      <c r="G1826" s="443" t="s">
        <v>3546</v>
      </c>
      <c r="H1826" s="443" t="s">
        <v>3547</v>
      </c>
      <c r="I1826" s="445">
        <v>224.58400268554686</v>
      </c>
      <c r="J1826" s="445">
        <v>17</v>
      </c>
      <c r="K1826" s="446">
        <v>3804.3599853515625</v>
      </c>
    </row>
    <row r="1827" spans="1:11" ht="14.45" customHeight="1" x14ac:dyDescent="0.2">
      <c r="A1827" s="441" t="s">
        <v>3157</v>
      </c>
      <c r="B1827" s="442" t="s">
        <v>3158</v>
      </c>
      <c r="C1827" s="443" t="s">
        <v>3159</v>
      </c>
      <c r="D1827" s="444" t="s">
        <v>3160</v>
      </c>
      <c r="E1827" s="443" t="s">
        <v>1373</v>
      </c>
      <c r="F1827" s="444" t="s">
        <v>1374</v>
      </c>
      <c r="G1827" s="443" t="s">
        <v>3548</v>
      </c>
      <c r="H1827" s="443" t="s">
        <v>3549</v>
      </c>
      <c r="I1827" s="445">
        <v>5.2600002288818359</v>
      </c>
      <c r="J1827" s="445">
        <v>100</v>
      </c>
      <c r="K1827" s="446">
        <v>526</v>
      </c>
    </row>
    <row r="1828" spans="1:11" ht="14.45" customHeight="1" x14ac:dyDescent="0.2">
      <c r="A1828" s="441" t="s">
        <v>3157</v>
      </c>
      <c r="B1828" s="442" t="s">
        <v>3158</v>
      </c>
      <c r="C1828" s="443" t="s">
        <v>3159</v>
      </c>
      <c r="D1828" s="444" t="s">
        <v>3160</v>
      </c>
      <c r="E1828" s="443" t="s">
        <v>1373</v>
      </c>
      <c r="F1828" s="444" t="s">
        <v>1374</v>
      </c>
      <c r="G1828" s="443" t="s">
        <v>3550</v>
      </c>
      <c r="H1828" s="443" t="s">
        <v>3551</v>
      </c>
      <c r="I1828" s="445">
        <v>182.94000244140625</v>
      </c>
      <c r="J1828" s="445">
        <v>10</v>
      </c>
      <c r="K1828" s="446">
        <v>1829.4000244140625</v>
      </c>
    </row>
    <row r="1829" spans="1:11" ht="14.45" customHeight="1" x14ac:dyDescent="0.2">
      <c r="A1829" s="441" t="s">
        <v>3157</v>
      </c>
      <c r="B1829" s="442" t="s">
        <v>3158</v>
      </c>
      <c r="C1829" s="443" t="s">
        <v>3159</v>
      </c>
      <c r="D1829" s="444" t="s">
        <v>3160</v>
      </c>
      <c r="E1829" s="443" t="s">
        <v>1373</v>
      </c>
      <c r="F1829" s="444" t="s">
        <v>1374</v>
      </c>
      <c r="G1829" s="443" t="s">
        <v>3552</v>
      </c>
      <c r="H1829" s="443" t="s">
        <v>3553</v>
      </c>
      <c r="I1829" s="445">
        <v>7974.7099609375</v>
      </c>
      <c r="J1829" s="445">
        <v>3</v>
      </c>
      <c r="K1829" s="446">
        <v>23924.119140625</v>
      </c>
    </row>
    <row r="1830" spans="1:11" ht="14.45" customHeight="1" x14ac:dyDescent="0.2">
      <c r="A1830" s="441" t="s">
        <v>3157</v>
      </c>
      <c r="B1830" s="442" t="s">
        <v>3158</v>
      </c>
      <c r="C1830" s="443" t="s">
        <v>3159</v>
      </c>
      <c r="D1830" s="444" t="s">
        <v>3160</v>
      </c>
      <c r="E1830" s="443" t="s">
        <v>1373</v>
      </c>
      <c r="F1830" s="444" t="s">
        <v>1374</v>
      </c>
      <c r="G1830" s="443" t="s">
        <v>3546</v>
      </c>
      <c r="H1830" s="443" t="s">
        <v>3554</v>
      </c>
      <c r="I1830" s="445">
        <v>217.80000305175781</v>
      </c>
      <c r="J1830" s="445">
        <v>19</v>
      </c>
      <c r="K1830" s="446">
        <v>4138.2000732421875</v>
      </c>
    </row>
    <row r="1831" spans="1:11" ht="14.45" customHeight="1" x14ac:dyDescent="0.2">
      <c r="A1831" s="441" t="s">
        <v>3157</v>
      </c>
      <c r="B1831" s="442" t="s">
        <v>3158</v>
      </c>
      <c r="C1831" s="443" t="s">
        <v>3159</v>
      </c>
      <c r="D1831" s="444" t="s">
        <v>3160</v>
      </c>
      <c r="E1831" s="443" t="s">
        <v>1373</v>
      </c>
      <c r="F1831" s="444" t="s">
        <v>1374</v>
      </c>
      <c r="G1831" s="443" t="s">
        <v>3548</v>
      </c>
      <c r="H1831" s="443" t="s">
        <v>3555</v>
      </c>
      <c r="I1831" s="445">
        <v>5.4499998092651367</v>
      </c>
      <c r="J1831" s="445">
        <v>60</v>
      </c>
      <c r="K1831" s="446">
        <v>327</v>
      </c>
    </row>
    <row r="1832" spans="1:11" ht="14.45" customHeight="1" x14ac:dyDescent="0.2">
      <c r="A1832" s="441" t="s">
        <v>3157</v>
      </c>
      <c r="B1832" s="442" t="s">
        <v>3158</v>
      </c>
      <c r="C1832" s="443" t="s">
        <v>3159</v>
      </c>
      <c r="D1832" s="444" t="s">
        <v>3160</v>
      </c>
      <c r="E1832" s="443" t="s">
        <v>1373</v>
      </c>
      <c r="F1832" s="444" t="s">
        <v>1374</v>
      </c>
      <c r="G1832" s="443" t="s">
        <v>3556</v>
      </c>
      <c r="H1832" s="443" t="s">
        <v>3557</v>
      </c>
      <c r="I1832" s="445">
        <v>2778.159912109375</v>
      </c>
      <c r="J1832" s="445">
        <v>2</v>
      </c>
      <c r="K1832" s="446">
        <v>5556.31982421875</v>
      </c>
    </row>
    <row r="1833" spans="1:11" ht="14.45" customHeight="1" x14ac:dyDescent="0.2">
      <c r="A1833" s="441" t="s">
        <v>3157</v>
      </c>
      <c r="B1833" s="442" t="s">
        <v>3158</v>
      </c>
      <c r="C1833" s="443" t="s">
        <v>3159</v>
      </c>
      <c r="D1833" s="444" t="s">
        <v>3160</v>
      </c>
      <c r="E1833" s="443" t="s">
        <v>1373</v>
      </c>
      <c r="F1833" s="444" t="s">
        <v>1374</v>
      </c>
      <c r="G1833" s="443" t="s">
        <v>3558</v>
      </c>
      <c r="H1833" s="443" t="s">
        <v>3559</v>
      </c>
      <c r="I1833" s="445">
        <v>2778.159912109375</v>
      </c>
      <c r="J1833" s="445">
        <v>2</v>
      </c>
      <c r="K1833" s="446">
        <v>5556.31982421875</v>
      </c>
    </row>
    <row r="1834" spans="1:11" ht="14.45" customHeight="1" x14ac:dyDescent="0.2">
      <c r="A1834" s="441" t="s">
        <v>3157</v>
      </c>
      <c r="B1834" s="442" t="s">
        <v>3158</v>
      </c>
      <c r="C1834" s="443" t="s">
        <v>3159</v>
      </c>
      <c r="D1834" s="444" t="s">
        <v>3160</v>
      </c>
      <c r="E1834" s="443" t="s">
        <v>1373</v>
      </c>
      <c r="F1834" s="444" t="s">
        <v>1374</v>
      </c>
      <c r="G1834" s="443" t="s">
        <v>3560</v>
      </c>
      <c r="H1834" s="443" t="s">
        <v>3561</v>
      </c>
      <c r="I1834" s="445">
        <v>1204.4200439453125</v>
      </c>
      <c r="J1834" s="445">
        <v>2</v>
      </c>
      <c r="K1834" s="446">
        <v>2408.840087890625</v>
      </c>
    </row>
    <row r="1835" spans="1:11" ht="14.45" customHeight="1" x14ac:dyDescent="0.2">
      <c r="A1835" s="441" t="s">
        <v>3157</v>
      </c>
      <c r="B1835" s="442" t="s">
        <v>3158</v>
      </c>
      <c r="C1835" s="443" t="s">
        <v>3159</v>
      </c>
      <c r="D1835" s="444" t="s">
        <v>3160</v>
      </c>
      <c r="E1835" s="443" t="s">
        <v>1373</v>
      </c>
      <c r="F1835" s="444" t="s">
        <v>1374</v>
      </c>
      <c r="G1835" s="443" t="s">
        <v>3562</v>
      </c>
      <c r="H1835" s="443" t="s">
        <v>3563</v>
      </c>
      <c r="I1835" s="445">
        <v>999.54998779296875</v>
      </c>
      <c r="J1835" s="445">
        <v>2</v>
      </c>
      <c r="K1835" s="446">
        <v>1999.0899658203125</v>
      </c>
    </row>
    <row r="1836" spans="1:11" ht="14.45" customHeight="1" x14ac:dyDescent="0.2">
      <c r="A1836" s="441" t="s">
        <v>3157</v>
      </c>
      <c r="B1836" s="442" t="s">
        <v>3158</v>
      </c>
      <c r="C1836" s="443" t="s">
        <v>3159</v>
      </c>
      <c r="D1836" s="444" t="s">
        <v>3160</v>
      </c>
      <c r="E1836" s="443" t="s">
        <v>1373</v>
      </c>
      <c r="F1836" s="444" t="s">
        <v>1374</v>
      </c>
      <c r="G1836" s="443" t="s">
        <v>3564</v>
      </c>
      <c r="H1836" s="443" t="s">
        <v>3565</v>
      </c>
      <c r="I1836" s="445">
        <v>1754.5</v>
      </c>
      <c r="J1836" s="445">
        <v>1</v>
      </c>
      <c r="K1836" s="446">
        <v>1754.5</v>
      </c>
    </row>
    <row r="1837" spans="1:11" ht="14.45" customHeight="1" x14ac:dyDescent="0.2">
      <c r="A1837" s="441" t="s">
        <v>3157</v>
      </c>
      <c r="B1837" s="442" t="s">
        <v>3158</v>
      </c>
      <c r="C1837" s="443" t="s">
        <v>3159</v>
      </c>
      <c r="D1837" s="444" t="s">
        <v>3160</v>
      </c>
      <c r="E1837" s="443" t="s">
        <v>1373</v>
      </c>
      <c r="F1837" s="444" t="s">
        <v>1374</v>
      </c>
      <c r="G1837" s="443" t="s">
        <v>3566</v>
      </c>
      <c r="H1837" s="443" t="s">
        <v>3567</v>
      </c>
      <c r="I1837" s="445">
        <v>1775.0699462890625</v>
      </c>
      <c r="J1837" s="445">
        <v>1</v>
      </c>
      <c r="K1837" s="446">
        <v>1775.0699462890625</v>
      </c>
    </row>
    <row r="1838" spans="1:11" ht="14.45" customHeight="1" x14ac:dyDescent="0.2">
      <c r="A1838" s="441" t="s">
        <v>3157</v>
      </c>
      <c r="B1838" s="442" t="s">
        <v>3158</v>
      </c>
      <c r="C1838" s="443" t="s">
        <v>3159</v>
      </c>
      <c r="D1838" s="444" t="s">
        <v>3160</v>
      </c>
      <c r="E1838" s="443" t="s">
        <v>1373</v>
      </c>
      <c r="F1838" s="444" t="s">
        <v>1374</v>
      </c>
      <c r="G1838" s="443" t="s">
        <v>3568</v>
      </c>
      <c r="H1838" s="443" t="s">
        <v>3569</v>
      </c>
      <c r="I1838" s="445">
        <v>1775.0699462890625</v>
      </c>
      <c r="J1838" s="445">
        <v>1</v>
      </c>
      <c r="K1838" s="446">
        <v>1775.0699462890625</v>
      </c>
    </row>
    <row r="1839" spans="1:11" ht="14.45" customHeight="1" x14ac:dyDescent="0.2">
      <c r="A1839" s="441" t="s">
        <v>3157</v>
      </c>
      <c r="B1839" s="442" t="s">
        <v>3158</v>
      </c>
      <c r="C1839" s="443" t="s">
        <v>3159</v>
      </c>
      <c r="D1839" s="444" t="s">
        <v>3160</v>
      </c>
      <c r="E1839" s="443" t="s">
        <v>1373</v>
      </c>
      <c r="F1839" s="444" t="s">
        <v>1374</v>
      </c>
      <c r="G1839" s="443" t="s">
        <v>3570</v>
      </c>
      <c r="H1839" s="443" t="s">
        <v>3571</v>
      </c>
      <c r="I1839" s="445">
        <v>2334.090087890625</v>
      </c>
      <c r="J1839" s="445">
        <v>10</v>
      </c>
      <c r="K1839" s="446">
        <v>23340.900390625</v>
      </c>
    </row>
    <row r="1840" spans="1:11" ht="14.45" customHeight="1" x14ac:dyDescent="0.2">
      <c r="A1840" s="441" t="s">
        <v>3157</v>
      </c>
      <c r="B1840" s="442" t="s">
        <v>3158</v>
      </c>
      <c r="C1840" s="443" t="s">
        <v>3159</v>
      </c>
      <c r="D1840" s="444" t="s">
        <v>3160</v>
      </c>
      <c r="E1840" s="443" t="s">
        <v>1373</v>
      </c>
      <c r="F1840" s="444" t="s">
        <v>1374</v>
      </c>
      <c r="G1840" s="443" t="s">
        <v>3572</v>
      </c>
      <c r="H1840" s="443" t="s">
        <v>3573</v>
      </c>
      <c r="I1840" s="445">
        <v>1647.3199462890625</v>
      </c>
      <c r="J1840" s="445">
        <v>2</v>
      </c>
      <c r="K1840" s="446">
        <v>3294.639892578125</v>
      </c>
    </row>
    <row r="1841" spans="1:11" ht="14.45" customHeight="1" x14ac:dyDescent="0.2">
      <c r="A1841" s="441" t="s">
        <v>3157</v>
      </c>
      <c r="B1841" s="442" t="s">
        <v>3158</v>
      </c>
      <c r="C1841" s="443" t="s">
        <v>3159</v>
      </c>
      <c r="D1841" s="444" t="s">
        <v>3160</v>
      </c>
      <c r="E1841" s="443" t="s">
        <v>1373</v>
      </c>
      <c r="F1841" s="444" t="s">
        <v>1374</v>
      </c>
      <c r="G1841" s="443" t="s">
        <v>3574</v>
      </c>
      <c r="H1841" s="443" t="s">
        <v>3575</v>
      </c>
      <c r="I1841" s="445">
        <v>2562.780029296875</v>
      </c>
      <c r="J1841" s="445">
        <v>6</v>
      </c>
      <c r="K1841" s="446">
        <v>15376.6796875</v>
      </c>
    </row>
    <row r="1842" spans="1:11" ht="14.45" customHeight="1" x14ac:dyDescent="0.2">
      <c r="A1842" s="441" t="s">
        <v>3157</v>
      </c>
      <c r="B1842" s="442" t="s">
        <v>3158</v>
      </c>
      <c r="C1842" s="443" t="s">
        <v>3159</v>
      </c>
      <c r="D1842" s="444" t="s">
        <v>3160</v>
      </c>
      <c r="E1842" s="443" t="s">
        <v>1373</v>
      </c>
      <c r="F1842" s="444" t="s">
        <v>1374</v>
      </c>
      <c r="G1842" s="443" t="s">
        <v>3576</v>
      </c>
      <c r="H1842" s="443" t="s">
        <v>3577</v>
      </c>
      <c r="I1842" s="445">
        <v>1640.760009765625</v>
      </c>
      <c r="J1842" s="445">
        <v>1</v>
      </c>
      <c r="K1842" s="446">
        <v>1640.760009765625</v>
      </c>
    </row>
    <row r="1843" spans="1:11" ht="14.45" customHeight="1" x14ac:dyDescent="0.2">
      <c r="A1843" s="441" t="s">
        <v>3157</v>
      </c>
      <c r="B1843" s="442" t="s">
        <v>3158</v>
      </c>
      <c r="C1843" s="443" t="s">
        <v>3159</v>
      </c>
      <c r="D1843" s="444" t="s">
        <v>3160</v>
      </c>
      <c r="E1843" s="443" t="s">
        <v>1373</v>
      </c>
      <c r="F1843" s="444" t="s">
        <v>1374</v>
      </c>
      <c r="G1843" s="443" t="s">
        <v>3578</v>
      </c>
      <c r="H1843" s="443" t="s">
        <v>3579</v>
      </c>
      <c r="I1843" s="445">
        <v>1609.300048828125</v>
      </c>
      <c r="J1843" s="445">
        <v>2</v>
      </c>
      <c r="K1843" s="446">
        <v>3218.60009765625</v>
      </c>
    </row>
    <row r="1844" spans="1:11" ht="14.45" customHeight="1" x14ac:dyDescent="0.2">
      <c r="A1844" s="441" t="s">
        <v>3157</v>
      </c>
      <c r="B1844" s="442" t="s">
        <v>3158</v>
      </c>
      <c r="C1844" s="443" t="s">
        <v>3159</v>
      </c>
      <c r="D1844" s="444" t="s">
        <v>3160</v>
      </c>
      <c r="E1844" s="443" t="s">
        <v>1373</v>
      </c>
      <c r="F1844" s="444" t="s">
        <v>1374</v>
      </c>
      <c r="G1844" s="443" t="s">
        <v>3580</v>
      </c>
      <c r="H1844" s="443" t="s">
        <v>3581</v>
      </c>
      <c r="I1844" s="445">
        <v>1967.4599609375</v>
      </c>
      <c r="J1844" s="445">
        <v>12</v>
      </c>
      <c r="K1844" s="446">
        <v>23609.51953125</v>
      </c>
    </row>
    <row r="1845" spans="1:11" ht="14.45" customHeight="1" x14ac:dyDescent="0.2">
      <c r="A1845" s="441" t="s">
        <v>3157</v>
      </c>
      <c r="B1845" s="442" t="s">
        <v>3158</v>
      </c>
      <c r="C1845" s="443" t="s">
        <v>3159</v>
      </c>
      <c r="D1845" s="444" t="s">
        <v>3160</v>
      </c>
      <c r="E1845" s="443" t="s">
        <v>1373</v>
      </c>
      <c r="F1845" s="444" t="s">
        <v>1374</v>
      </c>
      <c r="G1845" s="443" t="s">
        <v>3582</v>
      </c>
      <c r="H1845" s="443" t="s">
        <v>3583</v>
      </c>
      <c r="I1845" s="445">
        <v>17.979999542236328</v>
      </c>
      <c r="J1845" s="445">
        <v>50</v>
      </c>
      <c r="K1845" s="446">
        <v>899.030029296875</v>
      </c>
    </row>
    <row r="1846" spans="1:11" ht="14.45" customHeight="1" x14ac:dyDescent="0.2">
      <c r="A1846" s="441" t="s">
        <v>3157</v>
      </c>
      <c r="B1846" s="442" t="s">
        <v>3158</v>
      </c>
      <c r="C1846" s="443" t="s">
        <v>3159</v>
      </c>
      <c r="D1846" s="444" t="s">
        <v>3160</v>
      </c>
      <c r="E1846" s="443" t="s">
        <v>1373</v>
      </c>
      <c r="F1846" s="444" t="s">
        <v>1374</v>
      </c>
      <c r="G1846" s="443" t="s">
        <v>3584</v>
      </c>
      <c r="H1846" s="443" t="s">
        <v>3585</v>
      </c>
      <c r="I1846" s="445">
        <v>13.199999809265137</v>
      </c>
      <c r="J1846" s="445">
        <v>20</v>
      </c>
      <c r="K1846" s="446">
        <v>264</v>
      </c>
    </row>
    <row r="1847" spans="1:11" ht="14.45" customHeight="1" x14ac:dyDescent="0.2">
      <c r="A1847" s="441" t="s">
        <v>3157</v>
      </c>
      <c r="B1847" s="442" t="s">
        <v>3158</v>
      </c>
      <c r="C1847" s="443" t="s">
        <v>3159</v>
      </c>
      <c r="D1847" s="444" t="s">
        <v>3160</v>
      </c>
      <c r="E1847" s="443" t="s">
        <v>1373</v>
      </c>
      <c r="F1847" s="444" t="s">
        <v>1374</v>
      </c>
      <c r="G1847" s="443" t="s">
        <v>3586</v>
      </c>
      <c r="H1847" s="443" t="s">
        <v>3587</v>
      </c>
      <c r="I1847" s="445">
        <v>13.199999809265137</v>
      </c>
      <c r="J1847" s="445">
        <v>90</v>
      </c>
      <c r="K1847" s="446">
        <v>1188</v>
      </c>
    </row>
    <row r="1848" spans="1:11" ht="14.45" customHeight="1" x14ac:dyDescent="0.2">
      <c r="A1848" s="441" t="s">
        <v>3157</v>
      </c>
      <c r="B1848" s="442" t="s">
        <v>3158</v>
      </c>
      <c r="C1848" s="443" t="s">
        <v>3159</v>
      </c>
      <c r="D1848" s="444" t="s">
        <v>3160</v>
      </c>
      <c r="E1848" s="443" t="s">
        <v>1373</v>
      </c>
      <c r="F1848" s="444" t="s">
        <v>1374</v>
      </c>
      <c r="G1848" s="443" t="s">
        <v>3588</v>
      </c>
      <c r="H1848" s="443" t="s">
        <v>3589</v>
      </c>
      <c r="I1848" s="445">
        <v>13.199999809265137</v>
      </c>
      <c r="J1848" s="445">
        <v>120</v>
      </c>
      <c r="K1848" s="446">
        <v>1584</v>
      </c>
    </row>
    <row r="1849" spans="1:11" ht="14.45" customHeight="1" x14ac:dyDescent="0.2">
      <c r="A1849" s="441" t="s">
        <v>3157</v>
      </c>
      <c r="B1849" s="442" t="s">
        <v>3158</v>
      </c>
      <c r="C1849" s="443" t="s">
        <v>3159</v>
      </c>
      <c r="D1849" s="444" t="s">
        <v>3160</v>
      </c>
      <c r="E1849" s="443" t="s">
        <v>1373</v>
      </c>
      <c r="F1849" s="444" t="s">
        <v>1374</v>
      </c>
      <c r="G1849" s="443" t="s">
        <v>3590</v>
      </c>
      <c r="H1849" s="443" t="s">
        <v>3591</v>
      </c>
      <c r="I1849" s="445">
        <v>13.199999809265137</v>
      </c>
      <c r="J1849" s="445">
        <v>10</v>
      </c>
      <c r="K1849" s="446">
        <v>132</v>
      </c>
    </row>
    <row r="1850" spans="1:11" ht="14.45" customHeight="1" x14ac:dyDescent="0.2">
      <c r="A1850" s="441" t="s">
        <v>3157</v>
      </c>
      <c r="B1850" s="442" t="s">
        <v>3158</v>
      </c>
      <c r="C1850" s="443" t="s">
        <v>3159</v>
      </c>
      <c r="D1850" s="444" t="s">
        <v>3160</v>
      </c>
      <c r="E1850" s="443" t="s">
        <v>1373</v>
      </c>
      <c r="F1850" s="444" t="s">
        <v>1374</v>
      </c>
      <c r="G1850" s="443" t="s">
        <v>3592</v>
      </c>
      <c r="H1850" s="443" t="s">
        <v>3593</v>
      </c>
      <c r="I1850" s="445">
        <v>16.700000762939453</v>
      </c>
      <c r="J1850" s="445">
        <v>24</v>
      </c>
      <c r="K1850" s="446">
        <v>400.75</v>
      </c>
    </row>
    <row r="1851" spans="1:11" ht="14.45" customHeight="1" x14ac:dyDescent="0.2">
      <c r="A1851" s="441" t="s">
        <v>3157</v>
      </c>
      <c r="B1851" s="442" t="s">
        <v>3158</v>
      </c>
      <c r="C1851" s="443" t="s">
        <v>3159</v>
      </c>
      <c r="D1851" s="444" t="s">
        <v>3160</v>
      </c>
      <c r="E1851" s="443" t="s">
        <v>1373</v>
      </c>
      <c r="F1851" s="444" t="s">
        <v>1374</v>
      </c>
      <c r="G1851" s="443" t="s">
        <v>3594</v>
      </c>
      <c r="H1851" s="443" t="s">
        <v>3595</v>
      </c>
      <c r="I1851" s="445">
        <v>16.700000762939453</v>
      </c>
      <c r="J1851" s="445">
        <v>12</v>
      </c>
      <c r="K1851" s="446">
        <v>200.3800048828125</v>
      </c>
    </row>
    <row r="1852" spans="1:11" ht="14.45" customHeight="1" x14ac:dyDescent="0.2">
      <c r="A1852" s="441" t="s">
        <v>3157</v>
      </c>
      <c r="B1852" s="442" t="s">
        <v>3158</v>
      </c>
      <c r="C1852" s="443" t="s">
        <v>3159</v>
      </c>
      <c r="D1852" s="444" t="s">
        <v>3160</v>
      </c>
      <c r="E1852" s="443" t="s">
        <v>1373</v>
      </c>
      <c r="F1852" s="444" t="s">
        <v>1374</v>
      </c>
      <c r="G1852" s="443" t="s">
        <v>3586</v>
      </c>
      <c r="H1852" s="443" t="s">
        <v>3596</v>
      </c>
      <c r="I1852" s="445">
        <v>13.199999809265137</v>
      </c>
      <c r="J1852" s="445">
        <v>10</v>
      </c>
      <c r="K1852" s="446">
        <v>132</v>
      </c>
    </row>
    <row r="1853" spans="1:11" ht="14.45" customHeight="1" x14ac:dyDescent="0.2">
      <c r="A1853" s="441" t="s">
        <v>3157</v>
      </c>
      <c r="B1853" s="442" t="s">
        <v>3158</v>
      </c>
      <c r="C1853" s="443" t="s">
        <v>3159</v>
      </c>
      <c r="D1853" s="444" t="s">
        <v>3160</v>
      </c>
      <c r="E1853" s="443" t="s">
        <v>1373</v>
      </c>
      <c r="F1853" s="444" t="s">
        <v>1374</v>
      </c>
      <c r="G1853" s="443" t="s">
        <v>3597</v>
      </c>
      <c r="H1853" s="443" t="s">
        <v>3598</v>
      </c>
      <c r="I1853" s="445">
        <v>13.199999809265137</v>
      </c>
      <c r="J1853" s="445">
        <v>10</v>
      </c>
      <c r="K1853" s="446">
        <v>132</v>
      </c>
    </row>
    <row r="1854" spans="1:11" ht="14.45" customHeight="1" x14ac:dyDescent="0.2">
      <c r="A1854" s="441" t="s">
        <v>3157</v>
      </c>
      <c r="B1854" s="442" t="s">
        <v>3158</v>
      </c>
      <c r="C1854" s="443" t="s">
        <v>3159</v>
      </c>
      <c r="D1854" s="444" t="s">
        <v>3160</v>
      </c>
      <c r="E1854" s="443" t="s">
        <v>1373</v>
      </c>
      <c r="F1854" s="444" t="s">
        <v>1374</v>
      </c>
      <c r="G1854" s="443" t="s">
        <v>3599</v>
      </c>
      <c r="H1854" s="443" t="s">
        <v>3600</v>
      </c>
      <c r="I1854" s="445">
        <v>1595.989990234375</v>
      </c>
      <c r="J1854" s="445">
        <v>2</v>
      </c>
      <c r="K1854" s="446">
        <v>3191.97998046875</v>
      </c>
    </row>
    <row r="1855" spans="1:11" ht="14.45" customHeight="1" x14ac:dyDescent="0.2">
      <c r="A1855" s="441" t="s">
        <v>3157</v>
      </c>
      <c r="B1855" s="442" t="s">
        <v>3158</v>
      </c>
      <c r="C1855" s="443" t="s">
        <v>3159</v>
      </c>
      <c r="D1855" s="444" t="s">
        <v>3160</v>
      </c>
      <c r="E1855" s="443" t="s">
        <v>1373</v>
      </c>
      <c r="F1855" s="444" t="s">
        <v>1374</v>
      </c>
      <c r="G1855" s="443" t="s">
        <v>3601</v>
      </c>
      <c r="H1855" s="443" t="s">
        <v>3602</v>
      </c>
      <c r="I1855" s="445">
        <v>1661.3299560546875</v>
      </c>
      <c r="J1855" s="445">
        <v>2</v>
      </c>
      <c r="K1855" s="446">
        <v>3322.659912109375</v>
      </c>
    </row>
    <row r="1856" spans="1:11" ht="14.45" customHeight="1" x14ac:dyDescent="0.2">
      <c r="A1856" s="441" t="s">
        <v>3157</v>
      </c>
      <c r="B1856" s="442" t="s">
        <v>3158</v>
      </c>
      <c r="C1856" s="443" t="s">
        <v>3159</v>
      </c>
      <c r="D1856" s="444" t="s">
        <v>3160</v>
      </c>
      <c r="E1856" s="443" t="s">
        <v>1373</v>
      </c>
      <c r="F1856" s="444" t="s">
        <v>1374</v>
      </c>
      <c r="G1856" s="443" t="s">
        <v>3603</v>
      </c>
      <c r="H1856" s="443" t="s">
        <v>3604</v>
      </c>
      <c r="I1856" s="445">
        <v>2432.10009765625</v>
      </c>
      <c r="J1856" s="445">
        <v>2</v>
      </c>
      <c r="K1856" s="446">
        <v>4864.2001953125</v>
      </c>
    </row>
    <row r="1857" spans="1:11" ht="14.45" customHeight="1" x14ac:dyDescent="0.2">
      <c r="A1857" s="441" t="s">
        <v>3157</v>
      </c>
      <c r="B1857" s="442" t="s">
        <v>3158</v>
      </c>
      <c r="C1857" s="443" t="s">
        <v>3159</v>
      </c>
      <c r="D1857" s="444" t="s">
        <v>3160</v>
      </c>
      <c r="E1857" s="443" t="s">
        <v>1373</v>
      </c>
      <c r="F1857" s="444" t="s">
        <v>1374</v>
      </c>
      <c r="G1857" s="443" t="s">
        <v>3605</v>
      </c>
      <c r="H1857" s="443" t="s">
        <v>3606</v>
      </c>
      <c r="I1857" s="445">
        <v>1052.699951171875</v>
      </c>
      <c r="J1857" s="445">
        <v>1</v>
      </c>
      <c r="K1857" s="446">
        <v>1052.699951171875</v>
      </c>
    </row>
    <row r="1858" spans="1:11" ht="14.45" customHeight="1" x14ac:dyDescent="0.2">
      <c r="A1858" s="441" t="s">
        <v>3157</v>
      </c>
      <c r="B1858" s="442" t="s">
        <v>3158</v>
      </c>
      <c r="C1858" s="443" t="s">
        <v>3159</v>
      </c>
      <c r="D1858" s="444" t="s">
        <v>3160</v>
      </c>
      <c r="E1858" s="443" t="s">
        <v>1373</v>
      </c>
      <c r="F1858" s="444" t="s">
        <v>1374</v>
      </c>
      <c r="G1858" s="443" t="s">
        <v>3607</v>
      </c>
      <c r="H1858" s="443" t="s">
        <v>3608</v>
      </c>
      <c r="I1858" s="445">
        <v>2432.10009765625</v>
      </c>
      <c r="J1858" s="445">
        <v>1</v>
      </c>
      <c r="K1858" s="446">
        <v>2432.10009765625</v>
      </c>
    </row>
    <row r="1859" spans="1:11" ht="14.45" customHeight="1" x14ac:dyDescent="0.2">
      <c r="A1859" s="441" t="s">
        <v>3157</v>
      </c>
      <c r="B1859" s="442" t="s">
        <v>3158</v>
      </c>
      <c r="C1859" s="443" t="s">
        <v>3159</v>
      </c>
      <c r="D1859" s="444" t="s">
        <v>3160</v>
      </c>
      <c r="E1859" s="443" t="s">
        <v>1373</v>
      </c>
      <c r="F1859" s="444" t="s">
        <v>1374</v>
      </c>
      <c r="G1859" s="443" t="s">
        <v>3609</v>
      </c>
      <c r="H1859" s="443" t="s">
        <v>3610</v>
      </c>
      <c r="I1859" s="445">
        <v>2986.280029296875</v>
      </c>
      <c r="J1859" s="445">
        <v>4</v>
      </c>
      <c r="K1859" s="446">
        <v>11945.1201171875</v>
      </c>
    </row>
    <row r="1860" spans="1:11" ht="14.45" customHeight="1" x14ac:dyDescent="0.2">
      <c r="A1860" s="441" t="s">
        <v>3157</v>
      </c>
      <c r="B1860" s="442" t="s">
        <v>3158</v>
      </c>
      <c r="C1860" s="443" t="s">
        <v>3159</v>
      </c>
      <c r="D1860" s="444" t="s">
        <v>3160</v>
      </c>
      <c r="E1860" s="443" t="s">
        <v>1373</v>
      </c>
      <c r="F1860" s="444" t="s">
        <v>1374</v>
      </c>
      <c r="G1860" s="443" t="s">
        <v>3611</v>
      </c>
      <c r="H1860" s="443" t="s">
        <v>3612</v>
      </c>
      <c r="I1860" s="445">
        <v>432.29998779296875</v>
      </c>
      <c r="J1860" s="445">
        <v>504</v>
      </c>
      <c r="K1860" s="446">
        <v>217877.52978515625</v>
      </c>
    </row>
    <row r="1861" spans="1:11" ht="14.45" customHeight="1" x14ac:dyDescent="0.2">
      <c r="A1861" s="441" t="s">
        <v>3157</v>
      </c>
      <c r="B1861" s="442" t="s">
        <v>3158</v>
      </c>
      <c r="C1861" s="443" t="s">
        <v>3159</v>
      </c>
      <c r="D1861" s="444" t="s">
        <v>3160</v>
      </c>
      <c r="E1861" s="443" t="s">
        <v>1373</v>
      </c>
      <c r="F1861" s="444" t="s">
        <v>1374</v>
      </c>
      <c r="G1861" s="443" t="s">
        <v>3613</v>
      </c>
      <c r="H1861" s="443" t="s">
        <v>3614</v>
      </c>
      <c r="I1861" s="445">
        <v>432.29998779296875</v>
      </c>
      <c r="J1861" s="445">
        <v>28</v>
      </c>
      <c r="K1861" s="446">
        <v>12104.3095703125</v>
      </c>
    </row>
    <row r="1862" spans="1:11" ht="14.45" customHeight="1" x14ac:dyDescent="0.2">
      <c r="A1862" s="441" t="s">
        <v>3157</v>
      </c>
      <c r="B1862" s="442" t="s">
        <v>3158</v>
      </c>
      <c r="C1862" s="443" t="s">
        <v>3159</v>
      </c>
      <c r="D1862" s="444" t="s">
        <v>3160</v>
      </c>
      <c r="E1862" s="443" t="s">
        <v>1373</v>
      </c>
      <c r="F1862" s="444" t="s">
        <v>1374</v>
      </c>
      <c r="G1862" s="443" t="s">
        <v>3613</v>
      </c>
      <c r="H1862" s="443" t="s">
        <v>3615</v>
      </c>
      <c r="I1862" s="445">
        <v>432.29998779296875</v>
      </c>
      <c r="J1862" s="445">
        <v>70</v>
      </c>
      <c r="K1862" s="446">
        <v>30260.7392578125</v>
      </c>
    </row>
    <row r="1863" spans="1:11" ht="14.45" customHeight="1" x14ac:dyDescent="0.2">
      <c r="A1863" s="441" t="s">
        <v>3157</v>
      </c>
      <c r="B1863" s="442" t="s">
        <v>3158</v>
      </c>
      <c r="C1863" s="443" t="s">
        <v>3159</v>
      </c>
      <c r="D1863" s="444" t="s">
        <v>3160</v>
      </c>
      <c r="E1863" s="443" t="s">
        <v>1373</v>
      </c>
      <c r="F1863" s="444" t="s">
        <v>1374</v>
      </c>
      <c r="G1863" s="443" t="s">
        <v>3616</v>
      </c>
      <c r="H1863" s="443" t="s">
        <v>3617</v>
      </c>
      <c r="I1863" s="445">
        <v>994.6199951171875</v>
      </c>
      <c r="J1863" s="445">
        <v>8</v>
      </c>
      <c r="K1863" s="446">
        <v>7956.9599609375</v>
      </c>
    </row>
    <row r="1864" spans="1:11" ht="14.45" customHeight="1" x14ac:dyDescent="0.2">
      <c r="A1864" s="441" t="s">
        <v>3157</v>
      </c>
      <c r="B1864" s="442" t="s">
        <v>3158</v>
      </c>
      <c r="C1864" s="443" t="s">
        <v>3159</v>
      </c>
      <c r="D1864" s="444" t="s">
        <v>3160</v>
      </c>
      <c r="E1864" s="443" t="s">
        <v>1373</v>
      </c>
      <c r="F1864" s="444" t="s">
        <v>1374</v>
      </c>
      <c r="G1864" s="443" t="s">
        <v>3618</v>
      </c>
      <c r="H1864" s="443" t="s">
        <v>3619</v>
      </c>
      <c r="I1864" s="445">
        <v>1661.3299560546875</v>
      </c>
      <c r="J1864" s="445">
        <v>1</v>
      </c>
      <c r="K1864" s="446">
        <v>1661.3299560546875</v>
      </c>
    </row>
    <row r="1865" spans="1:11" ht="14.45" customHeight="1" x14ac:dyDescent="0.2">
      <c r="A1865" s="441" t="s">
        <v>3157</v>
      </c>
      <c r="B1865" s="442" t="s">
        <v>3158</v>
      </c>
      <c r="C1865" s="443" t="s">
        <v>3159</v>
      </c>
      <c r="D1865" s="444" t="s">
        <v>3160</v>
      </c>
      <c r="E1865" s="443" t="s">
        <v>1373</v>
      </c>
      <c r="F1865" s="444" t="s">
        <v>1374</v>
      </c>
      <c r="G1865" s="443" t="s">
        <v>3620</v>
      </c>
      <c r="H1865" s="443" t="s">
        <v>3621</v>
      </c>
      <c r="I1865" s="445">
        <v>1160.449951171875</v>
      </c>
      <c r="J1865" s="445">
        <v>1</v>
      </c>
      <c r="K1865" s="446">
        <v>1160.449951171875</v>
      </c>
    </row>
    <row r="1866" spans="1:11" ht="14.45" customHeight="1" x14ac:dyDescent="0.2">
      <c r="A1866" s="441" t="s">
        <v>3157</v>
      </c>
      <c r="B1866" s="442" t="s">
        <v>3158</v>
      </c>
      <c r="C1866" s="443" t="s">
        <v>3159</v>
      </c>
      <c r="D1866" s="444" t="s">
        <v>3160</v>
      </c>
      <c r="E1866" s="443" t="s">
        <v>1373</v>
      </c>
      <c r="F1866" s="444" t="s">
        <v>1374</v>
      </c>
      <c r="G1866" s="443" t="s">
        <v>3622</v>
      </c>
      <c r="H1866" s="443" t="s">
        <v>3623</v>
      </c>
      <c r="I1866" s="445">
        <v>80.572666931152341</v>
      </c>
      <c r="J1866" s="445">
        <v>2240</v>
      </c>
      <c r="K1866" s="446">
        <v>180485.49139404297</v>
      </c>
    </row>
    <row r="1867" spans="1:11" ht="14.45" customHeight="1" x14ac:dyDescent="0.2">
      <c r="A1867" s="441" t="s">
        <v>3157</v>
      </c>
      <c r="B1867" s="442" t="s">
        <v>3158</v>
      </c>
      <c r="C1867" s="443" t="s">
        <v>3159</v>
      </c>
      <c r="D1867" s="444" t="s">
        <v>3160</v>
      </c>
      <c r="E1867" s="443" t="s">
        <v>1373</v>
      </c>
      <c r="F1867" s="444" t="s">
        <v>1374</v>
      </c>
      <c r="G1867" s="443" t="s">
        <v>3622</v>
      </c>
      <c r="H1867" s="443" t="s">
        <v>3624</v>
      </c>
      <c r="I1867" s="445">
        <v>80.571428571428569</v>
      </c>
      <c r="J1867" s="445">
        <v>1031</v>
      </c>
      <c r="K1867" s="446">
        <v>83068.090576171875</v>
      </c>
    </row>
    <row r="1868" spans="1:11" ht="14.45" customHeight="1" x14ac:dyDescent="0.2">
      <c r="A1868" s="441" t="s">
        <v>3157</v>
      </c>
      <c r="B1868" s="442" t="s">
        <v>3158</v>
      </c>
      <c r="C1868" s="443" t="s">
        <v>3159</v>
      </c>
      <c r="D1868" s="444" t="s">
        <v>3160</v>
      </c>
      <c r="E1868" s="443" t="s">
        <v>1373</v>
      </c>
      <c r="F1868" s="444" t="s">
        <v>1374</v>
      </c>
      <c r="G1868" s="443" t="s">
        <v>3625</v>
      </c>
      <c r="H1868" s="443" t="s">
        <v>3626</v>
      </c>
      <c r="I1868" s="445">
        <v>436.80999755859375</v>
      </c>
      <c r="J1868" s="445">
        <v>1</v>
      </c>
      <c r="K1868" s="446">
        <v>436.80999755859375</v>
      </c>
    </row>
    <row r="1869" spans="1:11" ht="14.45" customHeight="1" x14ac:dyDescent="0.2">
      <c r="A1869" s="441" t="s">
        <v>3157</v>
      </c>
      <c r="B1869" s="442" t="s">
        <v>3158</v>
      </c>
      <c r="C1869" s="443" t="s">
        <v>3159</v>
      </c>
      <c r="D1869" s="444" t="s">
        <v>3160</v>
      </c>
      <c r="E1869" s="443" t="s">
        <v>1373</v>
      </c>
      <c r="F1869" s="444" t="s">
        <v>1374</v>
      </c>
      <c r="G1869" s="443" t="s">
        <v>3627</v>
      </c>
      <c r="H1869" s="443" t="s">
        <v>3628</v>
      </c>
      <c r="I1869" s="445">
        <v>2421.2099609375</v>
      </c>
      <c r="J1869" s="445">
        <v>3</v>
      </c>
      <c r="K1869" s="446">
        <v>7263.6298828125</v>
      </c>
    </row>
    <row r="1870" spans="1:11" ht="14.45" customHeight="1" x14ac:dyDescent="0.2">
      <c r="A1870" s="441" t="s">
        <v>3157</v>
      </c>
      <c r="B1870" s="442" t="s">
        <v>3158</v>
      </c>
      <c r="C1870" s="443" t="s">
        <v>3159</v>
      </c>
      <c r="D1870" s="444" t="s">
        <v>3160</v>
      </c>
      <c r="E1870" s="443" t="s">
        <v>1373</v>
      </c>
      <c r="F1870" s="444" t="s">
        <v>1374</v>
      </c>
      <c r="G1870" s="443" t="s">
        <v>3629</v>
      </c>
      <c r="H1870" s="443" t="s">
        <v>3630</v>
      </c>
      <c r="I1870" s="445">
        <v>2133.22998046875</v>
      </c>
      <c r="J1870" s="445">
        <v>1</v>
      </c>
      <c r="K1870" s="446">
        <v>2133.22998046875</v>
      </c>
    </row>
    <row r="1871" spans="1:11" ht="14.45" customHeight="1" x14ac:dyDescent="0.2">
      <c r="A1871" s="441" t="s">
        <v>3157</v>
      </c>
      <c r="B1871" s="442" t="s">
        <v>3158</v>
      </c>
      <c r="C1871" s="443" t="s">
        <v>3159</v>
      </c>
      <c r="D1871" s="444" t="s">
        <v>3160</v>
      </c>
      <c r="E1871" s="443" t="s">
        <v>1373</v>
      </c>
      <c r="F1871" s="444" t="s">
        <v>1374</v>
      </c>
      <c r="G1871" s="443" t="s">
        <v>3631</v>
      </c>
      <c r="H1871" s="443" t="s">
        <v>3632</v>
      </c>
      <c r="I1871" s="445">
        <v>2320.780029296875</v>
      </c>
      <c r="J1871" s="445">
        <v>2</v>
      </c>
      <c r="K1871" s="446">
        <v>4641.56005859375</v>
      </c>
    </row>
    <row r="1872" spans="1:11" ht="14.45" customHeight="1" x14ac:dyDescent="0.2">
      <c r="A1872" s="441" t="s">
        <v>3157</v>
      </c>
      <c r="B1872" s="442" t="s">
        <v>3158</v>
      </c>
      <c r="C1872" s="443" t="s">
        <v>3159</v>
      </c>
      <c r="D1872" s="444" t="s">
        <v>3160</v>
      </c>
      <c r="E1872" s="443" t="s">
        <v>1373</v>
      </c>
      <c r="F1872" s="444" t="s">
        <v>1374</v>
      </c>
      <c r="G1872" s="443" t="s">
        <v>3633</v>
      </c>
      <c r="H1872" s="443" t="s">
        <v>3634</v>
      </c>
      <c r="I1872" s="445">
        <v>2320.780029296875</v>
      </c>
      <c r="J1872" s="445">
        <v>1</v>
      </c>
      <c r="K1872" s="446">
        <v>2320.780029296875</v>
      </c>
    </row>
    <row r="1873" spans="1:11" ht="14.45" customHeight="1" x14ac:dyDescent="0.2">
      <c r="A1873" s="441" t="s">
        <v>3157</v>
      </c>
      <c r="B1873" s="442" t="s">
        <v>3158</v>
      </c>
      <c r="C1873" s="443" t="s">
        <v>3159</v>
      </c>
      <c r="D1873" s="444" t="s">
        <v>3160</v>
      </c>
      <c r="E1873" s="443" t="s">
        <v>1373</v>
      </c>
      <c r="F1873" s="444" t="s">
        <v>1374</v>
      </c>
      <c r="G1873" s="443" t="s">
        <v>3635</v>
      </c>
      <c r="H1873" s="443" t="s">
        <v>3636</v>
      </c>
      <c r="I1873" s="445">
        <v>2133.22998046875</v>
      </c>
      <c r="J1873" s="445">
        <v>1</v>
      </c>
      <c r="K1873" s="446">
        <v>2133.22998046875</v>
      </c>
    </row>
    <row r="1874" spans="1:11" ht="14.45" customHeight="1" x14ac:dyDescent="0.2">
      <c r="A1874" s="441" t="s">
        <v>3157</v>
      </c>
      <c r="B1874" s="442" t="s">
        <v>3158</v>
      </c>
      <c r="C1874" s="443" t="s">
        <v>3159</v>
      </c>
      <c r="D1874" s="444" t="s">
        <v>3160</v>
      </c>
      <c r="E1874" s="443" t="s">
        <v>1373</v>
      </c>
      <c r="F1874" s="444" t="s">
        <v>1374</v>
      </c>
      <c r="G1874" s="443" t="s">
        <v>3637</v>
      </c>
      <c r="H1874" s="443" t="s">
        <v>3638</v>
      </c>
      <c r="I1874" s="445">
        <v>2320.780029296875</v>
      </c>
      <c r="J1874" s="445">
        <v>1</v>
      </c>
      <c r="K1874" s="446">
        <v>2320.780029296875</v>
      </c>
    </row>
    <row r="1875" spans="1:11" ht="14.45" customHeight="1" x14ac:dyDescent="0.2">
      <c r="A1875" s="441" t="s">
        <v>3157</v>
      </c>
      <c r="B1875" s="442" t="s">
        <v>3158</v>
      </c>
      <c r="C1875" s="443" t="s">
        <v>3159</v>
      </c>
      <c r="D1875" s="444" t="s">
        <v>3160</v>
      </c>
      <c r="E1875" s="443" t="s">
        <v>1373</v>
      </c>
      <c r="F1875" s="444" t="s">
        <v>1374</v>
      </c>
      <c r="G1875" s="443" t="s">
        <v>3639</v>
      </c>
      <c r="H1875" s="443" t="s">
        <v>3640</v>
      </c>
      <c r="I1875" s="445">
        <v>192.08999633789063</v>
      </c>
      <c r="J1875" s="445">
        <v>1</v>
      </c>
      <c r="K1875" s="446">
        <v>192.08999633789063</v>
      </c>
    </row>
    <row r="1876" spans="1:11" ht="14.45" customHeight="1" x14ac:dyDescent="0.2">
      <c r="A1876" s="441" t="s">
        <v>3157</v>
      </c>
      <c r="B1876" s="442" t="s">
        <v>3158</v>
      </c>
      <c r="C1876" s="443" t="s">
        <v>3159</v>
      </c>
      <c r="D1876" s="444" t="s">
        <v>3160</v>
      </c>
      <c r="E1876" s="443" t="s">
        <v>1373</v>
      </c>
      <c r="F1876" s="444" t="s">
        <v>1374</v>
      </c>
      <c r="G1876" s="443" t="s">
        <v>3641</v>
      </c>
      <c r="H1876" s="443" t="s">
        <v>3642</v>
      </c>
      <c r="I1876" s="445">
        <v>1319.9200439453125</v>
      </c>
      <c r="J1876" s="445">
        <v>2</v>
      </c>
      <c r="K1876" s="446">
        <v>2639.830078125</v>
      </c>
    </row>
    <row r="1877" spans="1:11" ht="14.45" customHeight="1" x14ac:dyDescent="0.2">
      <c r="A1877" s="441" t="s">
        <v>3157</v>
      </c>
      <c r="B1877" s="442" t="s">
        <v>3158</v>
      </c>
      <c r="C1877" s="443" t="s">
        <v>3159</v>
      </c>
      <c r="D1877" s="444" t="s">
        <v>3160</v>
      </c>
      <c r="E1877" s="443" t="s">
        <v>1373</v>
      </c>
      <c r="F1877" s="444" t="s">
        <v>1374</v>
      </c>
      <c r="G1877" s="443" t="s">
        <v>3643</v>
      </c>
      <c r="H1877" s="443" t="s">
        <v>3644</v>
      </c>
      <c r="I1877" s="445">
        <v>196.02000427246094</v>
      </c>
      <c r="J1877" s="445">
        <v>2</v>
      </c>
      <c r="K1877" s="446">
        <v>392.04000854492188</v>
      </c>
    </row>
    <row r="1878" spans="1:11" ht="14.45" customHeight="1" x14ac:dyDescent="0.2">
      <c r="A1878" s="441" t="s">
        <v>3157</v>
      </c>
      <c r="B1878" s="442" t="s">
        <v>3158</v>
      </c>
      <c r="C1878" s="443" t="s">
        <v>3159</v>
      </c>
      <c r="D1878" s="444" t="s">
        <v>3160</v>
      </c>
      <c r="E1878" s="443" t="s">
        <v>1373</v>
      </c>
      <c r="F1878" s="444" t="s">
        <v>1374</v>
      </c>
      <c r="G1878" s="443" t="s">
        <v>3645</v>
      </c>
      <c r="H1878" s="443" t="s">
        <v>3646</v>
      </c>
      <c r="I1878" s="445">
        <v>238.3699951171875</v>
      </c>
      <c r="J1878" s="445">
        <v>6</v>
      </c>
      <c r="K1878" s="446">
        <v>1430.219970703125</v>
      </c>
    </row>
    <row r="1879" spans="1:11" ht="14.45" customHeight="1" x14ac:dyDescent="0.2">
      <c r="A1879" s="441" t="s">
        <v>3157</v>
      </c>
      <c r="B1879" s="442" t="s">
        <v>3158</v>
      </c>
      <c r="C1879" s="443" t="s">
        <v>3159</v>
      </c>
      <c r="D1879" s="444" t="s">
        <v>3160</v>
      </c>
      <c r="E1879" s="443" t="s">
        <v>1373</v>
      </c>
      <c r="F1879" s="444" t="s">
        <v>1374</v>
      </c>
      <c r="G1879" s="443" t="s">
        <v>3647</v>
      </c>
      <c r="H1879" s="443" t="s">
        <v>3648</v>
      </c>
      <c r="I1879" s="445">
        <v>347.26998901367188</v>
      </c>
      <c r="J1879" s="445">
        <v>26</v>
      </c>
      <c r="K1879" s="446">
        <v>9029.0198059082031</v>
      </c>
    </row>
    <row r="1880" spans="1:11" ht="14.45" customHeight="1" x14ac:dyDescent="0.2">
      <c r="A1880" s="441" t="s">
        <v>3157</v>
      </c>
      <c r="B1880" s="442" t="s">
        <v>3158</v>
      </c>
      <c r="C1880" s="443" t="s">
        <v>3159</v>
      </c>
      <c r="D1880" s="444" t="s">
        <v>3160</v>
      </c>
      <c r="E1880" s="443" t="s">
        <v>1373</v>
      </c>
      <c r="F1880" s="444" t="s">
        <v>1374</v>
      </c>
      <c r="G1880" s="443" t="s">
        <v>3649</v>
      </c>
      <c r="H1880" s="443" t="s">
        <v>3650</v>
      </c>
      <c r="I1880" s="445">
        <v>546.91998291015625</v>
      </c>
      <c r="J1880" s="445">
        <v>12</v>
      </c>
      <c r="K1880" s="446">
        <v>6563.039794921875</v>
      </c>
    </row>
    <row r="1881" spans="1:11" ht="14.45" customHeight="1" x14ac:dyDescent="0.2">
      <c r="A1881" s="441" t="s">
        <v>3157</v>
      </c>
      <c r="B1881" s="442" t="s">
        <v>3158</v>
      </c>
      <c r="C1881" s="443" t="s">
        <v>3159</v>
      </c>
      <c r="D1881" s="444" t="s">
        <v>3160</v>
      </c>
      <c r="E1881" s="443" t="s">
        <v>1373</v>
      </c>
      <c r="F1881" s="444" t="s">
        <v>1374</v>
      </c>
      <c r="G1881" s="443" t="s">
        <v>3651</v>
      </c>
      <c r="H1881" s="443" t="s">
        <v>3652</v>
      </c>
      <c r="I1881" s="445">
        <v>97.739997863769531</v>
      </c>
      <c r="J1881" s="445">
        <v>120</v>
      </c>
      <c r="K1881" s="446">
        <v>11728.900390625</v>
      </c>
    </row>
    <row r="1882" spans="1:11" ht="14.45" customHeight="1" x14ac:dyDescent="0.2">
      <c r="A1882" s="441" t="s">
        <v>3157</v>
      </c>
      <c r="B1882" s="442" t="s">
        <v>3158</v>
      </c>
      <c r="C1882" s="443" t="s">
        <v>3159</v>
      </c>
      <c r="D1882" s="444" t="s">
        <v>3160</v>
      </c>
      <c r="E1882" s="443" t="s">
        <v>1373</v>
      </c>
      <c r="F1882" s="444" t="s">
        <v>1374</v>
      </c>
      <c r="G1882" s="443" t="s">
        <v>3653</v>
      </c>
      <c r="H1882" s="443" t="s">
        <v>3654</v>
      </c>
      <c r="I1882" s="445">
        <v>97.739997863769531</v>
      </c>
      <c r="J1882" s="445">
        <v>50</v>
      </c>
      <c r="K1882" s="446">
        <v>4887.0400390625</v>
      </c>
    </row>
    <row r="1883" spans="1:11" ht="14.45" customHeight="1" x14ac:dyDescent="0.2">
      <c r="A1883" s="441" t="s">
        <v>3157</v>
      </c>
      <c r="B1883" s="442" t="s">
        <v>3158</v>
      </c>
      <c r="C1883" s="443" t="s">
        <v>3159</v>
      </c>
      <c r="D1883" s="444" t="s">
        <v>3160</v>
      </c>
      <c r="E1883" s="443" t="s">
        <v>1373</v>
      </c>
      <c r="F1883" s="444" t="s">
        <v>1374</v>
      </c>
      <c r="G1883" s="443" t="s">
        <v>3655</v>
      </c>
      <c r="H1883" s="443" t="s">
        <v>3656</v>
      </c>
      <c r="I1883" s="445">
        <v>4.9800000190734863</v>
      </c>
      <c r="J1883" s="445">
        <v>300</v>
      </c>
      <c r="K1883" s="446">
        <v>1494</v>
      </c>
    </row>
    <row r="1884" spans="1:11" ht="14.45" customHeight="1" x14ac:dyDescent="0.2">
      <c r="A1884" s="441" t="s">
        <v>3157</v>
      </c>
      <c r="B1884" s="442" t="s">
        <v>3158</v>
      </c>
      <c r="C1884" s="443" t="s">
        <v>3159</v>
      </c>
      <c r="D1884" s="444" t="s">
        <v>3160</v>
      </c>
      <c r="E1884" s="443" t="s">
        <v>1373</v>
      </c>
      <c r="F1884" s="444" t="s">
        <v>1374</v>
      </c>
      <c r="G1884" s="443" t="s">
        <v>3657</v>
      </c>
      <c r="H1884" s="443" t="s">
        <v>3658</v>
      </c>
      <c r="I1884" s="445">
        <v>53.240001678466797</v>
      </c>
      <c r="J1884" s="445">
        <v>90</v>
      </c>
      <c r="K1884" s="446">
        <v>4791.599853515625</v>
      </c>
    </row>
    <row r="1885" spans="1:11" ht="14.45" customHeight="1" x14ac:dyDescent="0.2">
      <c r="A1885" s="441" t="s">
        <v>3157</v>
      </c>
      <c r="B1885" s="442" t="s">
        <v>3158</v>
      </c>
      <c r="C1885" s="443" t="s">
        <v>3159</v>
      </c>
      <c r="D1885" s="444" t="s">
        <v>3160</v>
      </c>
      <c r="E1885" s="443" t="s">
        <v>1373</v>
      </c>
      <c r="F1885" s="444" t="s">
        <v>1374</v>
      </c>
      <c r="G1885" s="443" t="s">
        <v>3659</v>
      </c>
      <c r="H1885" s="443" t="s">
        <v>3660</v>
      </c>
      <c r="I1885" s="445">
        <v>67.760002136230469</v>
      </c>
      <c r="J1885" s="445">
        <v>90</v>
      </c>
      <c r="K1885" s="446">
        <v>6098.400146484375</v>
      </c>
    </row>
    <row r="1886" spans="1:11" ht="14.45" customHeight="1" x14ac:dyDescent="0.2">
      <c r="A1886" s="441" t="s">
        <v>3157</v>
      </c>
      <c r="B1886" s="442" t="s">
        <v>3158</v>
      </c>
      <c r="C1886" s="443" t="s">
        <v>3159</v>
      </c>
      <c r="D1886" s="444" t="s">
        <v>3160</v>
      </c>
      <c r="E1886" s="443" t="s">
        <v>1373</v>
      </c>
      <c r="F1886" s="444" t="s">
        <v>1374</v>
      </c>
      <c r="G1886" s="443" t="s">
        <v>3661</v>
      </c>
      <c r="H1886" s="443" t="s">
        <v>3662</v>
      </c>
      <c r="I1886" s="445">
        <v>22.989999771118164</v>
      </c>
      <c r="J1886" s="445">
        <v>140</v>
      </c>
      <c r="K1886" s="446">
        <v>3218.6000366210938</v>
      </c>
    </row>
    <row r="1887" spans="1:11" ht="14.45" customHeight="1" x14ac:dyDescent="0.2">
      <c r="A1887" s="441" t="s">
        <v>3157</v>
      </c>
      <c r="B1887" s="442" t="s">
        <v>3158</v>
      </c>
      <c r="C1887" s="443" t="s">
        <v>3159</v>
      </c>
      <c r="D1887" s="444" t="s">
        <v>3160</v>
      </c>
      <c r="E1887" s="443" t="s">
        <v>1373</v>
      </c>
      <c r="F1887" s="444" t="s">
        <v>1374</v>
      </c>
      <c r="G1887" s="443" t="s">
        <v>3663</v>
      </c>
      <c r="H1887" s="443" t="s">
        <v>3664</v>
      </c>
      <c r="I1887" s="445">
        <v>177.72000122070313</v>
      </c>
      <c r="J1887" s="445">
        <v>30</v>
      </c>
      <c r="K1887" s="446">
        <v>5331.740234375</v>
      </c>
    </row>
    <row r="1888" spans="1:11" ht="14.45" customHeight="1" x14ac:dyDescent="0.2">
      <c r="A1888" s="441" t="s">
        <v>3157</v>
      </c>
      <c r="B1888" s="442" t="s">
        <v>3158</v>
      </c>
      <c r="C1888" s="443" t="s">
        <v>3159</v>
      </c>
      <c r="D1888" s="444" t="s">
        <v>3160</v>
      </c>
      <c r="E1888" s="443" t="s">
        <v>1373</v>
      </c>
      <c r="F1888" s="444" t="s">
        <v>1374</v>
      </c>
      <c r="G1888" s="443" t="s">
        <v>3665</v>
      </c>
      <c r="H1888" s="443" t="s">
        <v>3666</v>
      </c>
      <c r="I1888" s="445">
        <v>222.16000366210938</v>
      </c>
      <c r="J1888" s="445">
        <v>30</v>
      </c>
      <c r="K1888" s="446">
        <v>6664.68017578125</v>
      </c>
    </row>
    <row r="1889" spans="1:11" ht="14.45" customHeight="1" x14ac:dyDescent="0.2">
      <c r="A1889" s="441" t="s">
        <v>3157</v>
      </c>
      <c r="B1889" s="442" t="s">
        <v>3158</v>
      </c>
      <c r="C1889" s="443" t="s">
        <v>3159</v>
      </c>
      <c r="D1889" s="444" t="s">
        <v>3160</v>
      </c>
      <c r="E1889" s="443" t="s">
        <v>1373</v>
      </c>
      <c r="F1889" s="444" t="s">
        <v>1374</v>
      </c>
      <c r="G1889" s="443" t="s">
        <v>3667</v>
      </c>
      <c r="H1889" s="443" t="s">
        <v>3668</v>
      </c>
      <c r="I1889" s="445">
        <v>13.233999633789063</v>
      </c>
      <c r="J1889" s="445">
        <v>630</v>
      </c>
      <c r="K1889" s="446">
        <v>8328.179931640625</v>
      </c>
    </row>
    <row r="1890" spans="1:11" ht="14.45" customHeight="1" x14ac:dyDescent="0.2">
      <c r="A1890" s="441" t="s">
        <v>3157</v>
      </c>
      <c r="B1890" s="442" t="s">
        <v>3158</v>
      </c>
      <c r="C1890" s="443" t="s">
        <v>3159</v>
      </c>
      <c r="D1890" s="444" t="s">
        <v>3160</v>
      </c>
      <c r="E1890" s="443" t="s">
        <v>1373</v>
      </c>
      <c r="F1890" s="444" t="s">
        <v>1374</v>
      </c>
      <c r="G1890" s="443" t="s">
        <v>3669</v>
      </c>
      <c r="H1890" s="443" t="s">
        <v>3670</v>
      </c>
      <c r="I1890" s="445">
        <v>23.174999952316284</v>
      </c>
      <c r="J1890" s="445">
        <v>1015</v>
      </c>
      <c r="K1890" s="446">
        <v>23536.349487304688</v>
      </c>
    </row>
    <row r="1891" spans="1:11" ht="14.45" customHeight="1" x14ac:dyDescent="0.2">
      <c r="A1891" s="441" t="s">
        <v>3157</v>
      </c>
      <c r="B1891" s="442" t="s">
        <v>3158</v>
      </c>
      <c r="C1891" s="443" t="s">
        <v>3159</v>
      </c>
      <c r="D1891" s="444" t="s">
        <v>3160</v>
      </c>
      <c r="E1891" s="443" t="s">
        <v>1373</v>
      </c>
      <c r="F1891" s="444" t="s">
        <v>1374</v>
      </c>
      <c r="G1891" s="443" t="s">
        <v>3671</v>
      </c>
      <c r="H1891" s="443" t="s">
        <v>3672</v>
      </c>
      <c r="I1891" s="445">
        <v>7.7199997901916504</v>
      </c>
      <c r="J1891" s="445">
        <v>600</v>
      </c>
      <c r="K1891" s="446">
        <v>4634.7901611328125</v>
      </c>
    </row>
    <row r="1892" spans="1:11" ht="14.45" customHeight="1" x14ac:dyDescent="0.2">
      <c r="A1892" s="441" t="s">
        <v>3157</v>
      </c>
      <c r="B1892" s="442" t="s">
        <v>3158</v>
      </c>
      <c r="C1892" s="443" t="s">
        <v>3159</v>
      </c>
      <c r="D1892" s="444" t="s">
        <v>3160</v>
      </c>
      <c r="E1892" s="443" t="s">
        <v>1373</v>
      </c>
      <c r="F1892" s="444" t="s">
        <v>1374</v>
      </c>
      <c r="G1892" s="443" t="s">
        <v>3673</v>
      </c>
      <c r="H1892" s="443" t="s">
        <v>3674</v>
      </c>
      <c r="I1892" s="445">
        <v>90.590000152587891</v>
      </c>
      <c r="J1892" s="445">
        <v>592</v>
      </c>
      <c r="K1892" s="446">
        <v>53637.29931640625</v>
      </c>
    </row>
    <row r="1893" spans="1:11" ht="14.45" customHeight="1" x14ac:dyDescent="0.2">
      <c r="A1893" s="441" t="s">
        <v>3157</v>
      </c>
      <c r="B1893" s="442" t="s">
        <v>3158</v>
      </c>
      <c r="C1893" s="443" t="s">
        <v>3159</v>
      </c>
      <c r="D1893" s="444" t="s">
        <v>3160</v>
      </c>
      <c r="E1893" s="443" t="s">
        <v>1373</v>
      </c>
      <c r="F1893" s="444" t="s">
        <v>1374</v>
      </c>
      <c r="G1893" s="443" t="s">
        <v>1391</v>
      </c>
      <c r="H1893" s="443" t="s">
        <v>1392</v>
      </c>
      <c r="I1893" s="445">
        <v>11.734999656677246</v>
      </c>
      <c r="J1893" s="445">
        <v>1400</v>
      </c>
      <c r="K1893" s="446">
        <v>16428</v>
      </c>
    </row>
    <row r="1894" spans="1:11" ht="14.45" customHeight="1" x14ac:dyDescent="0.2">
      <c r="A1894" s="441" t="s">
        <v>3157</v>
      </c>
      <c r="B1894" s="442" t="s">
        <v>3158</v>
      </c>
      <c r="C1894" s="443" t="s">
        <v>3159</v>
      </c>
      <c r="D1894" s="444" t="s">
        <v>3160</v>
      </c>
      <c r="E1894" s="443" t="s">
        <v>1373</v>
      </c>
      <c r="F1894" s="444" t="s">
        <v>1374</v>
      </c>
      <c r="G1894" s="443" t="s">
        <v>3675</v>
      </c>
      <c r="H1894" s="443" t="s">
        <v>3676</v>
      </c>
      <c r="I1894" s="445">
        <v>80.261431012834819</v>
      </c>
      <c r="J1894" s="445">
        <v>410</v>
      </c>
      <c r="K1894" s="446">
        <v>32778.3095703125</v>
      </c>
    </row>
    <row r="1895" spans="1:11" ht="14.45" customHeight="1" x14ac:dyDescent="0.2">
      <c r="A1895" s="441" t="s">
        <v>3157</v>
      </c>
      <c r="B1895" s="442" t="s">
        <v>3158</v>
      </c>
      <c r="C1895" s="443" t="s">
        <v>3159</v>
      </c>
      <c r="D1895" s="444" t="s">
        <v>3160</v>
      </c>
      <c r="E1895" s="443" t="s">
        <v>1373</v>
      </c>
      <c r="F1895" s="444" t="s">
        <v>1374</v>
      </c>
      <c r="G1895" s="443" t="s">
        <v>3448</v>
      </c>
      <c r="H1895" s="443" t="s">
        <v>3677</v>
      </c>
      <c r="I1895" s="445">
        <v>511.82998657226563</v>
      </c>
      <c r="J1895" s="445">
        <v>2</v>
      </c>
      <c r="K1895" s="446">
        <v>1023.6599731445313</v>
      </c>
    </row>
    <row r="1896" spans="1:11" ht="14.45" customHeight="1" x14ac:dyDescent="0.2">
      <c r="A1896" s="441" t="s">
        <v>3157</v>
      </c>
      <c r="B1896" s="442" t="s">
        <v>3158</v>
      </c>
      <c r="C1896" s="443" t="s">
        <v>3159</v>
      </c>
      <c r="D1896" s="444" t="s">
        <v>3160</v>
      </c>
      <c r="E1896" s="443" t="s">
        <v>1373</v>
      </c>
      <c r="F1896" s="444" t="s">
        <v>1374</v>
      </c>
      <c r="G1896" s="443" t="s">
        <v>3655</v>
      </c>
      <c r="H1896" s="443" t="s">
        <v>3678</v>
      </c>
      <c r="I1896" s="445">
        <v>4.9699997901916504</v>
      </c>
      <c r="J1896" s="445">
        <v>200</v>
      </c>
      <c r="K1896" s="446">
        <v>994</v>
      </c>
    </row>
    <row r="1897" spans="1:11" ht="14.45" customHeight="1" x14ac:dyDescent="0.2">
      <c r="A1897" s="441" t="s">
        <v>3157</v>
      </c>
      <c r="B1897" s="442" t="s">
        <v>3158</v>
      </c>
      <c r="C1897" s="443" t="s">
        <v>3159</v>
      </c>
      <c r="D1897" s="444" t="s">
        <v>3160</v>
      </c>
      <c r="E1897" s="443" t="s">
        <v>1373</v>
      </c>
      <c r="F1897" s="444" t="s">
        <v>1374</v>
      </c>
      <c r="G1897" s="443" t="s">
        <v>3657</v>
      </c>
      <c r="H1897" s="443" t="s">
        <v>3679</v>
      </c>
      <c r="I1897" s="445">
        <v>53.240001678466797</v>
      </c>
      <c r="J1897" s="445">
        <v>80</v>
      </c>
      <c r="K1897" s="446">
        <v>4259.2099609375</v>
      </c>
    </row>
    <row r="1898" spans="1:11" ht="14.45" customHeight="1" x14ac:dyDescent="0.2">
      <c r="A1898" s="441" t="s">
        <v>3157</v>
      </c>
      <c r="B1898" s="442" t="s">
        <v>3158</v>
      </c>
      <c r="C1898" s="443" t="s">
        <v>3159</v>
      </c>
      <c r="D1898" s="444" t="s">
        <v>3160</v>
      </c>
      <c r="E1898" s="443" t="s">
        <v>1373</v>
      </c>
      <c r="F1898" s="444" t="s">
        <v>1374</v>
      </c>
      <c r="G1898" s="443" t="s">
        <v>3659</v>
      </c>
      <c r="H1898" s="443" t="s">
        <v>3680</v>
      </c>
      <c r="I1898" s="445">
        <v>67.760002136230469</v>
      </c>
      <c r="J1898" s="445">
        <v>60</v>
      </c>
      <c r="K1898" s="446">
        <v>4065.6000366210938</v>
      </c>
    </row>
    <row r="1899" spans="1:11" ht="14.45" customHeight="1" x14ac:dyDescent="0.2">
      <c r="A1899" s="441" t="s">
        <v>3157</v>
      </c>
      <c r="B1899" s="442" t="s">
        <v>3158</v>
      </c>
      <c r="C1899" s="443" t="s">
        <v>3159</v>
      </c>
      <c r="D1899" s="444" t="s">
        <v>3160</v>
      </c>
      <c r="E1899" s="443" t="s">
        <v>1373</v>
      </c>
      <c r="F1899" s="444" t="s">
        <v>1374</v>
      </c>
      <c r="G1899" s="443" t="s">
        <v>3661</v>
      </c>
      <c r="H1899" s="443" t="s">
        <v>3681</v>
      </c>
      <c r="I1899" s="445">
        <v>22.989999771118164</v>
      </c>
      <c r="J1899" s="445">
        <v>180</v>
      </c>
      <c r="K1899" s="446">
        <v>4138.2000122070313</v>
      </c>
    </row>
    <row r="1900" spans="1:11" ht="14.45" customHeight="1" x14ac:dyDescent="0.2">
      <c r="A1900" s="441" t="s">
        <v>3157</v>
      </c>
      <c r="B1900" s="442" t="s">
        <v>3158</v>
      </c>
      <c r="C1900" s="443" t="s">
        <v>3159</v>
      </c>
      <c r="D1900" s="444" t="s">
        <v>3160</v>
      </c>
      <c r="E1900" s="443" t="s">
        <v>1373</v>
      </c>
      <c r="F1900" s="444" t="s">
        <v>1374</v>
      </c>
      <c r="G1900" s="443" t="s">
        <v>3667</v>
      </c>
      <c r="H1900" s="443" t="s">
        <v>3682</v>
      </c>
      <c r="I1900" s="445">
        <v>13.289999643961588</v>
      </c>
      <c r="J1900" s="445">
        <v>420</v>
      </c>
      <c r="K1900" s="446">
        <v>5596.130126953125</v>
      </c>
    </row>
    <row r="1901" spans="1:11" ht="14.45" customHeight="1" x14ac:dyDescent="0.2">
      <c r="A1901" s="441" t="s">
        <v>3157</v>
      </c>
      <c r="B1901" s="442" t="s">
        <v>3158</v>
      </c>
      <c r="C1901" s="443" t="s">
        <v>3159</v>
      </c>
      <c r="D1901" s="444" t="s">
        <v>3160</v>
      </c>
      <c r="E1901" s="443" t="s">
        <v>1373</v>
      </c>
      <c r="F1901" s="444" t="s">
        <v>1374</v>
      </c>
      <c r="G1901" s="443" t="s">
        <v>3669</v>
      </c>
      <c r="H1901" s="443" t="s">
        <v>3683</v>
      </c>
      <c r="I1901" s="445">
        <v>22.910000324249268</v>
      </c>
      <c r="J1901" s="445">
        <v>490</v>
      </c>
      <c r="K1901" s="446">
        <v>11196.159912109375</v>
      </c>
    </row>
    <row r="1902" spans="1:11" ht="14.45" customHeight="1" x14ac:dyDescent="0.2">
      <c r="A1902" s="441" t="s">
        <v>3157</v>
      </c>
      <c r="B1902" s="442" t="s">
        <v>3158</v>
      </c>
      <c r="C1902" s="443" t="s">
        <v>3159</v>
      </c>
      <c r="D1902" s="444" t="s">
        <v>3160</v>
      </c>
      <c r="E1902" s="443" t="s">
        <v>1373</v>
      </c>
      <c r="F1902" s="444" t="s">
        <v>1374</v>
      </c>
      <c r="G1902" s="443" t="s">
        <v>3684</v>
      </c>
      <c r="H1902" s="443" t="s">
        <v>3685</v>
      </c>
      <c r="I1902" s="445">
        <v>5.809999942779541</v>
      </c>
      <c r="J1902" s="445">
        <v>300</v>
      </c>
      <c r="K1902" s="446">
        <v>1743</v>
      </c>
    </row>
    <row r="1903" spans="1:11" ht="14.45" customHeight="1" x14ac:dyDescent="0.2">
      <c r="A1903" s="441" t="s">
        <v>3157</v>
      </c>
      <c r="B1903" s="442" t="s">
        <v>3158</v>
      </c>
      <c r="C1903" s="443" t="s">
        <v>3159</v>
      </c>
      <c r="D1903" s="444" t="s">
        <v>3160</v>
      </c>
      <c r="E1903" s="443" t="s">
        <v>1373</v>
      </c>
      <c r="F1903" s="444" t="s">
        <v>1374</v>
      </c>
      <c r="G1903" s="443" t="s">
        <v>3671</v>
      </c>
      <c r="H1903" s="443" t="s">
        <v>3686</v>
      </c>
      <c r="I1903" s="445">
        <v>7.5450000762939453</v>
      </c>
      <c r="J1903" s="445">
        <v>500</v>
      </c>
      <c r="K1903" s="446">
        <v>3742.5301513671875</v>
      </c>
    </row>
    <row r="1904" spans="1:11" ht="14.45" customHeight="1" x14ac:dyDescent="0.2">
      <c r="A1904" s="441" t="s">
        <v>3157</v>
      </c>
      <c r="B1904" s="442" t="s">
        <v>3158</v>
      </c>
      <c r="C1904" s="443" t="s">
        <v>3159</v>
      </c>
      <c r="D1904" s="444" t="s">
        <v>3160</v>
      </c>
      <c r="E1904" s="443" t="s">
        <v>1373</v>
      </c>
      <c r="F1904" s="444" t="s">
        <v>1374</v>
      </c>
      <c r="G1904" s="443" t="s">
        <v>3673</v>
      </c>
      <c r="H1904" s="443" t="s">
        <v>3687</v>
      </c>
      <c r="I1904" s="445">
        <v>89.427497863769531</v>
      </c>
      <c r="J1904" s="445">
        <v>240</v>
      </c>
      <c r="K1904" s="446">
        <v>21434.7998046875</v>
      </c>
    </row>
    <row r="1905" spans="1:11" ht="14.45" customHeight="1" x14ac:dyDescent="0.2">
      <c r="A1905" s="441" t="s">
        <v>3157</v>
      </c>
      <c r="B1905" s="442" t="s">
        <v>3158</v>
      </c>
      <c r="C1905" s="443" t="s">
        <v>3159</v>
      </c>
      <c r="D1905" s="444" t="s">
        <v>3160</v>
      </c>
      <c r="E1905" s="443" t="s">
        <v>1373</v>
      </c>
      <c r="F1905" s="444" t="s">
        <v>1374</v>
      </c>
      <c r="G1905" s="443" t="s">
        <v>1391</v>
      </c>
      <c r="H1905" s="443" t="s">
        <v>1395</v>
      </c>
      <c r="I1905" s="445">
        <v>11.737499713897705</v>
      </c>
      <c r="J1905" s="445">
        <v>550</v>
      </c>
      <c r="K1905" s="446">
        <v>6455</v>
      </c>
    </row>
    <row r="1906" spans="1:11" ht="14.45" customHeight="1" x14ac:dyDescent="0.2">
      <c r="A1906" s="441" t="s">
        <v>3157</v>
      </c>
      <c r="B1906" s="442" t="s">
        <v>3158</v>
      </c>
      <c r="C1906" s="443" t="s">
        <v>3159</v>
      </c>
      <c r="D1906" s="444" t="s">
        <v>3160</v>
      </c>
      <c r="E1906" s="443" t="s">
        <v>1373</v>
      </c>
      <c r="F1906" s="444" t="s">
        <v>1374</v>
      </c>
      <c r="G1906" s="443" t="s">
        <v>3675</v>
      </c>
      <c r="H1906" s="443" t="s">
        <v>3688</v>
      </c>
      <c r="I1906" s="445">
        <v>79.620002746582031</v>
      </c>
      <c r="J1906" s="445">
        <v>250</v>
      </c>
      <c r="K1906" s="446">
        <v>19904.7998046875</v>
      </c>
    </row>
    <row r="1907" spans="1:11" ht="14.45" customHeight="1" x14ac:dyDescent="0.2">
      <c r="A1907" s="441" t="s">
        <v>3157</v>
      </c>
      <c r="B1907" s="442" t="s">
        <v>3158</v>
      </c>
      <c r="C1907" s="443" t="s">
        <v>3159</v>
      </c>
      <c r="D1907" s="444" t="s">
        <v>3160</v>
      </c>
      <c r="E1907" s="443" t="s">
        <v>1373</v>
      </c>
      <c r="F1907" s="444" t="s">
        <v>1374</v>
      </c>
      <c r="G1907" s="443" t="s">
        <v>3689</v>
      </c>
      <c r="H1907" s="443" t="s">
        <v>3690</v>
      </c>
      <c r="I1907" s="445">
        <v>198.44000244140625</v>
      </c>
      <c r="J1907" s="445">
        <v>6</v>
      </c>
      <c r="K1907" s="446">
        <v>1190.6400146484375</v>
      </c>
    </row>
    <row r="1908" spans="1:11" ht="14.45" customHeight="1" x14ac:dyDescent="0.2">
      <c r="A1908" s="441" t="s">
        <v>3157</v>
      </c>
      <c r="B1908" s="442" t="s">
        <v>3158</v>
      </c>
      <c r="C1908" s="443" t="s">
        <v>3159</v>
      </c>
      <c r="D1908" s="444" t="s">
        <v>3160</v>
      </c>
      <c r="E1908" s="443" t="s">
        <v>1373</v>
      </c>
      <c r="F1908" s="444" t="s">
        <v>1374</v>
      </c>
      <c r="G1908" s="443" t="s">
        <v>3691</v>
      </c>
      <c r="H1908" s="443" t="s">
        <v>3692</v>
      </c>
      <c r="I1908" s="445">
        <v>267.41000366210938</v>
      </c>
      <c r="J1908" s="445">
        <v>40</v>
      </c>
      <c r="K1908" s="446">
        <v>10696.39990234375</v>
      </c>
    </row>
    <row r="1909" spans="1:11" ht="14.45" customHeight="1" x14ac:dyDescent="0.2">
      <c r="A1909" s="441" t="s">
        <v>3157</v>
      </c>
      <c r="B1909" s="442" t="s">
        <v>3158</v>
      </c>
      <c r="C1909" s="443" t="s">
        <v>3159</v>
      </c>
      <c r="D1909" s="444" t="s">
        <v>3160</v>
      </c>
      <c r="E1909" s="443" t="s">
        <v>1373</v>
      </c>
      <c r="F1909" s="444" t="s">
        <v>1374</v>
      </c>
      <c r="G1909" s="443" t="s">
        <v>3693</v>
      </c>
      <c r="H1909" s="443" t="s">
        <v>3694</v>
      </c>
      <c r="I1909" s="445">
        <v>4051.080078125</v>
      </c>
      <c r="J1909" s="445">
        <v>4</v>
      </c>
      <c r="K1909" s="446">
        <v>16204.3203125</v>
      </c>
    </row>
    <row r="1910" spans="1:11" ht="14.45" customHeight="1" x14ac:dyDescent="0.2">
      <c r="A1910" s="441" t="s">
        <v>3157</v>
      </c>
      <c r="B1910" s="442" t="s">
        <v>3158</v>
      </c>
      <c r="C1910" s="443" t="s">
        <v>3159</v>
      </c>
      <c r="D1910" s="444" t="s">
        <v>3160</v>
      </c>
      <c r="E1910" s="443" t="s">
        <v>1373</v>
      </c>
      <c r="F1910" s="444" t="s">
        <v>1374</v>
      </c>
      <c r="G1910" s="443" t="s">
        <v>3695</v>
      </c>
      <c r="H1910" s="443" t="s">
        <v>3696</v>
      </c>
      <c r="I1910" s="445">
        <v>552.969970703125</v>
      </c>
      <c r="J1910" s="445">
        <v>2</v>
      </c>
      <c r="K1910" s="446">
        <v>1105.93994140625</v>
      </c>
    </row>
    <row r="1911" spans="1:11" ht="14.45" customHeight="1" x14ac:dyDescent="0.2">
      <c r="A1911" s="441" t="s">
        <v>3157</v>
      </c>
      <c r="B1911" s="442" t="s">
        <v>3158</v>
      </c>
      <c r="C1911" s="443" t="s">
        <v>3159</v>
      </c>
      <c r="D1911" s="444" t="s">
        <v>3160</v>
      </c>
      <c r="E1911" s="443" t="s">
        <v>1373</v>
      </c>
      <c r="F1911" s="444" t="s">
        <v>1374</v>
      </c>
      <c r="G1911" s="443" t="s">
        <v>3697</v>
      </c>
      <c r="H1911" s="443" t="s">
        <v>3698</v>
      </c>
      <c r="I1911" s="445">
        <v>542.08001708984375</v>
      </c>
      <c r="J1911" s="445">
        <v>20</v>
      </c>
      <c r="K1911" s="446">
        <v>10841.599609375</v>
      </c>
    </row>
    <row r="1912" spans="1:11" ht="14.45" customHeight="1" x14ac:dyDescent="0.2">
      <c r="A1912" s="441" t="s">
        <v>3157</v>
      </c>
      <c r="B1912" s="442" t="s">
        <v>3158</v>
      </c>
      <c r="C1912" s="443" t="s">
        <v>3159</v>
      </c>
      <c r="D1912" s="444" t="s">
        <v>3160</v>
      </c>
      <c r="E1912" s="443" t="s">
        <v>1373</v>
      </c>
      <c r="F1912" s="444" t="s">
        <v>1374</v>
      </c>
      <c r="G1912" s="443" t="s">
        <v>3699</v>
      </c>
      <c r="H1912" s="443" t="s">
        <v>3700</v>
      </c>
      <c r="I1912" s="445">
        <v>3109.699951171875</v>
      </c>
      <c r="J1912" s="445">
        <v>1</v>
      </c>
      <c r="K1912" s="446">
        <v>3109.699951171875</v>
      </c>
    </row>
    <row r="1913" spans="1:11" ht="14.45" customHeight="1" x14ac:dyDescent="0.2">
      <c r="A1913" s="441" t="s">
        <v>3157</v>
      </c>
      <c r="B1913" s="442" t="s">
        <v>3158</v>
      </c>
      <c r="C1913" s="443" t="s">
        <v>3159</v>
      </c>
      <c r="D1913" s="444" t="s">
        <v>3160</v>
      </c>
      <c r="E1913" s="443" t="s">
        <v>1373</v>
      </c>
      <c r="F1913" s="444" t="s">
        <v>1374</v>
      </c>
      <c r="G1913" s="443" t="s">
        <v>3701</v>
      </c>
      <c r="H1913" s="443" t="s">
        <v>3702</v>
      </c>
      <c r="I1913" s="445">
        <v>4919.85986328125</v>
      </c>
      <c r="J1913" s="445">
        <v>8</v>
      </c>
      <c r="K1913" s="446">
        <v>39358.87890625</v>
      </c>
    </row>
    <row r="1914" spans="1:11" ht="14.45" customHeight="1" x14ac:dyDescent="0.2">
      <c r="A1914" s="441" t="s">
        <v>3157</v>
      </c>
      <c r="B1914" s="442" t="s">
        <v>3158</v>
      </c>
      <c r="C1914" s="443" t="s">
        <v>3159</v>
      </c>
      <c r="D1914" s="444" t="s">
        <v>3160</v>
      </c>
      <c r="E1914" s="443" t="s">
        <v>1373</v>
      </c>
      <c r="F1914" s="444" t="s">
        <v>1374</v>
      </c>
      <c r="G1914" s="443" t="s">
        <v>3703</v>
      </c>
      <c r="H1914" s="443" t="s">
        <v>3704</v>
      </c>
      <c r="I1914" s="445">
        <v>5103.77978515625</v>
      </c>
      <c r="J1914" s="445">
        <v>1</v>
      </c>
      <c r="K1914" s="446">
        <v>5103.77978515625</v>
      </c>
    </row>
    <row r="1915" spans="1:11" ht="14.45" customHeight="1" x14ac:dyDescent="0.2">
      <c r="A1915" s="441" t="s">
        <v>3157</v>
      </c>
      <c r="B1915" s="442" t="s">
        <v>3158</v>
      </c>
      <c r="C1915" s="443" t="s">
        <v>3159</v>
      </c>
      <c r="D1915" s="444" t="s">
        <v>3160</v>
      </c>
      <c r="E1915" s="443" t="s">
        <v>1373</v>
      </c>
      <c r="F1915" s="444" t="s">
        <v>1374</v>
      </c>
      <c r="G1915" s="443" t="s">
        <v>3705</v>
      </c>
      <c r="H1915" s="443" t="s">
        <v>3706</v>
      </c>
      <c r="I1915" s="445">
        <v>4061.969970703125</v>
      </c>
      <c r="J1915" s="445">
        <v>20</v>
      </c>
      <c r="K1915" s="446">
        <v>81239.3984375</v>
      </c>
    </row>
    <row r="1916" spans="1:11" ht="14.45" customHeight="1" x14ac:dyDescent="0.2">
      <c r="A1916" s="441" t="s">
        <v>3157</v>
      </c>
      <c r="B1916" s="442" t="s">
        <v>3158</v>
      </c>
      <c r="C1916" s="443" t="s">
        <v>3159</v>
      </c>
      <c r="D1916" s="444" t="s">
        <v>3160</v>
      </c>
      <c r="E1916" s="443" t="s">
        <v>1373</v>
      </c>
      <c r="F1916" s="444" t="s">
        <v>1374</v>
      </c>
      <c r="G1916" s="443" t="s">
        <v>3707</v>
      </c>
      <c r="H1916" s="443" t="s">
        <v>3708</v>
      </c>
      <c r="I1916" s="445">
        <v>1281.75</v>
      </c>
      <c r="J1916" s="445">
        <v>1</v>
      </c>
      <c r="K1916" s="446">
        <v>1281.75</v>
      </c>
    </row>
    <row r="1917" spans="1:11" ht="14.45" customHeight="1" x14ac:dyDescent="0.2">
      <c r="A1917" s="441" t="s">
        <v>3157</v>
      </c>
      <c r="B1917" s="442" t="s">
        <v>3158</v>
      </c>
      <c r="C1917" s="443" t="s">
        <v>3159</v>
      </c>
      <c r="D1917" s="444" t="s">
        <v>3160</v>
      </c>
      <c r="E1917" s="443" t="s">
        <v>1373</v>
      </c>
      <c r="F1917" s="444" t="s">
        <v>1374</v>
      </c>
      <c r="G1917" s="443" t="s">
        <v>3709</v>
      </c>
      <c r="H1917" s="443" t="s">
        <v>3710</v>
      </c>
      <c r="I1917" s="445">
        <v>385.92001342773438</v>
      </c>
      <c r="J1917" s="445">
        <v>1</v>
      </c>
      <c r="K1917" s="446">
        <v>385.92001342773438</v>
      </c>
    </row>
    <row r="1918" spans="1:11" ht="14.45" customHeight="1" x14ac:dyDescent="0.2">
      <c r="A1918" s="441" t="s">
        <v>3157</v>
      </c>
      <c r="B1918" s="442" t="s">
        <v>3158</v>
      </c>
      <c r="C1918" s="443" t="s">
        <v>3159</v>
      </c>
      <c r="D1918" s="444" t="s">
        <v>3160</v>
      </c>
      <c r="E1918" s="443" t="s">
        <v>1373</v>
      </c>
      <c r="F1918" s="444" t="s">
        <v>1374</v>
      </c>
      <c r="G1918" s="443" t="s">
        <v>3711</v>
      </c>
      <c r="H1918" s="443" t="s">
        <v>3712</v>
      </c>
      <c r="I1918" s="445">
        <v>2715.239990234375</v>
      </c>
      <c r="J1918" s="445">
        <v>2</v>
      </c>
      <c r="K1918" s="446">
        <v>5430.47998046875</v>
      </c>
    </row>
    <row r="1919" spans="1:11" ht="14.45" customHeight="1" x14ac:dyDescent="0.2">
      <c r="A1919" s="441" t="s">
        <v>3157</v>
      </c>
      <c r="B1919" s="442" t="s">
        <v>3158</v>
      </c>
      <c r="C1919" s="443" t="s">
        <v>3159</v>
      </c>
      <c r="D1919" s="444" t="s">
        <v>3160</v>
      </c>
      <c r="E1919" s="443" t="s">
        <v>1373</v>
      </c>
      <c r="F1919" s="444" t="s">
        <v>1374</v>
      </c>
      <c r="G1919" s="443" t="s">
        <v>3713</v>
      </c>
      <c r="H1919" s="443" t="s">
        <v>3714</v>
      </c>
      <c r="I1919" s="445">
        <v>2715.239990234375</v>
      </c>
      <c r="J1919" s="445">
        <v>1</v>
      </c>
      <c r="K1919" s="446">
        <v>2715.239990234375</v>
      </c>
    </row>
    <row r="1920" spans="1:11" ht="14.45" customHeight="1" x14ac:dyDescent="0.2">
      <c r="A1920" s="441" t="s">
        <v>3157</v>
      </c>
      <c r="B1920" s="442" t="s">
        <v>3158</v>
      </c>
      <c r="C1920" s="443" t="s">
        <v>3159</v>
      </c>
      <c r="D1920" s="444" t="s">
        <v>3160</v>
      </c>
      <c r="E1920" s="443" t="s">
        <v>1373</v>
      </c>
      <c r="F1920" s="444" t="s">
        <v>1374</v>
      </c>
      <c r="G1920" s="443" t="s">
        <v>3715</v>
      </c>
      <c r="H1920" s="443" t="s">
        <v>3716</v>
      </c>
      <c r="I1920" s="445">
        <v>6811.08984375</v>
      </c>
      <c r="J1920" s="445">
        <v>4</v>
      </c>
      <c r="K1920" s="446">
        <v>27244.359375</v>
      </c>
    </row>
    <row r="1921" spans="1:11" ht="14.45" customHeight="1" x14ac:dyDescent="0.2">
      <c r="A1921" s="441" t="s">
        <v>3157</v>
      </c>
      <c r="B1921" s="442" t="s">
        <v>3158</v>
      </c>
      <c r="C1921" s="443" t="s">
        <v>3159</v>
      </c>
      <c r="D1921" s="444" t="s">
        <v>3160</v>
      </c>
      <c r="E1921" s="443" t="s">
        <v>1373</v>
      </c>
      <c r="F1921" s="444" t="s">
        <v>1374</v>
      </c>
      <c r="G1921" s="443" t="s">
        <v>3717</v>
      </c>
      <c r="H1921" s="443" t="s">
        <v>3718</v>
      </c>
      <c r="I1921" s="445">
        <v>2464.77001953125</v>
      </c>
      <c r="J1921" s="445">
        <v>1</v>
      </c>
      <c r="K1921" s="446">
        <v>2464.77001953125</v>
      </c>
    </row>
    <row r="1922" spans="1:11" ht="14.45" customHeight="1" x14ac:dyDescent="0.2">
      <c r="A1922" s="441" t="s">
        <v>3157</v>
      </c>
      <c r="B1922" s="442" t="s">
        <v>3158</v>
      </c>
      <c r="C1922" s="443" t="s">
        <v>3159</v>
      </c>
      <c r="D1922" s="444" t="s">
        <v>3160</v>
      </c>
      <c r="E1922" s="443" t="s">
        <v>1373</v>
      </c>
      <c r="F1922" s="444" t="s">
        <v>1374</v>
      </c>
      <c r="G1922" s="443" t="s">
        <v>3705</v>
      </c>
      <c r="H1922" s="443" t="s">
        <v>3719</v>
      </c>
      <c r="I1922" s="445">
        <v>4658.5</v>
      </c>
      <c r="J1922" s="445">
        <v>4</v>
      </c>
      <c r="K1922" s="446">
        <v>18634</v>
      </c>
    </row>
    <row r="1923" spans="1:11" ht="14.45" customHeight="1" x14ac:dyDescent="0.2">
      <c r="A1923" s="441" t="s">
        <v>3157</v>
      </c>
      <c r="B1923" s="442" t="s">
        <v>3158</v>
      </c>
      <c r="C1923" s="443" t="s">
        <v>3159</v>
      </c>
      <c r="D1923" s="444" t="s">
        <v>3160</v>
      </c>
      <c r="E1923" s="443" t="s">
        <v>1373</v>
      </c>
      <c r="F1923" s="444" t="s">
        <v>1374</v>
      </c>
      <c r="G1923" s="443" t="s">
        <v>3720</v>
      </c>
      <c r="H1923" s="443" t="s">
        <v>3721</v>
      </c>
      <c r="I1923" s="445">
        <v>4061.969970703125</v>
      </c>
      <c r="J1923" s="445">
        <v>4</v>
      </c>
      <c r="K1923" s="446">
        <v>16247.8798828125</v>
      </c>
    </row>
    <row r="1924" spans="1:11" ht="14.45" customHeight="1" x14ac:dyDescent="0.2">
      <c r="A1924" s="441" t="s">
        <v>3157</v>
      </c>
      <c r="B1924" s="442" t="s">
        <v>3158</v>
      </c>
      <c r="C1924" s="443" t="s">
        <v>3159</v>
      </c>
      <c r="D1924" s="444" t="s">
        <v>3160</v>
      </c>
      <c r="E1924" s="443" t="s">
        <v>1373</v>
      </c>
      <c r="F1924" s="444" t="s">
        <v>1374</v>
      </c>
      <c r="G1924" s="443" t="s">
        <v>3722</v>
      </c>
      <c r="H1924" s="443" t="s">
        <v>3723</v>
      </c>
      <c r="I1924" s="445">
        <v>573.53997802734375</v>
      </c>
      <c r="J1924" s="445">
        <v>10</v>
      </c>
      <c r="K1924" s="446">
        <v>5735.39990234375</v>
      </c>
    </row>
    <row r="1925" spans="1:11" ht="14.45" customHeight="1" x14ac:dyDescent="0.2">
      <c r="A1925" s="441" t="s">
        <v>3157</v>
      </c>
      <c r="B1925" s="442" t="s">
        <v>3158</v>
      </c>
      <c r="C1925" s="443" t="s">
        <v>3159</v>
      </c>
      <c r="D1925" s="444" t="s">
        <v>3160</v>
      </c>
      <c r="E1925" s="443" t="s">
        <v>1373</v>
      </c>
      <c r="F1925" s="444" t="s">
        <v>1374</v>
      </c>
      <c r="G1925" s="443" t="s">
        <v>3724</v>
      </c>
      <c r="H1925" s="443" t="s">
        <v>3725</v>
      </c>
      <c r="I1925" s="445">
        <v>1064.800048828125</v>
      </c>
      <c r="J1925" s="445">
        <v>8</v>
      </c>
      <c r="K1925" s="446">
        <v>8518.400390625</v>
      </c>
    </row>
    <row r="1926" spans="1:11" ht="14.45" customHeight="1" x14ac:dyDescent="0.2">
      <c r="A1926" s="441" t="s">
        <v>3157</v>
      </c>
      <c r="B1926" s="442" t="s">
        <v>3158</v>
      </c>
      <c r="C1926" s="443" t="s">
        <v>3159</v>
      </c>
      <c r="D1926" s="444" t="s">
        <v>3160</v>
      </c>
      <c r="E1926" s="443" t="s">
        <v>1373</v>
      </c>
      <c r="F1926" s="444" t="s">
        <v>1374</v>
      </c>
      <c r="G1926" s="443" t="s">
        <v>3722</v>
      </c>
      <c r="H1926" s="443" t="s">
        <v>3726</v>
      </c>
      <c r="I1926" s="445">
        <v>552.969970703125</v>
      </c>
      <c r="J1926" s="445">
        <v>10</v>
      </c>
      <c r="K1926" s="446">
        <v>5529.7001953125</v>
      </c>
    </row>
    <row r="1927" spans="1:11" ht="14.45" customHeight="1" x14ac:dyDescent="0.2">
      <c r="A1927" s="441" t="s">
        <v>3157</v>
      </c>
      <c r="B1927" s="442" t="s">
        <v>3158</v>
      </c>
      <c r="C1927" s="443" t="s">
        <v>3159</v>
      </c>
      <c r="D1927" s="444" t="s">
        <v>3160</v>
      </c>
      <c r="E1927" s="443" t="s">
        <v>1373</v>
      </c>
      <c r="F1927" s="444" t="s">
        <v>1374</v>
      </c>
      <c r="G1927" s="443" t="s">
        <v>3727</v>
      </c>
      <c r="H1927" s="443" t="s">
        <v>3728</v>
      </c>
      <c r="I1927" s="445">
        <v>2770.89990234375</v>
      </c>
      <c r="J1927" s="445">
        <v>1</v>
      </c>
      <c r="K1927" s="446">
        <v>2770.89990234375</v>
      </c>
    </row>
    <row r="1928" spans="1:11" ht="14.45" customHeight="1" x14ac:dyDescent="0.2">
      <c r="A1928" s="441" t="s">
        <v>3157</v>
      </c>
      <c r="B1928" s="442" t="s">
        <v>3158</v>
      </c>
      <c r="C1928" s="443" t="s">
        <v>3159</v>
      </c>
      <c r="D1928" s="444" t="s">
        <v>3160</v>
      </c>
      <c r="E1928" s="443" t="s">
        <v>1373</v>
      </c>
      <c r="F1928" s="444" t="s">
        <v>1374</v>
      </c>
      <c r="G1928" s="443" t="s">
        <v>3729</v>
      </c>
      <c r="H1928" s="443" t="s">
        <v>3730</v>
      </c>
      <c r="I1928" s="445">
        <v>4213.22021484375</v>
      </c>
      <c r="J1928" s="445">
        <v>12</v>
      </c>
      <c r="K1928" s="446">
        <v>50558.642578125</v>
      </c>
    </row>
    <row r="1929" spans="1:11" ht="14.45" customHeight="1" x14ac:dyDescent="0.2">
      <c r="A1929" s="441" t="s">
        <v>3157</v>
      </c>
      <c r="B1929" s="442" t="s">
        <v>3158</v>
      </c>
      <c r="C1929" s="443" t="s">
        <v>3159</v>
      </c>
      <c r="D1929" s="444" t="s">
        <v>3160</v>
      </c>
      <c r="E1929" s="443" t="s">
        <v>1373</v>
      </c>
      <c r="F1929" s="444" t="s">
        <v>1374</v>
      </c>
      <c r="G1929" s="443" t="s">
        <v>3731</v>
      </c>
      <c r="H1929" s="443" t="s">
        <v>3732</v>
      </c>
      <c r="I1929" s="445">
        <v>5397.81005859375</v>
      </c>
      <c r="J1929" s="445">
        <v>6</v>
      </c>
      <c r="K1929" s="446">
        <v>32386.859375</v>
      </c>
    </row>
    <row r="1930" spans="1:11" ht="14.45" customHeight="1" x14ac:dyDescent="0.2">
      <c r="A1930" s="441" t="s">
        <v>3157</v>
      </c>
      <c r="B1930" s="442" t="s">
        <v>3158</v>
      </c>
      <c r="C1930" s="443" t="s">
        <v>3159</v>
      </c>
      <c r="D1930" s="444" t="s">
        <v>3160</v>
      </c>
      <c r="E1930" s="443" t="s">
        <v>1373</v>
      </c>
      <c r="F1930" s="444" t="s">
        <v>1374</v>
      </c>
      <c r="G1930" s="443" t="s">
        <v>3733</v>
      </c>
      <c r="H1930" s="443" t="s">
        <v>3734</v>
      </c>
      <c r="I1930" s="445">
        <v>6462.60986328125</v>
      </c>
      <c r="J1930" s="445">
        <v>10</v>
      </c>
      <c r="K1930" s="446">
        <v>64626.099609375</v>
      </c>
    </row>
    <row r="1931" spans="1:11" ht="14.45" customHeight="1" x14ac:dyDescent="0.2">
      <c r="A1931" s="441" t="s">
        <v>3157</v>
      </c>
      <c r="B1931" s="442" t="s">
        <v>3158</v>
      </c>
      <c r="C1931" s="443" t="s">
        <v>3159</v>
      </c>
      <c r="D1931" s="444" t="s">
        <v>3160</v>
      </c>
      <c r="E1931" s="443" t="s">
        <v>1373</v>
      </c>
      <c r="F1931" s="444" t="s">
        <v>1374</v>
      </c>
      <c r="G1931" s="443" t="s">
        <v>3735</v>
      </c>
      <c r="H1931" s="443" t="s">
        <v>3736</v>
      </c>
      <c r="I1931" s="445">
        <v>597.739990234375</v>
      </c>
      <c r="J1931" s="445">
        <v>1</v>
      </c>
      <c r="K1931" s="446">
        <v>597.739990234375</v>
      </c>
    </row>
    <row r="1932" spans="1:11" ht="14.45" customHeight="1" x14ac:dyDescent="0.2">
      <c r="A1932" s="441" t="s">
        <v>3157</v>
      </c>
      <c r="B1932" s="442" t="s">
        <v>3158</v>
      </c>
      <c r="C1932" s="443" t="s">
        <v>3159</v>
      </c>
      <c r="D1932" s="444" t="s">
        <v>3160</v>
      </c>
      <c r="E1932" s="443" t="s">
        <v>1373</v>
      </c>
      <c r="F1932" s="444" t="s">
        <v>1374</v>
      </c>
      <c r="G1932" s="443" t="s">
        <v>3737</v>
      </c>
      <c r="H1932" s="443" t="s">
        <v>3738</v>
      </c>
      <c r="I1932" s="445">
        <v>705.42999267578125</v>
      </c>
      <c r="J1932" s="445">
        <v>4</v>
      </c>
      <c r="K1932" s="446">
        <v>2821.719970703125</v>
      </c>
    </row>
    <row r="1933" spans="1:11" ht="14.45" customHeight="1" x14ac:dyDescent="0.2">
      <c r="A1933" s="441" t="s">
        <v>3157</v>
      </c>
      <c r="B1933" s="442" t="s">
        <v>3158</v>
      </c>
      <c r="C1933" s="443" t="s">
        <v>3159</v>
      </c>
      <c r="D1933" s="444" t="s">
        <v>3160</v>
      </c>
      <c r="E1933" s="443" t="s">
        <v>1373</v>
      </c>
      <c r="F1933" s="444" t="s">
        <v>1374</v>
      </c>
      <c r="G1933" s="443" t="s">
        <v>3739</v>
      </c>
      <c r="H1933" s="443" t="s">
        <v>3740</v>
      </c>
      <c r="I1933" s="445">
        <v>2628.1201171875</v>
      </c>
      <c r="J1933" s="445">
        <v>1</v>
      </c>
      <c r="K1933" s="446">
        <v>2628.1201171875</v>
      </c>
    </row>
    <row r="1934" spans="1:11" ht="14.45" customHeight="1" x14ac:dyDescent="0.2">
      <c r="A1934" s="441" t="s">
        <v>3157</v>
      </c>
      <c r="B1934" s="442" t="s">
        <v>3158</v>
      </c>
      <c r="C1934" s="443" t="s">
        <v>3159</v>
      </c>
      <c r="D1934" s="444" t="s">
        <v>3160</v>
      </c>
      <c r="E1934" s="443" t="s">
        <v>1373</v>
      </c>
      <c r="F1934" s="444" t="s">
        <v>1374</v>
      </c>
      <c r="G1934" s="443" t="s">
        <v>3741</v>
      </c>
      <c r="H1934" s="443" t="s">
        <v>3742</v>
      </c>
      <c r="I1934" s="445">
        <v>3953.070068359375</v>
      </c>
      <c r="J1934" s="445">
        <v>4</v>
      </c>
      <c r="K1934" s="446">
        <v>15812.2802734375</v>
      </c>
    </row>
    <row r="1935" spans="1:11" ht="14.45" customHeight="1" x14ac:dyDescent="0.2">
      <c r="A1935" s="441" t="s">
        <v>3157</v>
      </c>
      <c r="B1935" s="442" t="s">
        <v>3158</v>
      </c>
      <c r="C1935" s="443" t="s">
        <v>3159</v>
      </c>
      <c r="D1935" s="444" t="s">
        <v>3160</v>
      </c>
      <c r="E1935" s="443" t="s">
        <v>1373</v>
      </c>
      <c r="F1935" s="444" t="s">
        <v>1374</v>
      </c>
      <c r="G1935" s="443" t="s">
        <v>3743</v>
      </c>
      <c r="H1935" s="443" t="s">
        <v>3744</v>
      </c>
      <c r="I1935" s="445">
        <v>5509.1298828125</v>
      </c>
      <c r="J1935" s="445">
        <v>6</v>
      </c>
      <c r="K1935" s="446">
        <v>33054.78125</v>
      </c>
    </row>
    <row r="1936" spans="1:11" ht="14.45" customHeight="1" x14ac:dyDescent="0.2">
      <c r="A1936" s="441" t="s">
        <v>3157</v>
      </c>
      <c r="B1936" s="442" t="s">
        <v>3158</v>
      </c>
      <c r="C1936" s="443" t="s">
        <v>3159</v>
      </c>
      <c r="D1936" s="444" t="s">
        <v>3160</v>
      </c>
      <c r="E1936" s="443" t="s">
        <v>1373</v>
      </c>
      <c r="F1936" s="444" t="s">
        <v>1374</v>
      </c>
      <c r="G1936" s="443" t="s">
        <v>3705</v>
      </c>
      <c r="H1936" s="443" t="s">
        <v>3745</v>
      </c>
      <c r="I1936" s="445">
        <v>4657.2900390625</v>
      </c>
      <c r="J1936" s="445">
        <v>5</v>
      </c>
      <c r="K1936" s="446">
        <v>23286.44921875</v>
      </c>
    </row>
    <row r="1937" spans="1:11" ht="14.45" customHeight="1" x14ac:dyDescent="0.2">
      <c r="A1937" s="441" t="s">
        <v>3157</v>
      </c>
      <c r="B1937" s="442" t="s">
        <v>3158</v>
      </c>
      <c r="C1937" s="443" t="s">
        <v>3159</v>
      </c>
      <c r="D1937" s="444" t="s">
        <v>3160</v>
      </c>
      <c r="E1937" s="443" t="s">
        <v>1373</v>
      </c>
      <c r="F1937" s="444" t="s">
        <v>1374</v>
      </c>
      <c r="G1937" s="443" t="s">
        <v>3746</v>
      </c>
      <c r="H1937" s="443" t="s">
        <v>3747</v>
      </c>
      <c r="I1937" s="445">
        <v>750.47998046875</v>
      </c>
      <c r="J1937" s="445">
        <v>1</v>
      </c>
      <c r="K1937" s="446">
        <v>750.47998046875</v>
      </c>
    </row>
    <row r="1938" spans="1:11" ht="14.45" customHeight="1" x14ac:dyDescent="0.2">
      <c r="A1938" s="441" t="s">
        <v>3157</v>
      </c>
      <c r="B1938" s="442" t="s">
        <v>3158</v>
      </c>
      <c r="C1938" s="443" t="s">
        <v>3159</v>
      </c>
      <c r="D1938" s="444" t="s">
        <v>3160</v>
      </c>
      <c r="E1938" s="443" t="s">
        <v>1373</v>
      </c>
      <c r="F1938" s="444" t="s">
        <v>1374</v>
      </c>
      <c r="G1938" s="443" t="s">
        <v>3748</v>
      </c>
      <c r="H1938" s="443" t="s">
        <v>3749</v>
      </c>
      <c r="I1938" s="445">
        <v>13.310000419616699</v>
      </c>
      <c r="J1938" s="445">
        <v>200</v>
      </c>
      <c r="K1938" s="446">
        <v>2662</v>
      </c>
    </row>
    <row r="1939" spans="1:11" ht="14.45" customHeight="1" x14ac:dyDescent="0.2">
      <c r="A1939" s="441" t="s">
        <v>3157</v>
      </c>
      <c r="B1939" s="442" t="s">
        <v>3158</v>
      </c>
      <c r="C1939" s="443" t="s">
        <v>3159</v>
      </c>
      <c r="D1939" s="444" t="s">
        <v>3160</v>
      </c>
      <c r="E1939" s="443" t="s">
        <v>1373</v>
      </c>
      <c r="F1939" s="444" t="s">
        <v>1374</v>
      </c>
      <c r="G1939" s="443" t="s">
        <v>3750</v>
      </c>
      <c r="H1939" s="443" t="s">
        <v>3751</v>
      </c>
      <c r="I1939" s="445">
        <v>2139.280029296875</v>
      </c>
      <c r="J1939" s="445">
        <v>10</v>
      </c>
      <c r="K1939" s="446">
        <v>21392.80029296875</v>
      </c>
    </row>
    <row r="1940" spans="1:11" ht="14.45" customHeight="1" x14ac:dyDescent="0.2">
      <c r="A1940" s="441" t="s">
        <v>3157</v>
      </c>
      <c r="B1940" s="442" t="s">
        <v>3158</v>
      </c>
      <c r="C1940" s="443" t="s">
        <v>3159</v>
      </c>
      <c r="D1940" s="444" t="s">
        <v>3160</v>
      </c>
      <c r="E1940" s="443" t="s">
        <v>1373</v>
      </c>
      <c r="F1940" s="444" t="s">
        <v>1374</v>
      </c>
      <c r="G1940" s="443" t="s">
        <v>3752</v>
      </c>
      <c r="H1940" s="443" t="s">
        <v>3753</v>
      </c>
      <c r="I1940" s="445">
        <v>1139.8199462890625</v>
      </c>
      <c r="J1940" s="445">
        <v>2</v>
      </c>
      <c r="K1940" s="446">
        <v>2279.639892578125</v>
      </c>
    </row>
    <row r="1941" spans="1:11" ht="14.45" customHeight="1" x14ac:dyDescent="0.2">
      <c r="A1941" s="441" t="s">
        <v>3157</v>
      </c>
      <c r="B1941" s="442" t="s">
        <v>3158</v>
      </c>
      <c r="C1941" s="443" t="s">
        <v>3159</v>
      </c>
      <c r="D1941" s="444" t="s">
        <v>3160</v>
      </c>
      <c r="E1941" s="443" t="s">
        <v>1373</v>
      </c>
      <c r="F1941" s="444" t="s">
        <v>1374</v>
      </c>
      <c r="G1941" s="443" t="s">
        <v>3754</v>
      </c>
      <c r="H1941" s="443" t="s">
        <v>3755</v>
      </c>
      <c r="I1941" s="445">
        <v>72.80999755859375</v>
      </c>
      <c r="J1941" s="445">
        <v>96</v>
      </c>
      <c r="K1941" s="446">
        <v>6990.16015625</v>
      </c>
    </row>
    <row r="1942" spans="1:11" ht="14.45" customHeight="1" x14ac:dyDescent="0.2">
      <c r="A1942" s="441" t="s">
        <v>3157</v>
      </c>
      <c r="B1942" s="442" t="s">
        <v>3158</v>
      </c>
      <c r="C1942" s="443" t="s">
        <v>3159</v>
      </c>
      <c r="D1942" s="444" t="s">
        <v>3160</v>
      </c>
      <c r="E1942" s="443" t="s">
        <v>1373</v>
      </c>
      <c r="F1942" s="444" t="s">
        <v>1374</v>
      </c>
      <c r="G1942" s="443" t="s">
        <v>3756</v>
      </c>
      <c r="H1942" s="443" t="s">
        <v>3757</v>
      </c>
      <c r="I1942" s="445">
        <v>72.80999755859375</v>
      </c>
      <c r="J1942" s="445">
        <v>96</v>
      </c>
      <c r="K1942" s="446">
        <v>6990.16015625</v>
      </c>
    </row>
    <row r="1943" spans="1:11" ht="14.45" customHeight="1" x14ac:dyDescent="0.2">
      <c r="A1943" s="441" t="s">
        <v>3157</v>
      </c>
      <c r="B1943" s="442" t="s">
        <v>3158</v>
      </c>
      <c r="C1943" s="443" t="s">
        <v>3159</v>
      </c>
      <c r="D1943" s="444" t="s">
        <v>3160</v>
      </c>
      <c r="E1943" s="443" t="s">
        <v>1373</v>
      </c>
      <c r="F1943" s="444" t="s">
        <v>1374</v>
      </c>
      <c r="G1943" s="443" t="s">
        <v>3758</v>
      </c>
      <c r="H1943" s="443" t="s">
        <v>3759</v>
      </c>
      <c r="I1943" s="445">
        <v>72.80999755859375</v>
      </c>
      <c r="J1943" s="445">
        <v>120</v>
      </c>
      <c r="K1943" s="446">
        <v>8737.7001953125</v>
      </c>
    </row>
    <row r="1944" spans="1:11" ht="14.45" customHeight="1" x14ac:dyDescent="0.2">
      <c r="A1944" s="441" t="s">
        <v>3157</v>
      </c>
      <c r="B1944" s="442" t="s">
        <v>3158</v>
      </c>
      <c r="C1944" s="443" t="s">
        <v>3159</v>
      </c>
      <c r="D1944" s="444" t="s">
        <v>3160</v>
      </c>
      <c r="E1944" s="443" t="s">
        <v>1373</v>
      </c>
      <c r="F1944" s="444" t="s">
        <v>1374</v>
      </c>
      <c r="G1944" s="443" t="s">
        <v>3760</v>
      </c>
      <c r="H1944" s="443" t="s">
        <v>3761</v>
      </c>
      <c r="I1944" s="445">
        <v>72.80999755859375</v>
      </c>
      <c r="J1944" s="445">
        <v>240</v>
      </c>
      <c r="K1944" s="446">
        <v>17475.400390625</v>
      </c>
    </row>
    <row r="1945" spans="1:11" ht="14.45" customHeight="1" x14ac:dyDescent="0.2">
      <c r="A1945" s="441" t="s">
        <v>3157</v>
      </c>
      <c r="B1945" s="442" t="s">
        <v>3158</v>
      </c>
      <c r="C1945" s="443" t="s">
        <v>3159</v>
      </c>
      <c r="D1945" s="444" t="s">
        <v>3160</v>
      </c>
      <c r="E1945" s="443" t="s">
        <v>1373</v>
      </c>
      <c r="F1945" s="444" t="s">
        <v>1374</v>
      </c>
      <c r="G1945" s="443" t="s">
        <v>3762</v>
      </c>
      <c r="H1945" s="443" t="s">
        <v>3763</v>
      </c>
      <c r="I1945" s="445">
        <v>484.33999633789063</v>
      </c>
      <c r="J1945" s="445">
        <v>10</v>
      </c>
      <c r="K1945" s="446">
        <v>4843.39013671875</v>
      </c>
    </row>
    <row r="1946" spans="1:11" ht="14.45" customHeight="1" x14ac:dyDescent="0.2">
      <c r="A1946" s="441" t="s">
        <v>3157</v>
      </c>
      <c r="B1946" s="442" t="s">
        <v>3158</v>
      </c>
      <c r="C1946" s="443" t="s">
        <v>3159</v>
      </c>
      <c r="D1946" s="444" t="s">
        <v>3160</v>
      </c>
      <c r="E1946" s="443" t="s">
        <v>1373</v>
      </c>
      <c r="F1946" s="444" t="s">
        <v>1374</v>
      </c>
      <c r="G1946" s="443" t="s">
        <v>3764</v>
      </c>
      <c r="H1946" s="443" t="s">
        <v>3765</v>
      </c>
      <c r="I1946" s="445">
        <v>560.66998291015625</v>
      </c>
      <c r="J1946" s="445">
        <v>1</v>
      </c>
      <c r="K1946" s="446">
        <v>560.66998291015625</v>
      </c>
    </row>
    <row r="1947" spans="1:11" ht="14.45" customHeight="1" x14ac:dyDescent="0.2">
      <c r="A1947" s="441" t="s">
        <v>3157</v>
      </c>
      <c r="B1947" s="442" t="s">
        <v>3158</v>
      </c>
      <c r="C1947" s="443" t="s">
        <v>3159</v>
      </c>
      <c r="D1947" s="444" t="s">
        <v>3160</v>
      </c>
      <c r="E1947" s="443" t="s">
        <v>1373</v>
      </c>
      <c r="F1947" s="444" t="s">
        <v>1374</v>
      </c>
      <c r="G1947" s="443" t="s">
        <v>3756</v>
      </c>
      <c r="H1947" s="443" t="s">
        <v>3766</v>
      </c>
      <c r="I1947" s="445">
        <v>72.80999755859375</v>
      </c>
      <c r="J1947" s="445">
        <v>48</v>
      </c>
      <c r="K1947" s="446">
        <v>3495.080078125</v>
      </c>
    </row>
    <row r="1948" spans="1:11" ht="14.45" customHeight="1" x14ac:dyDescent="0.2">
      <c r="A1948" s="441" t="s">
        <v>3157</v>
      </c>
      <c r="B1948" s="442" t="s">
        <v>3158</v>
      </c>
      <c r="C1948" s="443" t="s">
        <v>3159</v>
      </c>
      <c r="D1948" s="444" t="s">
        <v>3160</v>
      </c>
      <c r="E1948" s="443" t="s">
        <v>1373</v>
      </c>
      <c r="F1948" s="444" t="s">
        <v>1374</v>
      </c>
      <c r="G1948" s="443" t="s">
        <v>3754</v>
      </c>
      <c r="H1948" s="443" t="s">
        <v>3767</v>
      </c>
      <c r="I1948" s="445">
        <v>72.80999755859375</v>
      </c>
      <c r="J1948" s="445">
        <v>72</v>
      </c>
      <c r="K1948" s="446">
        <v>5242.6201171875</v>
      </c>
    </row>
    <row r="1949" spans="1:11" ht="14.45" customHeight="1" x14ac:dyDescent="0.2">
      <c r="A1949" s="441" t="s">
        <v>3157</v>
      </c>
      <c r="B1949" s="442" t="s">
        <v>3158</v>
      </c>
      <c r="C1949" s="443" t="s">
        <v>3159</v>
      </c>
      <c r="D1949" s="444" t="s">
        <v>3160</v>
      </c>
      <c r="E1949" s="443" t="s">
        <v>1373</v>
      </c>
      <c r="F1949" s="444" t="s">
        <v>1374</v>
      </c>
      <c r="G1949" s="443" t="s">
        <v>3760</v>
      </c>
      <c r="H1949" s="443" t="s">
        <v>3768</v>
      </c>
      <c r="I1949" s="445">
        <v>72.80999755859375</v>
      </c>
      <c r="J1949" s="445">
        <v>48</v>
      </c>
      <c r="K1949" s="446">
        <v>3495.080078125</v>
      </c>
    </row>
    <row r="1950" spans="1:11" ht="14.45" customHeight="1" x14ac:dyDescent="0.2">
      <c r="A1950" s="441" t="s">
        <v>3157</v>
      </c>
      <c r="B1950" s="442" t="s">
        <v>3158</v>
      </c>
      <c r="C1950" s="443" t="s">
        <v>3159</v>
      </c>
      <c r="D1950" s="444" t="s">
        <v>3160</v>
      </c>
      <c r="E1950" s="443" t="s">
        <v>1373</v>
      </c>
      <c r="F1950" s="444" t="s">
        <v>1374</v>
      </c>
      <c r="G1950" s="443" t="s">
        <v>3758</v>
      </c>
      <c r="H1950" s="443" t="s">
        <v>3769</v>
      </c>
      <c r="I1950" s="445">
        <v>72.80999755859375</v>
      </c>
      <c r="J1950" s="445">
        <v>48</v>
      </c>
      <c r="K1950" s="446">
        <v>3495.080078125</v>
      </c>
    </row>
    <row r="1951" spans="1:11" ht="14.45" customHeight="1" x14ac:dyDescent="0.2">
      <c r="A1951" s="441" t="s">
        <v>3157</v>
      </c>
      <c r="B1951" s="442" t="s">
        <v>3158</v>
      </c>
      <c r="C1951" s="443" t="s">
        <v>3159</v>
      </c>
      <c r="D1951" s="444" t="s">
        <v>3160</v>
      </c>
      <c r="E1951" s="443" t="s">
        <v>1373</v>
      </c>
      <c r="F1951" s="444" t="s">
        <v>1374</v>
      </c>
      <c r="G1951" s="443" t="s">
        <v>3770</v>
      </c>
      <c r="H1951" s="443" t="s">
        <v>3771</v>
      </c>
      <c r="I1951" s="445">
        <v>1694</v>
      </c>
      <c r="J1951" s="445">
        <v>8</v>
      </c>
      <c r="K1951" s="446">
        <v>13552</v>
      </c>
    </row>
    <row r="1952" spans="1:11" ht="14.45" customHeight="1" x14ac:dyDescent="0.2">
      <c r="A1952" s="441" t="s">
        <v>3157</v>
      </c>
      <c r="B1952" s="442" t="s">
        <v>3158</v>
      </c>
      <c r="C1952" s="443" t="s">
        <v>3159</v>
      </c>
      <c r="D1952" s="444" t="s">
        <v>3160</v>
      </c>
      <c r="E1952" s="443" t="s">
        <v>1373</v>
      </c>
      <c r="F1952" s="444" t="s">
        <v>1374</v>
      </c>
      <c r="G1952" s="443" t="s">
        <v>3772</v>
      </c>
      <c r="H1952" s="443" t="s">
        <v>3773</v>
      </c>
      <c r="I1952" s="445">
        <v>2783</v>
      </c>
      <c r="J1952" s="445">
        <v>16</v>
      </c>
      <c r="K1952" s="446">
        <v>44528</v>
      </c>
    </row>
    <row r="1953" spans="1:11" ht="14.45" customHeight="1" x14ac:dyDescent="0.2">
      <c r="A1953" s="441" t="s">
        <v>3157</v>
      </c>
      <c r="B1953" s="442" t="s">
        <v>3158</v>
      </c>
      <c r="C1953" s="443" t="s">
        <v>3159</v>
      </c>
      <c r="D1953" s="444" t="s">
        <v>3160</v>
      </c>
      <c r="E1953" s="443" t="s">
        <v>1373</v>
      </c>
      <c r="F1953" s="444" t="s">
        <v>1374</v>
      </c>
      <c r="G1953" s="443" t="s">
        <v>3774</v>
      </c>
      <c r="H1953" s="443" t="s">
        <v>3775</v>
      </c>
      <c r="I1953" s="445">
        <v>909.91998291015625</v>
      </c>
      <c r="J1953" s="445">
        <v>20</v>
      </c>
      <c r="K1953" s="446">
        <v>18198.400390625</v>
      </c>
    </row>
    <row r="1954" spans="1:11" ht="14.45" customHeight="1" x14ac:dyDescent="0.2">
      <c r="A1954" s="441" t="s">
        <v>3157</v>
      </c>
      <c r="B1954" s="442" t="s">
        <v>3158</v>
      </c>
      <c r="C1954" s="443" t="s">
        <v>3159</v>
      </c>
      <c r="D1954" s="444" t="s">
        <v>3160</v>
      </c>
      <c r="E1954" s="443" t="s">
        <v>1373</v>
      </c>
      <c r="F1954" s="444" t="s">
        <v>1374</v>
      </c>
      <c r="G1954" s="443" t="s">
        <v>3776</v>
      </c>
      <c r="H1954" s="443" t="s">
        <v>3777</v>
      </c>
      <c r="I1954" s="445">
        <v>838.530029296875</v>
      </c>
      <c r="J1954" s="445">
        <v>16</v>
      </c>
      <c r="K1954" s="446">
        <v>13416.48046875</v>
      </c>
    </row>
    <row r="1955" spans="1:11" ht="14.45" customHeight="1" x14ac:dyDescent="0.2">
      <c r="A1955" s="441" t="s">
        <v>3157</v>
      </c>
      <c r="B1955" s="442" t="s">
        <v>3158</v>
      </c>
      <c r="C1955" s="443" t="s">
        <v>3159</v>
      </c>
      <c r="D1955" s="444" t="s">
        <v>3160</v>
      </c>
      <c r="E1955" s="443" t="s">
        <v>1373</v>
      </c>
      <c r="F1955" s="444" t="s">
        <v>1374</v>
      </c>
      <c r="G1955" s="443" t="s">
        <v>3776</v>
      </c>
      <c r="H1955" s="443" t="s">
        <v>3778</v>
      </c>
      <c r="I1955" s="445">
        <v>730.84002685546875</v>
      </c>
      <c r="J1955" s="445">
        <v>3</v>
      </c>
      <c r="K1955" s="446">
        <v>2192.52001953125</v>
      </c>
    </row>
    <row r="1956" spans="1:11" ht="14.45" customHeight="1" x14ac:dyDescent="0.2">
      <c r="A1956" s="441" t="s">
        <v>3157</v>
      </c>
      <c r="B1956" s="442" t="s">
        <v>3158</v>
      </c>
      <c r="C1956" s="443" t="s">
        <v>3159</v>
      </c>
      <c r="D1956" s="444" t="s">
        <v>3160</v>
      </c>
      <c r="E1956" s="443" t="s">
        <v>1373</v>
      </c>
      <c r="F1956" s="444" t="s">
        <v>1374</v>
      </c>
      <c r="G1956" s="443" t="s">
        <v>3779</v>
      </c>
      <c r="H1956" s="443" t="s">
        <v>3780</v>
      </c>
      <c r="I1956" s="445">
        <v>1694</v>
      </c>
      <c r="J1956" s="445">
        <v>7</v>
      </c>
      <c r="K1956" s="446">
        <v>11858</v>
      </c>
    </row>
    <row r="1957" spans="1:11" ht="14.45" customHeight="1" x14ac:dyDescent="0.2">
      <c r="A1957" s="441" t="s">
        <v>3157</v>
      </c>
      <c r="B1957" s="442" t="s">
        <v>3158</v>
      </c>
      <c r="C1957" s="443" t="s">
        <v>3159</v>
      </c>
      <c r="D1957" s="444" t="s">
        <v>3160</v>
      </c>
      <c r="E1957" s="443" t="s">
        <v>1373</v>
      </c>
      <c r="F1957" s="444" t="s">
        <v>1374</v>
      </c>
      <c r="G1957" s="443" t="s">
        <v>3781</v>
      </c>
      <c r="H1957" s="443" t="s">
        <v>3782</v>
      </c>
      <c r="I1957" s="445">
        <v>3033.469970703125</v>
      </c>
      <c r="J1957" s="445">
        <v>16</v>
      </c>
      <c r="K1957" s="446">
        <v>48535.51953125</v>
      </c>
    </row>
    <row r="1958" spans="1:11" ht="14.45" customHeight="1" x14ac:dyDescent="0.2">
      <c r="A1958" s="441" t="s">
        <v>3157</v>
      </c>
      <c r="B1958" s="442" t="s">
        <v>3158</v>
      </c>
      <c r="C1958" s="443" t="s">
        <v>3159</v>
      </c>
      <c r="D1958" s="444" t="s">
        <v>3160</v>
      </c>
      <c r="E1958" s="443" t="s">
        <v>1373</v>
      </c>
      <c r="F1958" s="444" t="s">
        <v>1374</v>
      </c>
      <c r="G1958" s="443" t="s">
        <v>3783</v>
      </c>
      <c r="H1958" s="443" t="s">
        <v>3784</v>
      </c>
      <c r="I1958" s="445">
        <v>635.989990234375</v>
      </c>
      <c r="J1958" s="445">
        <v>4</v>
      </c>
      <c r="K1958" s="446">
        <v>2543.949951171875</v>
      </c>
    </row>
    <row r="1959" spans="1:11" ht="14.45" customHeight="1" x14ac:dyDescent="0.2">
      <c r="A1959" s="441" t="s">
        <v>3157</v>
      </c>
      <c r="B1959" s="442" t="s">
        <v>3158</v>
      </c>
      <c r="C1959" s="443" t="s">
        <v>3159</v>
      </c>
      <c r="D1959" s="444" t="s">
        <v>3160</v>
      </c>
      <c r="E1959" s="443" t="s">
        <v>1373</v>
      </c>
      <c r="F1959" s="444" t="s">
        <v>1374</v>
      </c>
      <c r="G1959" s="443" t="s">
        <v>3785</v>
      </c>
      <c r="H1959" s="443" t="s">
        <v>3786</v>
      </c>
      <c r="I1959" s="445">
        <v>2975.389892578125</v>
      </c>
      <c r="J1959" s="445">
        <v>1</v>
      </c>
      <c r="K1959" s="446">
        <v>2975.389892578125</v>
      </c>
    </row>
    <row r="1960" spans="1:11" ht="14.45" customHeight="1" x14ac:dyDescent="0.2">
      <c r="A1960" s="441" t="s">
        <v>3157</v>
      </c>
      <c r="B1960" s="442" t="s">
        <v>3158</v>
      </c>
      <c r="C1960" s="443" t="s">
        <v>3159</v>
      </c>
      <c r="D1960" s="444" t="s">
        <v>3160</v>
      </c>
      <c r="E1960" s="443" t="s">
        <v>1373</v>
      </c>
      <c r="F1960" s="444" t="s">
        <v>1374</v>
      </c>
      <c r="G1960" s="443" t="s">
        <v>3787</v>
      </c>
      <c r="H1960" s="443" t="s">
        <v>3788</v>
      </c>
      <c r="I1960" s="445">
        <v>329.67999267578125</v>
      </c>
      <c r="J1960" s="445">
        <v>1</v>
      </c>
      <c r="K1960" s="446">
        <v>329.67999267578125</v>
      </c>
    </row>
    <row r="1961" spans="1:11" ht="14.45" customHeight="1" x14ac:dyDescent="0.2">
      <c r="A1961" s="441" t="s">
        <v>3157</v>
      </c>
      <c r="B1961" s="442" t="s">
        <v>3158</v>
      </c>
      <c r="C1961" s="443" t="s">
        <v>3159</v>
      </c>
      <c r="D1961" s="444" t="s">
        <v>3160</v>
      </c>
      <c r="E1961" s="443" t="s">
        <v>1373</v>
      </c>
      <c r="F1961" s="444" t="s">
        <v>1374</v>
      </c>
      <c r="G1961" s="443" t="s">
        <v>3789</v>
      </c>
      <c r="H1961" s="443" t="s">
        <v>3790</v>
      </c>
      <c r="I1961" s="445">
        <v>358.16000366210938</v>
      </c>
      <c r="J1961" s="445">
        <v>1</v>
      </c>
      <c r="K1961" s="446">
        <v>358.16000366210938</v>
      </c>
    </row>
    <row r="1962" spans="1:11" ht="14.45" customHeight="1" x14ac:dyDescent="0.2">
      <c r="A1962" s="441" t="s">
        <v>3157</v>
      </c>
      <c r="B1962" s="442" t="s">
        <v>3158</v>
      </c>
      <c r="C1962" s="443" t="s">
        <v>3159</v>
      </c>
      <c r="D1962" s="444" t="s">
        <v>3160</v>
      </c>
      <c r="E1962" s="443" t="s">
        <v>1373</v>
      </c>
      <c r="F1962" s="444" t="s">
        <v>1374</v>
      </c>
      <c r="G1962" s="443" t="s">
        <v>3791</v>
      </c>
      <c r="H1962" s="443" t="s">
        <v>3792</v>
      </c>
      <c r="I1962" s="445">
        <v>260.14999389648438</v>
      </c>
      <c r="J1962" s="445">
        <v>1</v>
      </c>
      <c r="K1962" s="446">
        <v>260.14999389648438</v>
      </c>
    </row>
    <row r="1963" spans="1:11" ht="14.45" customHeight="1" x14ac:dyDescent="0.2">
      <c r="A1963" s="441" t="s">
        <v>3157</v>
      </c>
      <c r="B1963" s="442" t="s">
        <v>3158</v>
      </c>
      <c r="C1963" s="443" t="s">
        <v>3159</v>
      </c>
      <c r="D1963" s="444" t="s">
        <v>3160</v>
      </c>
      <c r="E1963" s="443" t="s">
        <v>1373</v>
      </c>
      <c r="F1963" s="444" t="s">
        <v>1374</v>
      </c>
      <c r="G1963" s="443" t="s">
        <v>3793</v>
      </c>
      <c r="H1963" s="443" t="s">
        <v>3794</v>
      </c>
      <c r="I1963" s="445">
        <v>238.3699951171875</v>
      </c>
      <c r="J1963" s="445">
        <v>4</v>
      </c>
      <c r="K1963" s="446">
        <v>953.47998046875</v>
      </c>
    </row>
    <row r="1964" spans="1:11" ht="14.45" customHeight="1" x14ac:dyDescent="0.2">
      <c r="A1964" s="441" t="s">
        <v>3157</v>
      </c>
      <c r="B1964" s="442" t="s">
        <v>3158</v>
      </c>
      <c r="C1964" s="443" t="s">
        <v>3159</v>
      </c>
      <c r="D1964" s="444" t="s">
        <v>3160</v>
      </c>
      <c r="E1964" s="443" t="s">
        <v>1373</v>
      </c>
      <c r="F1964" s="444" t="s">
        <v>1374</v>
      </c>
      <c r="G1964" s="443" t="s">
        <v>3795</v>
      </c>
      <c r="H1964" s="443" t="s">
        <v>3796</v>
      </c>
      <c r="I1964" s="445">
        <v>260.14999389648438</v>
      </c>
      <c r="J1964" s="445">
        <v>1</v>
      </c>
      <c r="K1964" s="446">
        <v>260.14999389648438</v>
      </c>
    </row>
    <row r="1965" spans="1:11" ht="14.45" customHeight="1" x14ac:dyDescent="0.2">
      <c r="A1965" s="441" t="s">
        <v>3157</v>
      </c>
      <c r="B1965" s="442" t="s">
        <v>3158</v>
      </c>
      <c r="C1965" s="443" t="s">
        <v>3159</v>
      </c>
      <c r="D1965" s="444" t="s">
        <v>3160</v>
      </c>
      <c r="E1965" s="443" t="s">
        <v>1373</v>
      </c>
      <c r="F1965" s="444" t="s">
        <v>1374</v>
      </c>
      <c r="G1965" s="443" t="s">
        <v>3797</v>
      </c>
      <c r="H1965" s="443" t="s">
        <v>3798</v>
      </c>
      <c r="I1965" s="445">
        <v>2148.9599609375</v>
      </c>
      <c r="J1965" s="445">
        <v>1</v>
      </c>
      <c r="K1965" s="446">
        <v>2148.9599609375</v>
      </c>
    </row>
    <row r="1966" spans="1:11" ht="14.45" customHeight="1" x14ac:dyDescent="0.2">
      <c r="A1966" s="441" t="s">
        <v>3157</v>
      </c>
      <c r="B1966" s="442" t="s">
        <v>3158</v>
      </c>
      <c r="C1966" s="443" t="s">
        <v>3159</v>
      </c>
      <c r="D1966" s="444" t="s">
        <v>3160</v>
      </c>
      <c r="E1966" s="443" t="s">
        <v>1373</v>
      </c>
      <c r="F1966" s="444" t="s">
        <v>1374</v>
      </c>
      <c r="G1966" s="443" t="s">
        <v>3799</v>
      </c>
      <c r="H1966" s="443" t="s">
        <v>3800</v>
      </c>
      <c r="I1966" s="445">
        <v>1759.3399658203125</v>
      </c>
      <c r="J1966" s="445">
        <v>14</v>
      </c>
      <c r="K1966" s="446">
        <v>24630.76025390625</v>
      </c>
    </row>
    <row r="1967" spans="1:11" ht="14.45" customHeight="1" x14ac:dyDescent="0.2">
      <c r="A1967" s="441" t="s">
        <v>3157</v>
      </c>
      <c r="B1967" s="442" t="s">
        <v>3158</v>
      </c>
      <c r="C1967" s="443" t="s">
        <v>3159</v>
      </c>
      <c r="D1967" s="444" t="s">
        <v>3160</v>
      </c>
      <c r="E1967" s="443" t="s">
        <v>1373</v>
      </c>
      <c r="F1967" s="444" t="s">
        <v>1374</v>
      </c>
      <c r="G1967" s="443" t="s">
        <v>3801</v>
      </c>
      <c r="H1967" s="443" t="s">
        <v>3802</v>
      </c>
      <c r="I1967" s="445">
        <v>1944.469970703125</v>
      </c>
      <c r="J1967" s="445">
        <v>6</v>
      </c>
      <c r="K1967" s="446">
        <v>11666.81982421875</v>
      </c>
    </row>
    <row r="1968" spans="1:11" ht="14.45" customHeight="1" x14ac:dyDescent="0.2">
      <c r="A1968" s="441" t="s">
        <v>3157</v>
      </c>
      <c r="B1968" s="442" t="s">
        <v>3158</v>
      </c>
      <c r="C1968" s="443" t="s">
        <v>3159</v>
      </c>
      <c r="D1968" s="444" t="s">
        <v>3160</v>
      </c>
      <c r="E1968" s="443" t="s">
        <v>1373</v>
      </c>
      <c r="F1968" s="444" t="s">
        <v>1374</v>
      </c>
      <c r="G1968" s="443" t="s">
        <v>3803</v>
      </c>
      <c r="H1968" s="443" t="s">
        <v>3804</v>
      </c>
      <c r="I1968" s="445">
        <v>2084.830078125</v>
      </c>
      <c r="J1968" s="445">
        <v>5</v>
      </c>
      <c r="K1968" s="446">
        <v>10424.150390625</v>
      </c>
    </row>
    <row r="1969" spans="1:11" ht="14.45" customHeight="1" x14ac:dyDescent="0.2">
      <c r="A1969" s="441" t="s">
        <v>3157</v>
      </c>
      <c r="B1969" s="442" t="s">
        <v>3158</v>
      </c>
      <c r="C1969" s="443" t="s">
        <v>3159</v>
      </c>
      <c r="D1969" s="444" t="s">
        <v>3160</v>
      </c>
      <c r="E1969" s="443" t="s">
        <v>1373</v>
      </c>
      <c r="F1969" s="444" t="s">
        <v>1374</v>
      </c>
      <c r="G1969" s="443" t="s">
        <v>3805</v>
      </c>
      <c r="H1969" s="443" t="s">
        <v>3806</v>
      </c>
      <c r="I1969" s="445">
        <v>1944.469970703125</v>
      </c>
      <c r="J1969" s="445">
        <v>1</v>
      </c>
      <c r="K1969" s="446">
        <v>1944.469970703125</v>
      </c>
    </row>
    <row r="1970" spans="1:11" ht="14.45" customHeight="1" x14ac:dyDescent="0.2">
      <c r="A1970" s="441" t="s">
        <v>3157</v>
      </c>
      <c r="B1970" s="442" t="s">
        <v>3158</v>
      </c>
      <c r="C1970" s="443" t="s">
        <v>3159</v>
      </c>
      <c r="D1970" s="444" t="s">
        <v>3160</v>
      </c>
      <c r="E1970" s="443" t="s">
        <v>1373</v>
      </c>
      <c r="F1970" s="444" t="s">
        <v>1374</v>
      </c>
      <c r="G1970" s="443" t="s">
        <v>3807</v>
      </c>
      <c r="H1970" s="443" t="s">
        <v>3808</v>
      </c>
      <c r="I1970" s="445">
        <v>310.60000610351563</v>
      </c>
      <c r="J1970" s="445">
        <v>4</v>
      </c>
      <c r="K1970" s="446">
        <v>1242.3800048828125</v>
      </c>
    </row>
    <row r="1971" spans="1:11" ht="14.45" customHeight="1" x14ac:dyDescent="0.2">
      <c r="A1971" s="441" t="s">
        <v>3157</v>
      </c>
      <c r="B1971" s="442" t="s">
        <v>3158</v>
      </c>
      <c r="C1971" s="443" t="s">
        <v>3159</v>
      </c>
      <c r="D1971" s="444" t="s">
        <v>3160</v>
      </c>
      <c r="E1971" s="443" t="s">
        <v>1373</v>
      </c>
      <c r="F1971" s="444" t="s">
        <v>1374</v>
      </c>
      <c r="G1971" s="443" t="s">
        <v>3809</v>
      </c>
      <c r="H1971" s="443" t="s">
        <v>3810</v>
      </c>
      <c r="I1971" s="445">
        <v>348.48001098632813</v>
      </c>
      <c r="J1971" s="445">
        <v>8</v>
      </c>
      <c r="K1971" s="446">
        <v>2787.840087890625</v>
      </c>
    </row>
    <row r="1972" spans="1:11" ht="14.45" customHeight="1" x14ac:dyDescent="0.2">
      <c r="A1972" s="441" t="s">
        <v>3157</v>
      </c>
      <c r="B1972" s="442" t="s">
        <v>3158</v>
      </c>
      <c r="C1972" s="443" t="s">
        <v>3159</v>
      </c>
      <c r="D1972" s="444" t="s">
        <v>3160</v>
      </c>
      <c r="E1972" s="443" t="s">
        <v>1373</v>
      </c>
      <c r="F1972" s="444" t="s">
        <v>1374</v>
      </c>
      <c r="G1972" s="443" t="s">
        <v>3811</v>
      </c>
      <c r="H1972" s="443" t="s">
        <v>3812</v>
      </c>
      <c r="I1972" s="445">
        <v>365.42001342773438</v>
      </c>
      <c r="J1972" s="445">
        <v>4</v>
      </c>
      <c r="K1972" s="446">
        <v>1461.6800537109375</v>
      </c>
    </row>
    <row r="1973" spans="1:11" ht="14.45" customHeight="1" x14ac:dyDescent="0.2">
      <c r="A1973" s="441" t="s">
        <v>3157</v>
      </c>
      <c r="B1973" s="442" t="s">
        <v>3158</v>
      </c>
      <c r="C1973" s="443" t="s">
        <v>3159</v>
      </c>
      <c r="D1973" s="444" t="s">
        <v>3160</v>
      </c>
      <c r="E1973" s="443" t="s">
        <v>1373</v>
      </c>
      <c r="F1973" s="444" t="s">
        <v>1374</v>
      </c>
      <c r="G1973" s="443" t="s">
        <v>3809</v>
      </c>
      <c r="H1973" s="443" t="s">
        <v>3813</v>
      </c>
      <c r="I1973" s="445">
        <v>302.5</v>
      </c>
      <c r="J1973" s="445">
        <v>11</v>
      </c>
      <c r="K1973" s="446">
        <v>3327.5</v>
      </c>
    </row>
    <row r="1974" spans="1:11" ht="14.45" customHeight="1" x14ac:dyDescent="0.2">
      <c r="A1974" s="441" t="s">
        <v>3157</v>
      </c>
      <c r="B1974" s="442" t="s">
        <v>3158</v>
      </c>
      <c r="C1974" s="443" t="s">
        <v>3159</v>
      </c>
      <c r="D1974" s="444" t="s">
        <v>3160</v>
      </c>
      <c r="E1974" s="443" t="s">
        <v>1373</v>
      </c>
      <c r="F1974" s="444" t="s">
        <v>1374</v>
      </c>
      <c r="G1974" s="443" t="s">
        <v>3814</v>
      </c>
      <c r="H1974" s="443" t="s">
        <v>3815</v>
      </c>
      <c r="I1974" s="445">
        <v>347.26998901367188</v>
      </c>
      <c r="J1974" s="445">
        <v>1</v>
      </c>
      <c r="K1974" s="446">
        <v>347.26998901367188</v>
      </c>
    </row>
    <row r="1975" spans="1:11" ht="14.45" customHeight="1" x14ac:dyDescent="0.2">
      <c r="A1975" s="441" t="s">
        <v>3157</v>
      </c>
      <c r="B1975" s="442" t="s">
        <v>3158</v>
      </c>
      <c r="C1975" s="443" t="s">
        <v>3159</v>
      </c>
      <c r="D1975" s="444" t="s">
        <v>3160</v>
      </c>
      <c r="E1975" s="443" t="s">
        <v>1373</v>
      </c>
      <c r="F1975" s="444" t="s">
        <v>1374</v>
      </c>
      <c r="G1975" s="443" t="s">
        <v>3816</v>
      </c>
      <c r="H1975" s="443" t="s">
        <v>3817</v>
      </c>
      <c r="I1975" s="445">
        <v>401.72000122070313</v>
      </c>
      <c r="J1975" s="445">
        <v>8</v>
      </c>
      <c r="K1975" s="446">
        <v>3213.760009765625</v>
      </c>
    </row>
    <row r="1976" spans="1:11" ht="14.45" customHeight="1" x14ac:dyDescent="0.2">
      <c r="A1976" s="441" t="s">
        <v>3157</v>
      </c>
      <c r="B1976" s="442" t="s">
        <v>3158</v>
      </c>
      <c r="C1976" s="443" t="s">
        <v>3159</v>
      </c>
      <c r="D1976" s="444" t="s">
        <v>3160</v>
      </c>
      <c r="E1976" s="443" t="s">
        <v>1373</v>
      </c>
      <c r="F1976" s="444" t="s">
        <v>1374</v>
      </c>
      <c r="G1976" s="443" t="s">
        <v>3818</v>
      </c>
      <c r="H1976" s="443" t="s">
        <v>3819</v>
      </c>
      <c r="I1976" s="445">
        <v>532.4000244140625</v>
      </c>
      <c r="J1976" s="445">
        <v>1</v>
      </c>
      <c r="K1976" s="446">
        <v>532.4000244140625</v>
      </c>
    </row>
    <row r="1977" spans="1:11" ht="14.45" customHeight="1" x14ac:dyDescent="0.2">
      <c r="A1977" s="441" t="s">
        <v>3157</v>
      </c>
      <c r="B1977" s="442" t="s">
        <v>3158</v>
      </c>
      <c r="C1977" s="443" t="s">
        <v>3159</v>
      </c>
      <c r="D1977" s="444" t="s">
        <v>3160</v>
      </c>
      <c r="E1977" s="443" t="s">
        <v>1373</v>
      </c>
      <c r="F1977" s="444" t="s">
        <v>1374</v>
      </c>
      <c r="G1977" s="443" t="s">
        <v>3811</v>
      </c>
      <c r="H1977" s="443" t="s">
        <v>3820</v>
      </c>
      <c r="I1977" s="445">
        <v>302.5</v>
      </c>
      <c r="J1977" s="445">
        <v>4</v>
      </c>
      <c r="K1977" s="446">
        <v>1210</v>
      </c>
    </row>
    <row r="1978" spans="1:11" ht="14.45" customHeight="1" x14ac:dyDescent="0.2">
      <c r="A1978" s="441" t="s">
        <v>3157</v>
      </c>
      <c r="B1978" s="442" t="s">
        <v>3158</v>
      </c>
      <c r="C1978" s="443" t="s">
        <v>3159</v>
      </c>
      <c r="D1978" s="444" t="s">
        <v>3160</v>
      </c>
      <c r="E1978" s="443" t="s">
        <v>1373</v>
      </c>
      <c r="F1978" s="444" t="s">
        <v>1374</v>
      </c>
      <c r="G1978" s="443" t="s">
        <v>3821</v>
      </c>
      <c r="H1978" s="443" t="s">
        <v>3822</v>
      </c>
      <c r="I1978" s="445">
        <v>1744.72998046875</v>
      </c>
      <c r="J1978" s="445">
        <v>2</v>
      </c>
      <c r="K1978" s="446">
        <v>3489.4599609375</v>
      </c>
    </row>
    <row r="1979" spans="1:11" ht="14.45" customHeight="1" x14ac:dyDescent="0.2">
      <c r="A1979" s="441" t="s">
        <v>3157</v>
      </c>
      <c r="B1979" s="442" t="s">
        <v>3158</v>
      </c>
      <c r="C1979" s="443" t="s">
        <v>3159</v>
      </c>
      <c r="D1979" s="444" t="s">
        <v>3160</v>
      </c>
      <c r="E1979" s="443" t="s">
        <v>1373</v>
      </c>
      <c r="F1979" s="444" t="s">
        <v>1374</v>
      </c>
      <c r="G1979" s="443" t="s">
        <v>3823</v>
      </c>
      <c r="H1979" s="443" t="s">
        <v>3824</v>
      </c>
      <c r="I1979" s="445">
        <v>597.739990234375</v>
      </c>
      <c r="J1979" s="445">
        <v>7</v>
      </c>
      <c r="K1979" s="446">
        <v>4184.179931640625</v>
      </c>
    </row>
    <row r="1980" spans="1:11" ht="14.45" customHeight="1" x14ac:dyDescent="0.2">
      <c r="A1980" s="441" t="s">
        <v>3157</v>
      </c>
      <c r="B1980" s="442" t="s">
        <v>3158</v>
      </c>
      <c r="C1980" s="443" t="s">
        <v>3159</v>
      </c>
      <c r="D1980" s="444" t="s">
        <v>3160</v>
      </c>
      <c r="E1980" s="443" t="s">
        <v>1373</v>
      </c>
      <c r="F1980" s="444" t="s">
        <v>1374</v>
      </c>
      <c r="G1980" s="443" t="s">
        <v>3825</v>
      </c>
      <c r="H1980" s="443" t="s">
        <v>3826</v>
      </c>
      <c r="I1980" s="445">
        <v>989.53997802734375</v>
      </c>
      <c r="J1980" s="445">
        <v>10</v>
      </c>
      <c r="K1980" s="446">
        <v>9895.3798828125</v>
      </c>
    </row>
    <row r="1981" spans="1:11" ht="14.45" customHeight="1" x14ac:dyDescent="0.2">
      <c r="A1981" s="441" t="s">
        <v>3157</v>
      </c>
      <c r="B1981" s="442" t="s">
        <v>3158</v>
      </c>
      <c r="C1981" s="443" t="s">
        <v>3159</v>
      </c>
      <c r="D1981" s="444" t="s">
        <v>3160</v>
      </c>
      <c r="E1981" s="443" t="s">
        <v>1373</v>
      </c>
      <c r="F1981" s="444" t="s">
        <v>1374</v>
      </c>
      <c r="G1981" s="443" t="s">
        <v>3827</v>
      </c>
      <c r="H1981" s="443" t="s">
        <v>3828</v>
      </c>
      <c r="I1981" s="445">
        <v>21.176666895548504</v>
      </c>
      <c r="J1981" s="445">
        <v>200</v>
      </c>
      <c r="K1981" s="446">
        <v>4234.989990234375</v>
      </c>
    </row>
    <row r="1982" spans="1:11" ht="14.45" customHeight="1" x14ac:dyDescent="0.2">
      <c r="A1982" s="441" t="s">
        <v>3157</v>
      </c>
      <c r="B1982" s="442" t="s">
        <v>3158</v>
      </c>
      <c r="C1982" s="443" t="s">
        <v>3159</v>
      </c>
      <c r="D1982" s="444" t="s">
        <v>3160</v>
      </c>
      <c r="E1982" s="443" t="s">
        <v>1373</v>
      </c>
      <c r="F1982" s="444" t="s">
        <v>1374</v>
      </c>
      <c r="G1982" s="443" t="s">
        <v>3829</v>
      </c>
      <c r="H1982" s="443" t="s">
        <v>3830</v>
      </c>
      <c r="I1982" s="445">
        <v>44.770000457763672</v>
      </c>
      <c r="J1982" s="445">
        <v>10</v>
      </c>
      <c r="K1982" s="446">
        <v>447.70001220703125</v>
      </c>
    </row>
    <row r="1983" spans="1:11" ht="14.45" customHeight="1" x14ac:dyDescent="0.2">
      <c r="A1983" s="441" t="s">
        <v>3157</v>
      </c>
      <c r="B1983" s="442" t="s">
        <v>3158</v>
      </c>
      <c r="C1983" s="443" t="s">
        <v>3159</v>
      </c>
      <c r="D1983" s="444" t="s">
        <v>3160</v>
      </c>
      <c r="E1983" s="443" t="s">
        <v>1373</v>
      </c>
      <c r="F1983" s="444" t="s">
        <v>1374</v>
      </c>
      <c r="G1983" s="443" t="s">
        <v>3827</v>
      </c>
      <c r="H1983" s="443" t="s">
        <v>3831</v>
      </c>
      <c r="I1983" s="445">
        <v>21.175000190734863</v>
      </c>
      <c r="J1983" s="445">
        <v>100</v>
      </c>
      <c r="K1983" s="446">
        <v>2117.25</v>
      </c>
    </row>
    <row r="1984" spans="1:11" ht="14.45" customHeight="1" x14ac:dyDescent="0.2">
      <c r="A1984" s="441" t="s">
        <v>3157</v>
      </c>
      <c r="B1984" s="442" t="s">
        <v>3158</v>
      </c>
      <c r="C1984" s="443" t="s">
        <v>3159</v>
      </c>
      <c r="D1984" s="444" t="s">
        <v>3160</v>
      </c>
      <c r="E1984" s="443" t="s">
        <v>1373</v>
      </c>
      <c r="F1984" s="444" t="s">
        <v>1374</v>
      </c>
      <c r="G1984" s="443" t="s">
        <v>3832</v>
      </c>
      <c r="H1984" s="443" t="s">
        <v>3833</v>
      </c>
      <c r="I1984" s="445">
        <v>2204.6201171875</v>
      </c>
      <c r="J1984" s="445">
        <v>1</v>
      </c>
      <c r="K1984" s="446">
        <v>2204.6201171875</v>
      </c>
    </row>
    <row r="1985" spans="1:11" ht="14.45" customHeight="1" x14ac:dyDescent="0.2">
      <c r="A1985" s="441" t="s">
        <v>3157</v>
      </c>
      <c r="B1985" s="442" t="s">
        <v>3158</v>
      </c>
      <c r="C1985" s="443" t="s">
        <v>3159</v>
      </c>
      <c r="D1985" s="444" t="s">
        <v>3160</v>
      </c>
      <c r="E1985" s="443" t="s">
        <v>1373</v>
      </c>
      <c r="F1985" s="444" t="s">
        <v>1374</v>
      </c>
      <c r="G1985" s="443" t="s">
        <v>3834</v>
      </c>
      <c r="H1985" s="443" t="s">
        <v>3835</v>
      </c>
      <c r="I1985" s="445">
        <v>1944.469970703125</v>
      </c>
      <c r="J1985" s="445">
        <v>1</v>
      </c>
      <c r="K1985" s="446">
        <v>1944.469970703125</v>
      </c>
    </row>
    <row r="1986" spans="1:11" ht="14.45" customHeight="1" x14ac:dyDescent="0.2">
      <c r="A1986" s="441" t="s">
        <v>3157</v>
      </c>
      <c r="B1986" s="442" t="s">
        <v>3158</v>
      </c>
      <c r="C1986" s="443" t="s">
        <v>3159</v>
      </c>
      <c r="D1986" s="444" t="s">
        <v>3160</v>
      </c>
      <c r="E1986" s="443" t="s">
        <v>1373</v>
      </c>
      <c r="F1986" s="444" t="s">
        <v>1374</v>
      </c>
      <c r="G1986" s="443" t="s">
        <v>3836</v>
      </c>
      <c r="H1986" s="443" t="s">
        <v>3837</v>
      </c>
      <c r="I1986" s="445">
        <v>1504.030029296875</v>
      </c>
      <c r="J1986" s="445">
        <v>2</v>
      </c>
      <c r="K1986" s="446">
        <v>3008.06005859375</v>
      </c>
    </row>
    <row r="1987" spans="1:11" ht="14.45" customHeight="1" x14ac:dyDescent="0.2">
      <c r="A1987" s="441" t="s">
        <v>3157</v>
      </c>
      <c r="B1987" s="442" t="s">
        <v>3158</v>
      </c>
      <c r="C1987" s="443" t="s">
        <v>3159</v>
      </c>
      <c r="D1987" s="444" t="s">
        <v>3160</v>
      </c>
      <c r="E1987" s="443" t="s">
        <v>1373</v>
      </c>
      <c r="F1987" s="444" t="s">
        <v>1374</v>
      </c>
      <c r="G1987" s="443" t="s">
        <v>3838</v>
      </c>
      <c r="H1987" s="443" t="s">
        <v>3839</v>
      </c>
      <c r="I1987" s="445">
        <v>1747.239990234375</v>
      </c>
      <c r="J1987" s="445">
        <v>2</v>
      </c>
      <c r="K1987" s="446">
        <v>3494.47998046875</v>
      </c>
    </row>
    <row r="1988" spans="1:11" ht="14.45" customHeight="1" x14ac:dyDescent="0.2">
      <c r="A1988" s="441" t="s">
        <v>3157</v>
      </c>
      <c r="B1988" s="442" t="s">
        <v>3158</v>
      </c>
      <c r="C1988" s="443" t="s">
        <v>3159</v>
      </c>
      <c r="D1988" s="444" t="s">
        <v>3160</v>
      </c>
      <c r="E1988" s="443" t="s">
        <v>1373</v>
      </c>
      <c r="F1988" s="444" t="s">
        <v>1374</v>
      </c>
      <c r="G1988" s="443" t="s">
        <v>3840</v>
      </c>
      <c r="H1988" s="443" t="s">
        <v>3841</v>
      </c>
      <c r="I1988" s="445">
        <v>1454.4200439453125</v>
      </c>
      <c r="J1988" s="445">
        <v>1</v>
      </c>
      <c r="K1988" s="446">
        <v>1454.4200439453125</v>
      </c>
    </row>
    <row r="1989" spans="1:11" ht="14.45" customHeight="1" x14ac:dyDescent="0.2">
      <c r="A1989" s="441" t="s">
        <v>3157</v>
      </c>
      <c r="B1989" s="442" t="s">
        <v>3158</v>
      </c>
      <c r="C1989" s="443" t="s">
        <v>3159</v>
      </c>
      <c r="D1989" s="444" t="s">
        <v>3160</v>
      </c>
      <c r="E1989" s="443" t="s">
        <v>1373</v>
      </c>
      <c r="F1989" s="444" t="s">
        <v>1374</v>
      </c>
      <c r="G1989" s="443" t="s">
        <v>3842</v>
      </c>
      <c r="H1989" s="443" t="s">
        <v>3843</v>
      </c>
      <c r="I1989" s="445">
        <v>3486.010009765625</v>
      </c>
      <c r="J1989" s="445">
        <v>5</v>
      </c>
      <c r="K1989" s="446">
        <v>17430.050048828125</v>
      </c>
    </row>
    <row r="1990" spans="1:11" ht="14.45" customHeight="1" x14ac:dyDescent="0.2">
      <c r="A1990" s="441" t="s">
        <v>3157</v>
      </c>
      <c r="B1990" s="442" t="s">
        <v>3158</v>
      </c>
      <c r="C1990" s="443" t="s">
        <v>3159</v>
      </c>
      <c r="D1990" s="444" t="s">
        <v>3160</v>
      </c>
      <c r="E1990" s="443" t="s">
        <v>1373</v>
      </c>
      <c r="F1990" s="444" t="s">
        <v>1374</v>
      </c>
      <c r="G1990" s="443" t="s">
        <v>3844</v>
      </c>
      <c r="H1990" s="443" t="s">
        <v>3845</v>
      </c>
      <c r="I1990" s="445">
        <v>496.35000610351563</v>
      </c>
      <c r="J1990" s="445">
        <v>60</v>
      </c>
      <c r="K1990" s="446">
        <v>29781.240234375</v>
      </c>
    </row>
    <row r="1991" spans="1:11" ht="14.45" customHeight="1" x14ac:dyDescent="0.2">
      <c r="A1991" s="441" t="s">
        <v>3157</v>
      </c>
      <c r="B1991" s="442" t="s">
        <v>3158</v>
      </c>
      <c r="C1991" s="443" t="s">
        <v>3159</v>
      </c>
      <c r="D1991" s="444" t="s">
        <v>3160</v>
      </c>
      <c r="E1991" s="443" t="s">
        <v>1373</v>
      </c>
      <c r="F1991" s="444" t="s">
        <v>1374</v>
      </c>
      <c r="G1991" s="443" t="s">
        <v>3844</v>
      </c>
      <c r="H1991" s="443" t="s">
        <v>3846</v>
      </c>
      <c r="I1991" s="445">
        <v>496.35000610351563</v>
      </c>
      <c r="J1991" s="445">
        <v>30</v>
      </c>
      <c r="K1991" s="446">
        <v>14890.6201171875</v>
      </c>
    </row>
    <row r="1992" spans="1:11" ht="14.45" customHeight="1" x14ac:dyDescent="0.2">
      <c r="A1992" s="441" t="s">
        <v>3157</v>
      </c>
      <c r="B1992" s="442" t="s">
        <v>3158</v>
      </c>
      <c r="C1992" s="443" t="s">
        <v>3159</v>
      </c>
      <c r="D1992" s="444" t="s">
        <v>3160</v>
      </c>
      <c r="E1992" s="443" t="s">
        <v>1373</v>
      </c>
      <c r="F1992" s="444" t="s">
        <v>1374</v>
      </c>
      <c r="G1992" s="443" t="s">
        <v>3847</v>
      </c>
      <c r="H1992" s="443" t="s">
        <v>3848</v>
      </c>
      <c r="I1992" s="445">
        <v>2682.570068359375</v>
      </c>
      <c r="J1992" s="445">
        <v>2</v>
      </c>
      <c r="K1992" s="446">
        <v>5365.14013671875</v>
      </c>
    </row>
    <row r="1993" spans="1:11" ht="14.45" customHeight="1" x14ac:dyDescent="0.2">
      <c r="A1993" s="441" t="s">
        <v>3157</v>
      </c>
      <c r="B1993" s="442" t="s">
        <v>3158</v>
      </c>
      <c r="C1993" s="443" t="s">
        <v>3159</v>
      </c>
      <c r="D1993" s="444" t="s">
        <v>3160</v>
      </c>
      <c r="E1993" s="443" t="s">
        <v>1373</v>
      </c>
      <c r="F1993" s="444" t="s">
        <v>1374</v>
      </c>
      <c r="G1993" s="443" t="s">
        <v>3849</v>
      </c>
      <c r="H1993" s="443" t="s">
        <v>3850</v>
      </c>
      <c r="I1993" s="445">
        <v>1873.4833577473958</v>
      </c>
      <c r="J1993" s="445">
        <v>40</v>
      </c>
      <c r="K1993" s="446">
        <v>72757.302734375</v>
      </c>
    </row>
    <row r="1994" spans="1:11" ht="14.45" customHeight="1" x14ac:dyDescent="0.2">
      <c r="A1994" s="441" t="s">
        <v>3157</v>
      </c>
      <c r="B1994" s="442" t="s">
        <v>3158</v>
      </c>
      <c r="C1994" s="443" t="s">
        <v>3159</v>
      </c>
      <c r="D1994" s="444" t="s">
        <v>3160</v>
      </c>
      <c r="E1994" s="443" t="s">
        <v>1373</v>
      </c>
      <c r="F1994" s="444" t="s">
        <v>1374</v>
      </c>
      <c r="G1994" s="443" t="s">
        <v>3851</v>
      </c>
      <c r="H1994" s="443" t="s">
        <v>3852</v>
      </c>
      <c r="I1994" s="445">
        <v>27775.55078125</v>
      </c>
      <c r="J1994" s="445">
        <v>2</v>
      </c>
      <c r="K1994" s="446">
        <v>55551.1015625</v>
      </c>
    </row>
    <row r="1995" spans="1:11" ht="14.45" customHeight="1" x14ac:dyDescent="0.2">
      <c r="A1995" s="441" t="s">
        <v>3157</v>
      </c>
      <c r="B1995" s="442" t="s">
        <v>3158</v>
      </c>
      <c r="C1995" s="443" t="s">
        <v>3159</v>
      </c>
      <c r="D1995" s="444" t="s">
        <v>3160</v>
      </c>
      <c r="E1995" s="443" t="s">
        <v>1373</v>
      </c>
      <c r="F1995" s="444" t="s">
        <v>1374</v>
      </c>
      <c r="G1995" s="443" t="s">
        <v>3853</v>
      </c>
      <c r="H1995" s="443" t="s">
        <v>3854</v>
      </c>
      <c r="I1995" s="445">
        <v>6.2700001001358032</v>
      </c>
      <c r="J1995" s="445">
        <v>1300</v>
      </c>
      <c r="K1995" s="446">
        <v>8121</v>
      </c>
    </row>
    <row r="1996" spans="1:11" ht="14.45" customHeight="1" x14ac:dyDescent="0.2">
      <c r="A1996" s="441" t="s">
        <v>3157</v>
      </c>
      <c r="B1996" s="442" t="s">
        <v>3158</v>
      </c>
      <c r="C1996" s="443" t="s">
        <v>3159</v>
      </c>
      <c r="D1996" s="444" t="s">
        <v>3160</v>
      </c>
      <c r="E1996" s="443" t="s">
        <v>1373</v>
      </c>
      <c r="F1996" s="444" t="s">
        <v>1374</v>
      </c>
      <c r="G1996" s="443" t="s">
        <v>3853</v>
      </c>
      <c r="H1996" s="443" t="s">
        <v>3855</v>
      </c>
      <c r="I1996" s="445">
        <v>6.1700000762939453</v>
      </c>
      <c r="J1996" s="445">
        <v>900</v>
      </c>
      <c r="K1996" s="446">
        <v>5553</v>
      </c>
    </row>
    <row r="1997" spans="1:11" ht="14.45" customHeight="1" x14ac:dyDescent="0.2">
      <c r="A1997" s="441" t="s">
        <v>3157</v>
      </c>
      <c r="B1997" s="442" t="s">
        <v>3158</v>
      </c>
      <c r="C1997" s="443" t="s">
        <v>3159</v>
      </c>
      <c r="D1997" s="444" t="s">
        <v>3160</v>
      </c>
      <c r="E1997" s="443" t="s">
        <v>1373</v>
      </c>
      <c r="F1997" s="444" t="s">
        <v>1374</v>
      </c>
      <c r="G1997" s="443" t="s">
        <v>3856</v>
      </c>
      <c r="H1997" s="443" t="s">
        <v>3857</v>
      </c>
      <c r="I1997" s="445">
        <v>205.69999694824219</v>
      </c>
      <c r="J1997" s="445">
        <v>4</v>
      </c>
      <c r="K1997" s="446">
        <v>822.79998779296875</v>
      </c>
    </row>
    <row r="1998" spans="1:11" ht="14.45" customHeight="1" x14ac:dyDescent="0.2">
      <c r="A1998" s="441" t="s">
        <v>3157</v>
      </c>
      <c r="B1998" s="442" t="s">
        <v>3158</v>
      </c>
      <c r="C1998" s="443" t="s">
        <v>3159</v>
      </c>
      <c r="D1998" s="444" t="s">
        <v>3160</v>
      </c>
      <c r="E1998" s="443" t="s">
        <v>1373</v>
      </c>
      <c r="F1998" s="444" t="s">
        <v>1374</v>
      </c>
      <c r="G1998" s="443" t="s">
        <v>3858</v>
      </c>
      <c r="H1998" s="443" t="s">
        <v>3859</v>
      </c>
      <c r="I1998" s="445">
        <v>205.69999694824219</v>
      </c>
      <c r="J1998" s="445">
        <v>4</v>
      </c>
      <c r="K1998" s="446">
        <v>822.79998779296875</v>
      </c>
    </row>
    <row r="1999" spans="1:11" ht="14.45" customHeight="1" x14ac:dyDescent="0.2">
      <c r="A1999" s="441" t="s">
        <v>3157</v>
      </c>
      <c r="B1999" s="442" t="s">
        <v>3158</v>
      </c>
      <c r="C1999" s="443" t="s">
        <v>3159</v>
      </c>
      <c r="D1999" s="444" t="s">
        <v>3160</v>
      </c>
      <c r="E1999" s="443" t="s">
        <v>1373</v>
      </c>
      <c r="F1999" s="444" t="s">
        <v>1374</v>
      </c>
      <c r="G1999" s="443" t="s">
        <v>3860</v>
      </c>
      <c r="H1999" s="443" t="s">
        <v>3861</v>
      </c>
      <c r="I1999" s="445">
        <v>13.310000419616699</v>
      </c>
      <c r="J1999" s="445">
        <v>50</v>
      </c>
      <c r="K1999" s="446">
        <v>665.5</v>
      </c>
    </row>
    <row r="2000" spans="1:11" ht="14.45" customHeight="1" x14ac:dyDescent="0.2">
      <c r="A2000" s="441" t="s">
        <v>3157</v>
      </c>
      <c r="B2000" s="442" t="s">
        <v>3158</v>
      </c>
      <c r="C2000" s="443" t="s">
        <v>3159</v>
      </c>
      <c r="D2000" s="444" t="s">
        <v>3160</v>
      </c>
      <c r="E2000" s="443" t="s">
        <v>1373</v>
      </c>
      <c r="F2000" s="444" t="s">
        <v>1374</v>
      </c>
      <c r="G2000" s="443" t="s">
        <v>3862</v>
      </c>
      <c r="H2000" s="443" t="s">
        <v>3863</v>
      </c>
      <c r="I2000" s="445">
        <v>13.320000171661377</v>
      </c>
      <c r="J2000" s="445">
        <v>104</v>
      </c>
      <c r="K2000" s="446">
        <v>1386.25</v>
      </c>
    </row>
    <row r="2001" spans="1:11" ht="14.45" customHeight="1" x14ac:dyDescent="0.2">
      <c r="A2001" s="441" t="s">
        <v>3157</v>
      </c>
      <c r="B2001" s="442" t="s">
        <v>3158</v>
      </c>
      <c r="C2001" s="443" t="s">
        <v>3159</v>
      </c>
      <c r="D2001" s="444" t="s">
        <v>3160</v>
      </c>
      <c r="E2001" s="443" t="s">
        <v>1373</v>
      </c>
      <c r="F2001" s="444" t="s">
        <v>1374</v>
      </c>
      <c r="G2001" s="443" t="s">
        <v>3864</v>
      </c>
      <c r="H2001" s="443" t="s">
        <v>3865</v>
      </c>
      <c r="I2001" s="445">
        <v>13.310000419616699</v>
      </c>
      <c r="J2001" s="445">
        <v>100</v>
      </c>
      <c r="K2001" s="446">
        <v>1331</v>
      </c>
    </row>
    <row r="2002" spans="1:11" ht="14.45" customHeight="1" x14ac:dyDescent="0.2">
      <c r="A2002" s="441" t="s">
        <v>3157</v>
      </c>
      <c r="B2002" s="442" t="s">
        <v>3158</v>
      </c>
      <c r="C2002" s="443" t="s">
        <v>3159</v>
      </c>
      <c r="D2002" s="444" t="s">
        <v>3160</v>
      </c>
      <c r="E2002" s="443" t="s">
        <v>1373</v>
      </c>
      <c r="F2002" s="444" t="s">
        <v>1374</v>
      </c>
      <c r="G2002" s="443" t="s">
        <v>3866</v>
      </c>
      <c r="H2002" s="443" t="s">
        <v>3867</v>
      </c>
      <c r="I2002" s="445">
        <v>13.319999694824219</v>
      </c>
      <c r="J2002" s="445">
        <v>50</v>
      </c>
      <c r="K2002" s="446">
        <v>665.79998779296875</v>
      </c>
    </row>
    <row r="2003" spans="1:11" ht="14.45" customHeight="1" x14ac:dyDescent="0.2">
      <c r="A2003" s="441" t="s">
        <v>3157</v>
      </c>
      <c r="B2003" s="442" t="s">
        <v>3158</v>
      </c>
      <c r="C2003" s="443" t="s">
        <v>3159</v>
      </c>
      <c r="D2003" s="444" t="s">
        <v>3160</v>
      </c>
      <c r="E2003" s="443" t="s">
        <v>1373</v>
      </c>
      <c r="F2003" s="444" t="s">
        <v>1374</v>
      </c>
      <c r="G2003" s="443" t="s">
        <v>3868</v>
      </c>
      <c r="H2003" s="443" t="s">
        <v>3869</v>
      </c>
      <c r="I2003" s="445">
        <v>35.819999694824219</v>
      </c>
      <c r="J2003" s="445">
        <v>50</v>
      </c>
      <c r="K2003" s="446">
        <v>1790.800048828125</v>
      </c>
    </row>
    <row r="2004" spans="1:11" ht="14.45" customHeight="1" x14ac:dyDescent="0.2">
      <c r="A2004" s="441" t="s">
        <v>3157</v>
      </c>
      <c r="B2004" s="442" t="s">
        <v>3158</v>
      </c>
      <c r="C2004" s="443" t="s">
        <v>3159</v>
      </c>
      <c r="D2004" s="444" t="s">
        <v>3160</v>
      </c>
      <c r="E2004" s="443" t="s">
        <v>1373</v>
      </c>
      <c r="F2004" s="444" t="s">
        <v>1374</v>
      </c>
      <c r="G2004" s="443" t="s">
        <v>3860</v>
      </c>
      <c r="H2004" s="443" t="s">
        <v>3870</v>
      </c>
      <c r="I2004" s="445">
        <v>15.729999542236328</v>
      </c>
      <c r="J2004" s="445">
        <v>50</v>
      </c>
      <c r="K2004" s="446">
        <v>786.40997314453125</v>
      </c>
    </row>
    <row r="2005" spans="1:11" ht="14.45" customHeight="1" x14ac:dyDescent="0.2">
      <c r="A2005" s="441" t="s">
        <v>3157</v>
      </c>
      <c r="B2005" s="442" t="s">
        <v>3158</v>
      </c>
      <c r="C2005" s="443" t="s">
        <v>3159</v>
      </c>
      <c r="D2005" s="444" t="s">
        <v>3160</v>
      </c>
      <c r="E2005" s="443" t="s">
        <v>1373</v>
      </c>
      <c r="F2005" s="444" t="s">
        <v>1374</v>
      </c>
      <c r="G2005" s="443" t="s">
        <v>3862</v>
      </c>
      <c r="H2005" s="443" t="s">
        <v>3871</v>
      </c>
      <c r="I2005" s="445">
        <v>10.560000419616699</v>
      </c>
      <c r="J2005" s="445">
        <v>400</v>
      </c>
      <c r="K2005" s="446">
        <v>4224</v>
      </c>
    </row>
    <row r="2006" spans="1:11" ht="14.45" customHeight="1" x14ac:dyDescent="0.2">
      <c r="A2006" s="441" t="s">
        <v>3157</v>
      </c>
      <c r="B2006" s="442" t="s">
        <v>3158</v>
      </c>
      <c r="C2006" s="443" t="s">
        <v>3159</v>
      </c>
      <c r="D2006" s="444" t="s">
        <v>3160</v>
      </c>
      <c r="E2006" s="443" t="s">
        <v>1373</v>
      </c>
      <c r="F2006" s="444" t="s">
        <v>1374</v>
      </c>
      <c r="G2006" s="443" t="s">
        <v>3866</v>
      </c>
      <c r="H2006" s="443" t="s">
        <v>3872</v>
      </c>
      <c r="I2006" s="445">
        <v>11.960000038146973</v>
      </c>
      <c r="J2006" s="445">
        <v>60</v>
      </c>
      <c r="K2006" s="446">
        <v>717.5999755859375</v>
      </c>
    </row>
    <row r="2007" spans="1:11" ht="14.45" customHeight="1" x14ac:dyDescent="0.2">
      <c r="A2007" s="441" t="s">
        <v>3157</v>
      </c>
      <c r="B2007" s="442" t="s">
        <v>3158</v>
      </c>
      <c r="C2007" s="443" t="s">
        <v>3159</v>
      </c>
      <c r="D2007" s="444" t="s">
        <v>3160</v>
      </c>
      <c r="E2007" s="443" t="s">
        <v>1373</v>
      </c>
      <c r="F2007" s="444" t="s">
        <v>1374</v>
      </c>
      <c r="G2007" s="443" t="s">
        <v>3868</v>
      </c>
      <c r="H2007" s="443" t="s">
        <v>3873</v>
      </c>
      <c r="I2007" s="445">
        <v>33.759998321533203</v>
      </c>
      <c r="J2007" s="445">
        <v>50</v>
      </c>
      <c r="K2007" s="446">
        <v>1687.949951171875</v>
      </c>
    </row>
    <row r="2008" spans="1:11" ht="14.45" customHeight="1" x14ac:dyDescent="0.2">
      <c r="A2008" s="441" t="s">
        <v>3157</v>
      </c>
      <c r="B2008" s="442" t="s">
        <v>3158</v>
      </c>
      <c r="C2008" s="443" t="s">
        <v>3159</v>
      </c>
      <c r="D2008" s="444" t="s">
        <v>3160</v>
      </c>
      <c r="E2008" s="443" t="s">
        <v>1373</v>
      </c>
      <c r="F2008" s="444" t="s">
        <v>1374</v>
      </c>
      <c r="G2008" s="443" t="s">
        <v>3874</v>
      </c>
      <c r="H2008" s="443" t="s">
        <v>3875</v>
      </c>
      <c r="I2008" s="445">
        <v>39.569999694824219</v>
      </c>
      <c r="J2008" s="445">
        <v>300</v>
      </c>
      <c r="K2008" s="446">
        <v>11870.099853515625</v>
      </c>
    </row>
    <row r="2009" spans="1:11" ht="14.45" customHeight="1" x14ac:dyDescent="0.2">
      <c r="A2009" s="441" t="s">
        <v>3157</v>
      </c>
      <c r="B2009" s="442" t="s">
        <v>3158</v>
      </c>
      <c r="C2009" s="443" t="s">
        <v>3159</v>
      </c>
      <c r="D2009" s="444" t="s">
        <v>3160</v>
      </c>
      <c r="E2009" s="443" t="s">
        <v>1373</v>
      </c>
      <c r="F2009" s="444" t="s">
        <v>1374</v>
      </c>
      <c r="G2009" s="443" t="s">
        <v>3876</v>
      </c>
      <c r="H2009" s="443" t="s">
        <v>3877</v>
      </c>
      <c r="I2009" s="445">
        <v>9.6699997584025059</v>
      </c>
      <c r="J2009" s="445">
        <v>400</v>
      </c>
      <c r="K2009" s="446">
        <v>3962.5999755859375</v>
      </c>
    </row>
    <row r="2010" spans="1:11" ht="14.45" customHeight="1" x14ac:dyDescent="0.2">
      <c r="A2010" s="441" t="s">
        <v>3157</v>
      </c>
      <c r="B2010" s="442" t="s">
        <v>3158</v>
      </c>
      <c r="C2010" s="443" t="s">
        <v>3159</v>
      </c>
      <c r="D2010" s="444" t="s">
        <v>3160</v>
      </c>
      <c r="E2010" s="443" t="s">
        <v>1373</v>
      </c>
      <c r="F2010" s="444" t="s">
        <v>1374</v>
      </c>
      <c r="G2010" s="443" t="s">
        <v>3876</v>
      </c>
      <c r="H2010" s="443" t="s">
        <v>3878</v>
      </c>
      <c r="I2010" s="445">
        <v>10.890000343322754</v>
      </c>
      <c r="J2010" s="445">
        <v>100</v>
      </c>
      <c r="K2010" s="446">
        <v>1089</v>
      </c>
    </row>
    <row r="2011" spans="1:11" ht="14.45" customHeight="1" x14ac:dyDescent="0.2">
      <c r="A2011" s="441" t="s">
        <v>3157</v>
      </c>
      <c r="B2011" s="442" t="s">
        <v>3158</v>
      </c>
      <c r="C2011" s="443" t="s">
        <v>3159</v>
      </c>
      <c r="D2011" s="444" t="s">
        <v>3160</v>
      </c>
      <c r="E2011" s="443" t="s">
        <v>1373</v>
      </c>
      <c r="F2011" s="444" t="s">
        <v>1374</v>
      </c>
      <c r="G2011" s="443" t="s">
        <v>3879</v>
      </c>
      <c r="H2011" s="443" t="s">
        <v>3880</v>
      </c>
      <c r="I2011" s="445">
        <v>10.8116668065389</v>
      </c>
      <c r="J2011" s="445">
        <v>990</v>
      </c>
      <c r="K2011" s="446">
        <v>10769.200012207031</v>
      </c>
    </row>
    <row r="2012" spans="1:11" ht="14.45" customHeight="1" x14ac:dyDescent="0.2">
      <c r="A2012" s="441" t="s">
        <v>3157</v>
      </c>
      <c r="B2012" s="442" t="s">
        <v>3158</v>
      </c>
      <c r="C2012" s="443" t="s">
        <v>3159</v>
      </c>
      <c r="D2012" s="444" t="s">
        <v>3160</v>
      </c>
      <c r="E2012" s="443" t="s">
        <v>1373</v>
      </c>
      <c r="F2012" s="444" t="s">
        <v>1374</v>
      </c>
      <c r="G2012" s="443" t="s">
        <v>3879</v>
      </c>
      <c r="H2012" s="443" t="s">
        <v>3881</v>
      </c>
      <c r="I2012" s="445">
        <v>11.182727206837047</v>
      </c>
      <c r="J2012" s="445">
        <v>2380</v>
      </c>
      <c r="K2012" s="446">
        <v>26505.39990234375</v>
      </c>
    </row>
    <row r="2013" spans="1:11" ht="14.45" customHeight="1" x14ac:dyDescent="0.2">
      <c r="A2013" s="441" t="s">
        <v>3157</v>
      </c>
      <c r="B2013" s="442" t="s">
        <v>3158</v>
      </c>
      <c r="C2013" s="443" t="s">
        <v>3159</v>
      </c>
      <c r="D2013" s="444" t="s">
        <v>3160</v>
      </c>
      <c r="E2013" s="443" t="s">
        <v>1373</v>
      </c>
      <c r="F2013" s="444" t="s">
        <v>1374</v>
      </c>
      <c r="G2013" s="443" t="s">
        <v>3882</v>
      </c>
      <c r="H2013" s="443" t="s">
        <v>3883</v>
      </c>
      <c r="I2013" s="445">
        <v>19.969999313354492</v>
      </c>
      <c r="J2013" s="445">
        <v>225</v>
      </c>
      <c r="K2013" s="446">
        <v>4492.1300048828125</v>
      </c>
    </row>
    <row r="2014" spans="1:11" ht="14.45" customHeight="1" x14ac:dyDescent="0.2">
      <c r="A2014" s="441" t="s">
        <v>3157</v>
      </c>
      <c r="B2014" s="442" t="s">
        <v>3158</v>
      </c>
      <c r="C2014" s="443" t="s">
        <v>3159</v>
      </c>
      <c r="D2014" s="444" t="s">
        <v>3160</v>
      </c>
      <c r="E2014" s="443" t="s">
        <v>1373</v>
      </c>
      <c r="F2014" s="444" t="s">
        <v>1374</v>
      </c>
      <c r="G2014" s="443" t="s">
        <v>3884</v>
      </c>
      <c r="H2014" s="443" t="s">
        <v>3885</v>
      </c>
      <c r="I2014" s="445">
        <v>198.1300048828125</v>
      </c>
      <c r="J2014" s="445">
        <v>24</v>
      </c>
      <c r="K2014" s="446">
        <v>4755.1201171875</v>
      </c>
    </row>
    <row r="2015" spans="1:11" ht="14.45" customHeight="1" x14ac:dyDescent="0.2">
      <c r="A2015" s="441" t="s">
        <v>3157</v>
      </c>
      <c r="B2015" s="442" t="s">
        <v>3158</v>
      </c>
      <c r="C2015" s="443" t="s">
        <v>3159</v>
      </c>
      <c r="D2015" s="444" t="s">
        <v>3160</v>
      </c>
      <c r="E2015" s="443" t="s">
        <v>1373</v>
      </c>
      <c r="F2015" s="444" t="s">
        <v>1374</v>
      </c>
      <c r="G2015" s="443" t="s">
        <v>1418</v>
      </c>
      <c r="H2015" s="443" t="s">
        <v>1419</v>
      </c>
      <c r="I2015" s="445">
        <v>0.82199999094009402</v>
      </c>
      <c r="J2015" s="445">
        <v>800</v>
      </c>
      <c r="K2015" s="446">
        <v>658</v>
      </c>
    </row>
    <row r="2016" spans="1:11" ht="14.45" customHeight="1" x14ac:dyDescent="0.2">
      <c r="A2016" s="441" t="s">
        <v>3157</v>
      </c>
      <c r="B2016" s="442" t="s">
        <v>3158</v>
      </c>
      <c r="C2016" s="443" t="s">
        <v>3159</v>
      </c>
      <c r="D2016" s="444" t="s">
        <v>3160</v>
      </c>
      <c r="E2016" s="443" t="s">
        <v>1373</v>
      </c>
      <c r="F2016" s="444" t="s">
        <v>1374</v>
      </c>
      <c r="G2016" s="443" t="s">
        <v>1431</v>
      </c>
      <c r="H2016" s="443" t="s">
        <v>3886</v>
      </c>
      <c r="I2016" s="445">
        <v>1.0900000333786011</v>
      </c>
      <c r="J2016" s="445">
        <v>800</v>
      </c>
      <c r="K2016" s="446">
        <v>872</v>
      </c>
    </row>
    <row r="2017" spans="1:11" ht="14.45" customHeight="1" x14ac:dyDescent="0.2">
      <c r="A2017" s="441" t="s">
        <v>3157</v>
      </c>
      <c r="B2017" s="442" t="s">
        <v>3158</v>
      </c>
      <c r="C2017" s="443" t="s">
        <v>3159</v>
      </c>
      <c r="D2017" s="444" t="s">
        <v>3160</v>
      </c>
      <c r="E2017" s="443" t="s">
        <v>1373</v>
      </c>
      <c r="F2017" s="444" t="s">
        <v>1374</v>
      </c>
      <c r="G2017" s="443" t="s">
        <v>1431</v>
      </c>
      <c r="H2017" s="443" t="s">
        <v>3887</v>
      </c>
      <c r="I2017" s="445">
        <v>1.0900000333786011</v>
      </c>
      <c r="J2017" s="445">
        <v>100</v>
      </c>
      <c r="K2017" s="446">
        <v>109</v>
      </c>
    </row>
    <row r="2018" spans="1:11" ht="14.45" customHeight="1" x14ac:dyDescent="0.2">
      <c r="A2018" s="441" t="s">
        <v>3157</v>
      </c>
      <c r="B2018" s="442" t="s">
        <v>3158</v>
      </c>
      <c r="C2018" s="443" t="s">
        <v>3159</v>
      </c>
      <c r="D2018" s="444" t="s">
        <v>3160</v>
      </c>
      <c r="E2018" s="443" t="s">
        <v>1373</v>
      </c>
      <c r="F2018" s="444" t="s">
        <v>1374</v>
      </c>
      <c r="G2018" s="443" t="s">
        <v>3888</v>
      </c>
      <c r="H2018" s="443" t="s">
        <v>3889</v>
      </c>
      <c r="I2018" s="445">
        <v>5.3400001525878906</v>
      </c>
      <c r="J2018" s="445">
        <v>100</v>
      </c>
      <c r="K2018" s="446">
        <v>534.27001953125</v>
      </c>
    </row>
    <row r="2019" spans="1:11" ht="14.45" customHeight="1" x14ac:dyDescent="0.2">
      <c r="A2019" s="441" t="s">
        <v>3157</v>
      </c>
      <c r="B2019" s="442" t="s">
        <v>3158</v>
      </c>
      <c r="C2019" s="443" t="s">
        <v>3159</v>
      </c>
      <c r="D2019" s="444" t="s">
        <v>3160</v>
      </c>
      <c r="E2019" s="443" t="s">
        <v>1373</v>
      </c>
      <c r="F2019" s="444" t="s">
        <v>1374</v>
      </c>
      <c r="G2019" s="443" t="s">
        <v>1420</v>
      </c>
      <c r="H2019" s="443" t="s">
        <v>1421</v>
      </c>
      <c r="I2019" s="445">
        <v>0.43999999761581421</v>
      </c>
      <c r="J2019" s="445">
        <v>300</v>
      </c>
      <c r="K2019" s="446">
        <v>132</v>
      </c>
    </row>
    <row r="2020" spans="1:11" ht="14.45" customHeight="1" x14ac:dyDescent="0.2">
      <c r="A2020" s="441" t="s">
        <v>3157</v>
      </c>
      <c r="B2020" s="442" t="s">
        <v>3158</v>
      </c>
      <c r="C2020" s="443" t="s">
        <v>3159</v>
      </c>
      <c r="D2020" s="444" t="s">
        <v>3160</v>
      </c>
      <c r="E2020" s="443" t="s">
        <v>1373</v>
      </c>
      <c r="F2020" s="444" t="s">
        <v>1374</v>
      </c>
      <c r="G2020" s="443" t="s">
        <v>1422</v>
      </c>
      <c r="H2020" s="443" t="s">
        <v>3890</v>
      </c>
      <c r="I2020" s="445">
        <v>0.47999998927116394</v>
      </c>
      <c r="J2020" s="445">
        <v>100</v>
      </c>
      <c r="K2020" s="446">
        <v>48</v>
      </c>
    </row>
    <row r="2021" spans="1:11" ht="14.45" customHeight="1" x14ac:dyDescent="0.2">
      <c r="A2021" s="441" t="s">
        <v>3157</v>
      </c>
      <c r="B2021" s="442" t="s">
        <v>3158</v>
      </c>
      <c r="C2021" s="443" t="s">
        <v>3159</v>
      </c>
      <c r="D2021" s="444" t="s">
        <v>3160</v>
      </c>
      <c r="E2021" s="443" t="s">
        <v>1373</v>
      </c>
      <c r="F2021" s="444" t="s">
        <v>1374</v>
      </c>
      <c r="G2021" s="443" t="s">
        <v>3095</v>
      </c>
      <c r="H2021" s="443" t="s">
        <v>3096</v>
      </c>
      <c r="I2021" s="445">
        <v>1.1344444354375203</v>
      </c>
      <c r="J2021" s="445">
        <v>2880</v>
      </c>
      <c r="K2021" s="446">
        <v>3266.4000396728516</v>
      </c>
    </row>
    <row r="2022" spans="1:11" ht="14.45" customHeight="1" x14ac:dyDescent="0.2">
      <c r="A2022" s="441" t="s">
        <v>3157</v>
      </c>
      <c r="B2022" s="442" t="s">
        <v>3158</v>
      </c>
      <c r="C2022" s="443" t="s">
        <v>3159</v>
      </c>
      <c r="D2022" s="444" t="s">
        <v>3160</v>
      </c>
      <c r="E2022" s="443" t="s">
        <v>1373</v>
      </c>
      <c r="F2022" s="444" t="s">
        <v>1374</v>
      </c>
      <c r="G2022" s="443" t="s">
        <v>3097</v>
      </c>
      <c r="H2022" s="443" t="s">
        <v>3098</v>
      </c>
      <c r="I2022" s="445">
        <v>1.6699999570846558</v>
      </c>
      <c r="J2022" s="445">
        <v>400</v>
      </c>
      <c r="K2022" s="446">
        <v>668</v>
      </c>
    </row>
    <row r="2023" spans="1:11" ht="14.45" customHeight="1" x14ac:dyDescent="0.2">
      <c r="A2023" s="441" t="s">
        <v>3157</v>
      </c>
      <c r="B2023" s="442" t="s">
        <v>3158</v>
      </c>
      <c r="C2023" s="443" t="s">
        <v>3159</v>
      </c>
      <c r="D2023" s="444" t="s">
        <v>3160</v>
      </c>
      <c r="E2023" s="443" t="s">
        <v>1373</v>
      </c>
      <c r="F2023" s="444" t="s">
        <v>1374</v>
      </c>
      <c r="G2023" s="443" t="s">
        <v>3097</v>
      </c>
      <c r="H2023" s="443" t="s">
        <v>3099</v>
      </c>
      <c r="I2023" s="445">
        <v>1.6799999475479126</v>
      </c>
      <c r="J2023" s="445">
        <v>500</v>
      </c>
      <c r="K2023" s="446">
        <v>840</v>
      </c>
    </row>
    <row r="2024" spans="1:11" ht="14.45" customHeight="1" x14ac:dyDescent="0.2">
      <c r="A2024" s="441" t="s">
        <v>3157</v>
      </c>
      <c r="B2024" s="442" t="s">
        <v>3158</v>
      </c>
      <c r="C2024" s="443" t="s">
        <v>3159</v>
      </c>
      <c r="D2024" s="444" t="s">
        <v>3160</v>
      </c>
      <c r="E2024" s="443" t="s">
        <v>1373</v>
      </c>
      <c r="F2024" s="444" t="s">
        <v>1374</v>
      </c>
      <c r="G2024" s="443" t="s">
        <v>3891</v>
      </c>
      <c r="H2024" s="443" t="s">
        <v>3892</v>
      </c>
      <c r="I2024" s="445">
        <v>7.1500000953674316</v>
      </c>
      <c r="J2024" s="445">
        <v>400</v>
      </c>
      <c r="K2024" s="446">
        <v>2861.6299438476563</v>
      </c>
    </row>
    <row r="2025" spans="1:11" ht="14.45" customHeight="1" x14ac:dyDescent="0.2">
      <c r="A2025" s="441" t="s">
        <v>3157</v>
      </c>
      <c r="B2025" s="442" t="s">
        <v>3158</v>
      </c>
      <c r="C2025" s="443" t="s">
        <v>3159</v>
      </c>
      <c r="D2025" s="444" t="s">
        <v>3160</v>
      </c>
      <c r="E2025" s="443" t="s">
        <v>1373</v>
      </c>
      <c r="F2025" s="444" t="s">
        <v>1374</v>
      </c>
      <c r="G2025" s="443" t="s">
        <v>3893</v>
      </c>
      <c r="H2025" s="443" t="s">
        <v>3894</v>
      </c>
      <c r="I2025" s="445">
        <v>11.630000114440918</v>
      </c>
      <c r="J2025" s="445">
        <v>100</v>
      </c>
      <c r="K2025" s="446">
        <v>1162.8399658203125</v>
      </c>
    </row>
    <row r="2026" spans="1:11" ht="14.45" customHeight="1" x14ac:dyDescent="0.2">
      <c r="A2026" s="441" t="s">
        <v>3157</v>
      </c>
      <c r="B2026" s="442" t="s">
        <v>3158</v>
      </c>
      <c r="C2026" s="443" t="s">
        <v>3159</v>
      </c>
      <c r="D2026" s="444" t="s">
        <v>3160</v>
      </c>
      <c r="E2026" s="443" t="s">
        <v>1373</v>
      </c>
      <c r="F2026" s="444" t="s">
        <v>1374</v>
      </c>
      <c r="G2026" s="443" t="s">
        <v>2688</v>
      </c>
      <c r="H2026" s="443" t="s">
        <v>2689</v>
      </c>
      <c r="I2026" s="445">
        <v>7.429999828338623</v>
      </c>
      <c r="J2026" s="445">
        <v>200</v>
      </c>
      <c r="K2026" s="446">
        <v>1486</v>
      </c>
    </row>
    <row r="2027" spans="1:11" ht="14.45" customHeight="1" x14ac:dyDescent="0.2">
      <c r="A2027" s="441" t="s">
        <v>3157</v>
      </c>
      <c r="B2027" s="442" t="s">
        <v>3158</v>
      </c>
      <c r="C2027" s="443" t="s">
        <v>3159</v>
      </c>
      <c r="D2027" s="444" t="s">
        <v>3160</v>
      </c>
      <c r="E2027" s="443" t="s">
        <v>1373</v>
      </c>
      <c r="F2027" s="444" t="s">
        <v>1374</v>
      </c>
      <c r="G2027" s="443" t="s">
        <v>3895</v>
      </c>
      <c r="H2027" s="443" t="s">
        <v>3896</v>
      </c>
      <c r="I2027" s="445">
        <v>6.2344443533155651</v>
      </c>
      <c r="J2027" s="445">
        <v>728</v>
      </c>
      <c r="K2027" s="446">
        <v>4539.0299835205078</v>
      </c>
    </row>
    <row r="2028" spans="1:11" ht="14.45" customHeight="1" x14ac:dyDescent="0.2">
      <c r="A2028" s="441" t="s">
        <v>3157</v>
      </c>
      <c r="B2028" s="442" t="s">
        <v>3158</v>
      </c>
      <c r="C2028" s="443" t="s">
        <v>3159</v>
      </c>
      <c r="D2028" s="444" t="s">
        <v>3160</v>
      </c>
      <c r="E2028" s="443" t="s">
        <v>1373</v>
      </c>
      <c r="F2028" s="444" t="s">
        <v>1374</v>
      </c>
      <c r="G2028" s="443" t="s">
        <v>1431</v>
      </c>
      <c r="H2028" s="443" t="s">
        <v>1432</v>
      </c>
      <c r="I2028" s="445">
        <v>1.0900000333786011</v>
      </c>
      <c r="J2028" s="445">
        <v>600</v>
      </c>
      <c r="K2028" s="446">
        <v>654</v>
      </c>
    </row>
    <row r="2029" spans="1:11" ht="14.45" customHeight="1" x14ac:dyDescent="0.2">
      <c r="A2029" s="441" t="s">
        <v>3157</v>
      </c>
      <c r="B2029" s="442" t="s">
        <v>3158</v>
      </c>
      <c r="C2029" s="443" t="s">
        <v>3159</v>
      </c>
      <c r="D2029" s="444" t="s">
        <v>3160</v>
      </c>
      <c r="E2029" s="443" t="s">
        <v>1373</v>
      </c>
      <c r="F2029" s="444" t="s">
        <v>1374</v>
      </c>
      <c r="G2029" s="443" t="s">
        <v>3888</v>
      </c>
      <c r="H2029" s="443" t="s">
        <v>3897</v>
      </c>
      <c r="I2029" s="445">
        <v>5.190000057220459</v>
      </c>
      <c r="J2029" s="445">
        <v>200</v>
      </c>
      <c r="K2029" s="446">
        <v>1037.4300537109375</v>
      </c>
    </row>
    <row r="2030" spans="1:11" ht="14.45" customHeight="1" x14ac:dyDescent="0.2">
      <c r="A2030" s="441" t="s">
        <v>3157</v>
      </c>
      <c r="B2030" s="442" t="s">
        <v>3158</v>
      </c>
      <c r="C2030" s="443" t="s">
        <v>3159</v>
      </c>
      <c r="D2030" s="444" t="s">
        <v>3160</v>
      </c>
      <c r="E2030" s="443" t="s">
        <v>1373</v>
      </c>
      <c r="F2030" s="444" t="s">
        <v>1374</v>
      </c>
      <c r="G2030" s="443" t="s">
        <v>1422</v>
      </c>
      <c r="H2030" s="443" t="s">
        <v>1433</v>
      </c>
      <c r="I2030" s="445">
        <v>0.4699999988079071</v>
      </c>
      <c r="J2030" s="445">
        <v>300</v>
      </c>
      <c r="K2030" s="446">
        <v>141</v>
      </c>
    </row>
    <row r="2031" spans="1:11" ht="14.45" customHeight="1" x14ac:dyDescent="0.2">
      <c r="A2031" s="441" t="s">
        <v>3157</v>
      </c>
      <c r="B2031" s="442" t="s">
        <v>3158</v>
      </c>
      <c r="C2031" s="443" t="s">
        <v>3159</v>
      </c>
      <c r="D2031" s="444" t="s">
        <v>3160</v>
      </c>
      <c r="E2031" s="443" t="s">
        <v>1373</v>
      </c>
      <c r="F2031" s="444" t="s">
        <v>1374</v>
      </c>
      <c r="G2031" s="443" t="s">
        <v>3097</v>
      </c>
      <c r="H2031" s="443" t="s">
        <v>3104</v>
      </c>
      <c r="I2031" s="445">
        <v>1.6819999694824219</v>
      </c>
      <c r="J2031" s="445">
        <v>1600</v>
      </c>
      <c r="K2031" s="446">
        <v>2691</v>
      </c>
    </row>
    <row r="2032" spans="1:11" ht="14.45" customHeight="1" x14ac:dyDescent="0.2">
      <c r="A2032" s="441" t="s">
        <v>3157</v>
      </c>
      <c r="B2032" s="442" t="s">
        <v>3158</v>
      </c>
      <c r="C2032" s="443" t="s">
        <v>3159</v>
      </c>
      <c r="D2032" s="444" t="s">
        <v>3160</v>
      </c>
      <c r="E2032" s="443" t="s">
        <v>1373</v>
      </c>
      <c r="F2032" s="444" t="s">
        <v>1374</v>
      </c>
      <c r="G2032" s="443" t="s">
        <v>1427</v>
      </c>
      <c r="H2032" s="443" t="s">
        <v>1434</v>
      </c>
      <c r="I2032" s="445">
        <v>0.67000001668930054</v>
      </c>
      <c r="J2032" s="445">
        <v>100</v>
      </c>
      <c r="K2032" s="446">
        <v>67</v>
      </c>
    </row>
    <row r="2033" spans="1:11" ht="14.45" customHeight="1" x14ac:dyDescent="0.2">
      <c r="A2033" s="441" t="s">
        <v>3157</v>
      </c>
      <c r="B2033" s="442" t="s">
        <v>3158</v>
      </c>
      <c r="C2033" s="443" t="s">
        <v>3159</v>
      </c>
      <c r="D2033" s="444" t="s">
        <v>3160</v>
      </c>
      <c r="E2033" s="443" t="s">
        <v>1373</v>
      </c>
      <c r="F2033" s="444" t="s">
        <v>1374</v>
      </c>
      <c r="G2033" s="443" t="s">
        <v>2688</v>
      </c>
      <c r="H2033" s="443" t="s">
        <v>3898</v>
      </c>
      <c r="I2033" s="445">
        <v>7.429999828338623</v>
      </c>
      <c r="J2033" s="445">
        <v>500</v>
      </c>
      <c r="K2033" s="446">
        <v>3715</v>
      </c>
    </row>
    <row r="2034" spans="1:11" ht="14.45" customHeight="1" x14ac:dyDescent="0.2">
      <c r="A2034" s="441" t="s">
        <v>3157</v>
      </c>
      <c r="B2034" s="442" t="s">
        <v>3158</v>
      </c>
      <c r="C2034" s="443" t="s">
        <v>3159</v>
      </c>
      <c r="D2034" s="444" t="s">
        <v>3160</v>
      </c>
      <c r="E2034" s="443" t="s">
        <v>1373</v>
      </c>
      <c r="F2034" s="444" t="s">
        <v>1374</v>
      </c>
      <c r="G2034" s="443" t="s">
        <v>3895</v>
      </c>
      <c r="H2034" s="443" t="s">
        <v>3899</v>
      </c>
      <c r="I2034" s="445">
        <v>6.2324999570846558</v>
      </c>
      <c r="J2034" s="445">
        <v>500</v>
      </c>
      <c r="K2034" s="446">
        <v>3116.5</v>
      </c>
    </row>
    <row r="2035" spans="1:11" ht="14.45" customHeight="1" x14ac:dyDescent="0.2">
      <c r="A2035" s="441" t="s">
        <v>3157</v>
      </c>
      <c r="B2035" s="442" t="s">
        <v>3158</v>
      </c>
      <c r="C2035" s="443" t="s">
        <v>3159</v>
      </c>
      <c r="D2035" s="444" t="s">
        <v>3160</v>
      </c>
      <c r="E2035" s="443" t="s">
        <v>1373</v>
      </c>
      <c r="F2035" s="444" t="s">
        <v>1374</v>
      </c>
      <c r="G2035" s="443" t="s">
        <v>3900</v>
      </c>
      <c r="H2035" s="443" t="s">
        <v>3901</v>
      </c>
      <c r="I2035" s="445">
        <v>703.010009765625</v>
      </c>
      <c r="J2035" s="445">
        <v>15</v>
      </c>
      <c r="K2035" s="446">
        <v>10545.150390625</v>
      </c>
    </row>
    <row r="2036" spans="1:11" ht="14.45" customHeight="1" x14ac:dyDescent="0.2">
      <c r="A2036" s="441" t="s">
        <v>3157</v>
      </c>
      <c r="B2036" s="442" t="s">
        <v>3158</v>
      </c>
      <c r="C2036" s="443" t="s">
        <v>3159</v>
      </c>
      <c r="D2036" s="444" t="s">
        <v>3160</v>
      </c>
      <c r="E2036" s="443" t="s">
        <v>1373</v>
      </c>
      <c r="F2036" s="444" t="s">
        <v>1374</v>
      </c>
      <c r="G2036" s="443" t="s">
        <v>3902</v>
      </c>
      <c r="H2036" s="443" t="s">
        <v>3903</v>
      </c>
      <c r="I2036" s="445">
        <v>486.35000610351563</v>
      </c>
      <c r="J2036" s="445">
        <v>2</v>
      </c>
      <c r="K2036" s="446">
        <v>972.69000244140625</v>
      </c>
    </row>
    <row r="2037" spans="1:11" ht="14.45" customHeight="1" x14ac:dyDescent="0.2">
      <c r="A2037" s="441" t="s">
        <v>3157</v>
      </c>
      <c r="B2037" s="442" t="s">
        <v>3158</v>
      </c>
      <c r="C2037" s="443" t="s">
        <v>3159</v>
      </c>
      <c r="D2037" s="444" t="s">
        <v>3160</v>
      </c>
      <c r="E2037" s="443" t="s">
        <v>1373</v>
      </c>
      <c r="F2037" s="444" t="s">
        <v>1374</v>
      </c>
      <c r="G2037" s="443" t="s">
        <v>3904</v>
      </c>
      <c r="H2037" s="443" t="s">
        <v>3905</v>
      </c>
      <c r="I2037" s="445">
        <v>467.26998901367188</v>
      </c>
      <c r="J2037" s="445">
        <v>1</v>
      </c>
      <c r="K2037" s="446">
        <v>467.26998901367188</v>
      </c>
    </row>
    <row r="2038" spans="1:11" ht="14.45" customHeight="1" x14ac:dyDescent="0.2">
      <c r="A2038" s="441" t="s">
        <v>3157</v>
      </c>
      <c r="B2038" s="442" t="s">
        <v>3158</v>
      </c>
      <c r="C2038" s="443" t="s">
        <v>3159</v>
      </c>
      <c r="D2038" s="444" t="s">
        <v>3160</v>
      </c>
      <c r="E2038" s="443" t="s">
        <v>1373</v>
      </c>
      <c r="F2038" s="444" t="s">
        <v>1374</v>
      </c>
      <c r="G2038" s="443" t="s">
        <v>3906</v>
      </c>
      <c r="H2038" s="443" t="s">
        <v>3907</v>
      </c>
      <c r="I2038" s="445">
        <v>9274.650390625</v>
      </c>
      <c r="J2038" s="445">
        <v>2</v>
      </c>
      <c r="K2038" s="446">
        <v>18549.30078125</v>
      </c>
    </row>
    <row r="2039" spans="1:11" ht="14.45" customHeight="1" x14ac:dyDescent="0.2">
      <c r="A2039" s="441" t="s">
        <v>3157</v>
      </c>
      <c r="B2039" s="442" t="s">
        <v>3158</v>
      </c>
      <c r="C2039" s="443" t="s">
        <v>3159</v>
      </c>
      <c r="D2039" s="444" t="s">
        <v>3160</v>
      </c>
      <c r="E2039" s="443" t="s">
        <v>1373</v>
      </c>
      <c r="F2039" s="444" t="s">
        <v>1374</v>
      </c>
      <c r="G2039" s="443" t="s">
        <v>3908</v>
      </c>
      <c r="H2039" s="443" t="s">
        <v>3909</v>
      </c>
      <c r="I2039" s="445">
        <v>1695.2099609375</v>
      </c>
      <c r="J2039" s="445">
        <v>1</v>
      </c>
      <c r="K2039" s="446">
        <v>1695.2099609375</v>
      </c>
    </row>
    <row r="2040" spans="1:11" ht="14.45" customHeight="1" x14ac:dyDescent="0.2">
      <c r="A2040" s="441" t="s">
        <v>3157</v>
      </c>
      <c r="B2040" s="442" t="s">
        <v>3158</v>
      </c>
      <c r="C2040" s="443" t="s">
        <v>3159</v>
      </c>
      <c r="D2040" s="444" t="s">
        <v>3160</v>
      </c>
      <c r="E2040" s="443" t="s">
        <v>1373</v>
      </c>
      <c r="F2040" s="444" t="s">
        <v>1374</v>
      </c>
      <c r="G2040" s="443" t="s">
        <v>3910</v>
      </c>
      <c r="H2040" s="443" t="s">
        <v>3911</v>
      </c>
      <c r="I2040" s="445">
        <v>1032.1300048828125</v>
      </c>
      <c r="J2040" s="445">
        <v>2</v>
      </c>
      <c r="K2040" s="446">
        <v>2064.260009765625</v>
      </c>
    </row>
    <row r="2041" spans="1:11" ht="14.45" customHeight="1" x14ac:dyDescent="0.2">
      <c r="A2041" s="441" t="s">
        <v>3157</v>
      </c>
      <c r="B2041" s="442" t="s">
        <v>3158</v>
      </c>
      <c r="C2041" s="443" t="s">
        <v>3159</v>
      </c>
      <c r="D2041" s="444" t="s">
        <v>3160</v>
      </c>
      <c r="E2041" s="443" t="s">
        <v>1373</v>
      </c>
      <c r="F2041" s="444" t="s">
        <v>1374</v>
      </c>
      <c r="G2041" s="443" t="s">
        <v>3912</v>
      </c>
      <c r="H2041" s="443" t="s">
        <v>3913</v>
      </c>
      <c r="I2041" s="445">
        <v>825.219970703125</v>
      </c>
      <c r="J2041" s="445">
        <v>5</v>
      </c>
      <c r="K2041" s="446">
        <v>4126.099853515625</v>
      </c>
    </row>
    <row r="2042" spans="1:11" ht="14.45" customHeight="1" x14ac:dyDescent="0.2">
      <c r="A2042" s="441" t="s">
        <v>3157</v>
      </c>
      <c r="B2042" s="442" t="s">
        <v>3158</v>
      </c>
      <c r="C2042" s="443" t="s">
        <v>3159</v>
      </c>
      <c r="D2042" s="444" t="s">
        <v>3160</v>
      </c>
      <c r="E2042" s="443" t="s">
        <v>1373</v>
      </c>
      <c r="F2042" s="444" t="s">
        <v>1374</v>
      </c>
      <c r="G2042" s="443" t="s">
        <v>3914</v>
      </c>
      <c r="H2042" s="443" t="s">
        <v>3915</v>
      </c>
      <c r="I2042" s="445">
        <v>878.46002197265625</v>
      </c>
      <c r="J2042" s="445">
        <v>12</v>
      </c>
      <c r="K2042" s="446">
        <v>10541.520080566406</v>
      </c>
    </row>
    <row r="2043" spans="1:11" ht="14.45" customHeight="1" x14ac:dyDescent="0.2">
      <c r="A2043" s="441" t="s">
        <v>3157</v>
      </c>
      <c r="B2043" s="442" t="s">
        <v>3158</v>
      </c>
      <c r="C2043" s="443" t="s">
        <v>3159</v>
      </c>
      <c r="D2043" s="444" t="s">
        <v>3160</v>
      </c>
      <c r="E2043" s="443" t="s">
        <v>1373</v>
      </c>
      <c r="F2043" s="444" t="s">
        <v>1374</v>
      </c>
      <c r="G2043" s="443" t="s">
        <v>3916</v>
      </c>
      <c r="H2043" s="443" t="s">
        <v>3917</v>
      </c>
      <c r="I2043" s="445">
        <v>826</v>
      </c>
      <c r="J2043" s="445">
        <v>6</v>
      </c>
      <c r="K2043" s="446">
        <v>4955.97021484375</v>
      </c>
    </row>
    <row r="2044" spans="1:11" ht="14.45" customHeight="1" x14ac:dyDescent="0.2">
      <c r="A2044" s="441" t="s">
        <v>3157</v>
      </c>
      <c r="B2044" s="442" t="s">
        <v>3158</v>
      </c>
      <c r="C2044" s="443" t="s">
        <v>3159</v>
      </c>
      <c r="D2044" s="444" t="s">
        <v>3160</v>
      </c>
      <c r="E2044" s="443" t="s">
        <v>1373</v>
      </c>
      <c r="F2044" s="444" t="s">
        <v>1374</v>
      </c>
      <c r="G2044" s="443" t="s">
        <v>3918</v>
      </c>
      <c r="H2044" s="443" t="s">
        <v>3919</v>
      </c>
      <c r="I2044" s="445">
        <v>2497.43994140625</v>
      </c>
      <c r="J2044" s="445">
        <v>4</v>
      </c>
      <c r="K2044" s="446">
        <v>9989.759765625</v>
      </c>
    </row>
    <row r="2045" spans="1:11" ht="14.45" customHeight="1" x14ac:dyDescent="0.2">
      <c r="A2045" s="441" t="s">
        <v>3157</v>
      </c>
      <c r="B2045" s="442" t="s">
        <v>3158</v>
      </c>
      <c r="C2045" s="443" t="s">
        <v>3159</v>
      </c>
      <c r="D2045" s="444" t="s">
        <v>3160</v>
      </c>
      <c r="E2045" s="443" t="s">
        <v>1373</v>
      </c>
      <c r="F2045" s="444" t="s">
        <v>1374</v>
      </c>
      <c r="G2045" s="443" t="s">
        <v>3920</v>
      </c>
      <c r="H2045" s="443" t="s">
        <v>3921</v>
      </c>
      <c r="I2045" s="445">
        <v>836.1099853515625</v>
      </c>
      <c r="J2045" s="445">
        <v>19</v>
      </c>
      <c r="K2045" s="446">
        <v>15886.090087890625</v>
      </c>
    </row>
    <row r="2046" spans="1:11" ht="14.45" customHeight="1" x14ac:dyDescent="0.2">
      <c r="A2046" s="441" t="s">
        <v>3157</v>
      </c>
      <c r="B2046" s="442" t="s">
        <v>3158</v>
      </c>
      <c r="C2046" s="443" t="s">
        <v>3159</v>
      </c>
      <c r="D2046" s="444" t="s">
        <v>3160</v>
      </c>
      <c r="E2046" s="443" t="s">
        <v>1373</v>
      </c>
      <c r="F2046" s="444" t="s">
        <v>1374</v>
      </c>
      <c r="G2046" s="443" t="s">
        <v>3922</v>
      </c>
      <c r="H2046" s="443" t="s">
        <v>3923</v>
      </c>
      <c r="I2046" s="445">
        <v>3116.9599609375</v>
      </c>
      <c r="J2046" s="445">
        <v>1</v>
      </c>
      <c r="K2046" s="446">
        <v>3116.9599609375</v>
      </c>
    </row>
    <row r="2047" spans="1:11" ht="14.45" customHeight="1" x14ac:dyDescent="0.2">
      <c r="A2047" s="441" t="s">
        <v>3157</v>
      </c>
      <c r="B2047" s="442" t="s">
        <v>3158</v>
      </c>
      <c r="C2047" s="443" t="s">
        <v>3159</v>
      </c>
      <c r="D2047" s="444" t="s">
        <v>3160</v>
      </c>
      <c r="E2047" s="443" t="s">
        <v>1373</v>
      </c>
      <c r="F2047" s="444" t="s">
        <v>1374</v>
      </c>
      <c r="G2047" s="443" t="s">
        <v>3924</v>
      </c>
      <c r="H2047" s="443" t="s">
        <v>3925</v>
      </c>
      <c r="I2047" s="445">
        <v>694.53997802734375</v>
      </c>
      <c r="J2047" s="445">
        <v>1</v>
      </c>
      <c r="K2047" s="446">
        <v>694.53997802734375</v>
      </c>
    </row>
    <row r="2048" spans="1:11" ht="14.45" customHeight="1" x14ac:dyDescent="0.2">
      <c r="A2048" s="441" t="s">
        <v>3157</v>
      </c>
      <c r="B2048" s="442" t="s">
        <v>3158</v>
      </c>
      <c r="C2048" s="443" t="s">
        <v>3159</v>
      </c>
      <c r="D2048" s="444" t="s">
        <v>3160</v>
      </c>
      <c r="E2048" s="443" t="s">
        <v>1373</v>
      </c>
      <c r="F2048" s="444" t="s">
        <v>1374</v>
      </c>
      <c r="G2048" s="443" t="s">
        <v>3926</v>
      </c>
      <c r="H2048" s="443" t="s">
        <v>3927</v>
      </c>
      <c r="I2048" s="445">
        <v>781.65997314453125</v>
      </c>
      <c r="J2048" s="445">
        <v>5</v>
      </c>
      <c r="K2048" s="446">
        <v>3908.2998657226563</v>
      </c>
    </row>
    <row r="2049" spans="1:11" ht="14.45" customHeight="1" x14ac:dyDescent="0.2">
      <c r="A2049" s="441" t="s">
        <v>3157</v>
      </c>
      <c r="B2049" s="442" t="s">
        <v>3158</v>
      </c>
      <c r="C2049" s="443" t="s">
        <v>3159</v>
      </c>
      <c r="D2049" s="444" t="s">
        <v>3160</v>
      </c>
      <c r="E2049" s="443" t="s">
        <v>1373</v>
      </c>
      <c r="F2049" s="444" t="s">
        <v>1374</v>
      </c>
      <c r="G2049" s="443" t="s">
        <v>3928</v>
      </c>
      <c r="H2049" s="443" t="s">
        <v>3929</v>
      </c>
      <c r="I2049" s="445">
        <v>857.8900146484375</v>
      </c>
      <c r="J2049" s="445">
        <v>2</v>
      </c>
      <c r="K2049" s="446">
        <v>1715.780029296875</v>
      </c>
    </row>
    <row r="2050" spans="1:11" ht="14.45" customHeight="1" x14ac:dyDescent="0.2">
      <c r="A2050" s="441" t="s">
        <v>3157</v>
      </c>
      <c r="B2050" s="442" t="s">
        <v>3158</v>
      </c>
      <c r="C2050" s="443" t="s">
        <v>3159</v>
      </c>
      <c r="D2050" s="444" t="s">
        <v>3160</v>
      </c>
      <c r="E2050" s="443" t="s">
        <v>1373</v>
      </c>
      <c r="F2050" s="444" t="s">
        <v>1374</v>
      </c>
      <c r="G2050" s="443" t="s">
        <v>3930</v>
      </c>
      <c r="H2050" s="443" t="s">
        <v>3931</v>
      </c>
      <c r="I2050" s="445">
        <v>1496.77001953125</v>
      </c>
      <c r="J2050" s="445">
        <v>2</v>
      </c>
      <c r="K2050" s="446">
        <v>2993.5400390625</v>
      </c>
    </row>
    <row r="2051" spans="1:11" ht="14.45" customHeight="1" x14ac:dyDescent="0.2">
      <c r="A2051" s="441" t="s">
        <v>3157</v>
      </c>
      <c r="B2051" s="442" t="s">
        <v>3158</v>
      </c>
      <c r="C2051" s="443" t="s">
        <v>3159</v>
      </c>
      <c r="D2051" s="444" t="s">
        <v>3160</v>
      </c>
      <c r="E2051" s="443" t="s">
        <v>1373</v>
      </c>
      <c r="F2051" s="444" t="s">
        <v>1374</v>
      </c>
      <c r="G2051" s="443" t="s">
        <v>3932</v>
      </c>
      <c r="H2051" s="443" t="s">
        <v>3933</v>
      </c>
      <c r="I2051" s="445">
        <v>2290.530029296875</v>
      </c>
      <c r="J2051" s="445">
        <v>6</v>
      </c>
      <c r="K2051" s="446">
        <v>13743.1796875</v>
      </c>
    </row>
    <row r="2052" spans="1:11" ht="14.45" customHeight="1" x14ac:dyDescent="0.2">
      <c r="A2052" s="441" t="s">
        <v>3157</v>
      </c>
      <c r="B2052" s="442" t="s">
        <v>3158</v>
      </c>
      <c r="C2052" s="443" t="s">
        <v>3159</v>
      </c>
      <c r="D2052" s="444" t="s">
        <v>3160</v>
      </c>
      <c r="E2052" s="443" t="s">
        <v>1373</v>
      </c>
      <c r="F2052" s="444" t="s">
        <v>1374</v>
      </c>
      <c r="G2052" s="443" t="s">
        <v>3934</v>
      </c>
      <c r="H2052" s="443" t="s">
        <v>3935</v>
      </c>
      <c r="I2052" s="445">
        <v>3758.260009765625</v>
      </c>
      <c r="J2052" s="445">
        <v>12</v>
      </c>
      <c r="K2052" s="446">
        <v>45099.12060546875</v>
      </c>
    </row>
    <row r="2053" spans="1:11" ht="14.45" customHeight="1" x14ac:dyDescent="0.2">
      <c r="A2053" s="441" t="s">
        <v>3157</v>
      </c>
      <c r="B2053" s="442" t="s">
        <v>3158</v>
      </c>
      <c r="C2053" s="443" t="s">
        <v>3159</v>
      </c>
      <c r="D2053" s="444" t="s">
        <v>3160</v>
      </c>
      <c r="E2053" s="443" t="s">
        <v>1373</v>
      </c>
      <c r="F2053" s="444" t="s">
        <v>1374</v>
      </c>
      <c r="G2053" s="443" t="s">
        <v>3936</v>
      </c>
      <c r="H2053" s="443" t="s">
        <v>3937</v>
      </c>
      <c r="I2053" s="445">
        <v>1063.5899658203125</v>
      </c>
      <c r="J2053" s="445">
        <v>7</v>
      </c>
      <c r="K2053" s="446">
        <v>7445.1297607421875</v>
      </c>
    </row>
    <row r="2054" spans="1:11" ht="14.45" customHeight="1" x14ac:dyDescent="0.2">
      <c r="A2054" s="441" t="s">
        <v>3157</v>
      </c>
      <c r="B2054" s="442" t="s">
        <v>3158</v>
      </c>
      <c r="C2054" s="443" t="s">
        <v>3159</v>
      </c>
      <c r="D2054" s="444" t="s">
        <v>3160</v>
      </c>
      <c r="E2054" s="443" t="s">
        <v>1373</v>
      </c>
      <c r="F2054" s="444" t="s">
        <v>1374</v>
      </c>
      <c r="G2054" s="443" t="s">
        <v>3938</v>
      </c>
      <c r="H2054" s="443" t="s">
        <v>3939</v>
      </c>
      <c r="I2054" s="445">
        <v>1270.5</v>
      </c>
      <c r="J2054" s="445">
        <v>24</v>
      </c>
      <c r="K2054" s="446">
        <v>30492</v>
      </c>
    </row>
    <row r="2055" spans="1:11" ht="14.45" customHeight="1" x14ac:dyDescent="0.2">
      <c r="A2055" s="441" t="s">
        <v>3157</v>
      </c>
      <c r="B2055" s="442" t="s">
        <v>3158</v>
      </c>
      <c r="C2055" s="443" t="s">
        <v>3159</v>
      </c>
      <c r="D2055" s="444" t="s">
        <v>3160</v>
      </c>
      <c r="E2055" s="443" t="s">
        <v>1373</v>
      </c>
      <c r="F2055" s="444" t="s">
        <v>1374</v>
      </c>
      <c r="G2055" s="443" t="s">
        <v>3940</v>
      </c>
      <c r="H2055" s="443" t="s">
        <v>3941</v>
      </c>
      <c r="I2055" s="445">
        <v>2226.39990234375</v>
      </c>
      <c r="J2055" s="445">
        <v>5</v>
      </c>
      <c r="K2055" s="446">
        <v>11132</v>
      </c>
    </row>
    <row r="2056" spans="1:11" ht="14.45" customHeight="1" x14ac:dyDescent="0.2">
      <c r="A2056" s="441" t="s">
        <v>3157</v>
      </c>
      <c r="B2056" s="442" t="s">
        <v>3158</v>
      </c>
      <c r="C2056" s="443" t="s">
        <v>3159</v>
      </c>
      <c r="D2056" s="444" t="s">
        <v>3160</v>
      </c>
      <c r="E2056" s="443" t="s">
        <v>1373</v>
      </c>
      <c r="F2056" s="444" t="s">
        <v>1374</v>
      </c>
      <c r="G2056" s="443" t="s">
        <v>3616</v>
      </c>
      <c r="H2056" s="443" t="s">
        <v>3942</v>
      </c>
      <c r="I2056" s="445">
        <v>825.219970703125</v>
      </c>
      <c r="J2056" s="445">
        <v>18</v>
      </c>
      <c r="K2056" s="446">
        <v>14853.95947265625</v>
      </c>
    </row>
    <row r="2057" spans="1:11" ht="14.45" customHeight="1" x14ac:dyDescent="0.2">
      <c r="A2057" s="441" t="s">
        <v>3157</v>
      </c>
      <c r="B2057" s="442" t="s">
        <v>3158</v>
      </c>
      <c r="C2057" s="443" t="s">
        <v>3159</v>
      </c>
      <c r="D2057" s="444" t="s">
        <v>3160</v>
      </c>
      <c r="E2057" s="443" t="s">
        <v>1373</v>
      </c>
      <c r="F2057" s="444" t="s">
        <v>1374</v>
      </c>
      <c r="G2057" s="443" t="s">
        <v>3943</v>
      </c>
      <c r="H2057" s="443" t="s">
        <v>3944</v>
      </c>
      <c r="I2057" s="445">
        <v>999.46002197265625</v>
      </c>
      <c r="J2057" s="445">
        <v>3</v>
      </c>
      <c r="K2057" s="446">
        <v>2998.3800659179688</v>
      </c>
    </row>
    <row r="2058" spans="1:11" ht="14.45" customHeight="1" x14ac:dyDescent="0.2">
      <c r="A2058" s="441" t="s">
        <v>3157</v>
      </c>
      <c r="B2058" s="442" t="s">
        <v>3158</v>
      </c>
      <c r="C2058" s="443" t="s">
        <v>3159</v>
      </c>
      <c r="D2058" s="444" t="s">
        <v>3160</v>
      </c>
      <c r="E2058" s="443" t="s">
        <v>1373</v>
      </c>
      <c r="F2058" s="444" t="s">
        <v>1374</v>
      </c>
      <c r="G2058" s="443" t="s">
        <v>3945</v>
      </c>
      <c r="H2058" s="443" t="s">
        <v>3946</v>
      </c>
      <c r="I2058" s="445">
        <v>825.219970703125</v>
      </c>
      <c r="J2058" s="445">
        <v>1</v>
      </c>
      <c r="K2058" s="446">
        <v>825.219970703125</v>
      </c>
    </row>
    <row r="2059" spans="1:11" ht="14.45" customHeight="1" x14ac:dyDescent="0.2">
      <c r="A2059" s="441" t="s">
        <v>3157</v>
      </c>
      <c r="B2059" s="442" t="s">
        <v>3158</v>
      </c>
      <c r="C2059" s="443" t="s">
        <v>3159</v>
      </c>
      <c r="D2059" s="444" t="s">
        <v>3160</v>
      </c>
      <c r="E2059" s="443" t="s">
        <v>1373</v>
      </c>
      <c r="F2059" s="444" t="s">
        <v>1374</v>
      </c>
      <c r="G2059" s="443" t="s">
        <v>3947</v>
      </c>
      <c r="H2059" s="443" t="s">
        <v>3948</v>
      </c>
      <c r="I2059" s="445">
        <v>836.1099853515625</v>
      </c>
      <c r="J2059" s="445">
        <v>31</v>
      </c>
      <c r="K2059" s="446">
        <v>25919.4091796875</v>
      </c>
    </row>
    <row r="2060" spans="1:11" ht="14.45" customHeight="1" x14ac:dyDescent="0.2">
      <c r="A2060" s="441" t="s">
        <v>3157</v>
      </c>
      <c r="B2060" s="442" t="s">
        <v>3158</v>
      </c>
      <c r="C2060" s="443" t="s">
        <v>3159</v>
      </c>
      <c r="D2060" s="444" t="s">
        <v>3160</v>
      </c>
      <c r="E2060" s="443" t="s">
        <v>1373</v>
      </c>
      <c r="F2060" s="444" t="s">
        <v>1374</v>
      </c>
      <c r="G2060" s="443" t="s">
        <v>3949</v>
      </c>
      <c r="H2060" s="443" t="s">
        <v>3950</v>
      </c>
      <c r="I2060" s="445">
        <v>2117.5</v>
      </c>
      <c r="J2060" s="445">
        <v>16</v>
      </c>
      <c r="K2060" s="446">
        <v>33880</v>
      </c>
    </row>
    <row r="2061" spans="1:11" ht="14.45" customHeight="1" x14ac:dyDescent="0.2">
      <c r="A2061" s="441" t="s">
        <v>3157</v>
      </c>
      <c r="B2061" s="442" t="s">
        <v>3158</v>
      </c>
      <c r="C2061" s="443" t="s">
        <v>3159</v>
      </c>
      <c r="D2061" s="444" t="s">
        <v>3160</v>
      </c>
      <c r="E2061" s="443" t="s">
        <v>1373</v>
      </c>
      <c r="F2061" s="444" t="s">
        <v>1374</v>
      </c>
      <c r="G2061" s="443" t="s">
        <v>3951</v>
      </c>
      <c r="H2061" s="443" t="s">
        <v>3952</v>
      </c>
      <c r="I2061" s="445">
        <v>857.8900146484375</v>
      </c>
      <c r="J2061" s="445">
        <v>1</v>
      </c>
      <c r="K2061" s="446">
        <v>857.8900146484375</v>
      </c>
    </row>
    <row r="2062" spans="1:11" ht="14.45" customHeight="1" x14ac:dyDescent="0.2">
      <c r="A2062" s="441" t="s">
        <v>3157</v>
      </c>
      <c r="B2062" s="442" t="s">
        <v>3158</v>
      </c>
      <c r="C2062" s="443" t="s">
        <v>3159</v>
      </c>
      <c r="D2062" s="444" t="s">
        <v>3160</v>
      </c>
      <c r="E2062" s="443" t="s">
        <v>1373</v>
      </c>
      <c r="F2062" s="444" t="s">
        <v>1374</v>
      </c>
      <c r="G2062" s="443" t="s">
        <v>3953</v>
      </c>
      <c r="H2062" s="443" t="s">
        <v>3954</v>
      </c>
      <c r="I2062" s="445">
        <v>2041.27001953125</v>
      </c>
      <c r="J2062" s="445">
        <v>4</v>
      </c>
      <c r="K2062" s="446">
        <v>8165.080078125</v>
      </c>
    </row>
    <row r="2063" spans="1:11" ht="14.45" customHeight="1" x14ac:dyDescent="0.2">
      <c r="A2063" s="441" t="s">
        <v>3157</v>
      </c>
      <c r="B2063" s="442" t="s">
        <v>3158</v>
      </c>
      <c r="C2063" s="443" t="s">
        <v>3159</v>
      </c>
      <c r="D2063" s="444" t="s">
        <v>3160</v>
      </c>
      <c r="E2063" s="443" t="s">
        <v>1373</v>
      </c>
      <c r="F2063" s="444" t="s">
        <v>1374</v>
      </c>
      <c r="G2063" s="443" t="s">
        <v>3955</v>
      </c>
      <c r="H2063" s="443" t="s">
        <v>3956</v>
      </c>
      <c r="I2063" s="445">
        <v>857.8900146484375</v>
      </c>
      <c r="J2063" s="445">
        <v>1</v>
      </c>
      <c r="K2063" s="446">
        <v>857.8900146484375</v>
      </c>
    </row>
    <row r="2064" spans="1:11" ht="14.45" customHeight="1" x14ac:dyDescent="0.2">
      <c r="A2064" s="441" t="s">
        <v>3157</v>
      </c>
      <c r="B2064" s="442" t="s">
        <v>3158</v>
      </c>
      <c r="C2064" s="443" t="s">
        <v>3159</v>
      </c>
      <c r="D2064" s="444" t="s">
        <v>3160</v>
      </c>
      <c r="E2064" s="443" t="s">
        <v>1373</v>
      </c>
      <c r="F2064" s="444" t="s">
        <v>1374</v>
      </c>
      <c r="G2064" s="443" t="s">
        <v>3957</v>
      </c>
      <c r="H2064" s="443" t="s">
        <v>3958</v>
      </c>
      <c r="I2064" s="445">
        <v>999.46002197265625</v>
      </c>
      <c r="J2064" s="445">
        <v>7</v>
      </c>
      <c r="K2064" s="446">
        <v>6996.2197875976563</v>
      </c>
    </row>
    <row r="2065" spans="1:11" ht="14.45" customHeight="1" x14ac:dyDescent="0.2">
      <c r="A2065" s="441" t="s">
        <v>3157</v>
      </c>
      <c r="B2065" s="442" t="s">
        <v>3158</v>
      </c>
      <c r="C2065" s="443" t="s">
        <v>3159</v>
      </c>
      <c r="D2065" s="444" t="s">
        <v>3160</v>
      </c>
      <c r="E2065" s="443" t="s">
        <v>1373</v>
      </c>
      <c r="F2065" s="444" t="s">
        <v>1374</v>
      </c>
      <c r="G2065" s="443" t="s">
        <v>3959</v>
      </c>
      <c r="H2065" s="443" t="s">
        <v>3960</v>
      </c>
      <c r="I2065" s="445">
        <v>1194.27001953125</v>
      </c>
      <c r="J2065" s="445">
        <v>18</v>
      </c>
      <c r="K2065" s="446">
        <v>21496.8603515625</v>
      </c>
    </row>
    <row r="2066" spans="1:11" ht="14.45" customHeight="1" x14ac:dyDescent="0.2">
      <c r="A2066" s="441" t="s">
        <v>3157</v>
      </c>
      <c r="B2066" s="442" t="s">
        <v>3158</v>
      </c>
      <c r="C2066" s="443" t="s">
        <v>3159</v>
      </c>
      <c r="D2066" s="444" t="s">
        <v>3160</v>
      </c>
      <c r="E2066" s="443" t="s">
        <v>1373</v>
      </c>
      <c r="F2066" s="444" t="s">
        <v>1374</v>
      </c>
      <c r="G2066" s="443" t="s">
        <v>3961</v>
      </c>
      <c r="H2066" s="443" t="s">
        <v>3962</v>
      </c>
      <c r="I2066" s="445">
        <v>1868.239990234375</v>
      </c>
      <c r="J2066" s="445">
        <v>4</v>
      </c>
      <c r="K2066" s="446">
        <v>7472.9599609375</v>
      </c>
    </row>
    <row r="2067" spans="1:11" ht="14.45" customHeight="1" x14ac:dyDescent="0.2">
      <c r="A2067" s="441" t="s">
        <v>3157</v>
      </c>
      <c r="B2067" s="442" t="s">
        <v>3158</v>
      </c>
      <c r="C2067" s="443" t="s">
        <v>3159</v>
      </c>
      <c r="D2067" s="444" t="s">
        <v>3160</v>
      </c>
      <c r="E2067" s="443" t="s">
        <v>1373</v>
      </c>
      <c r="F2067" s="444" t="s">
        <v>1374</v>
      </c>
      <c r="G2067" s="443" t="s">
        <v>3963</v>
      </c>
      <c r="H2067" s="443" t="s">
        <v>3964</v>
      </c>
      <c r="I2067" s="445">
        <v>879.66998291015625</v>
      </c>
      <c r="J2067" s="445">
        <v>1</v>
      </c>
      <c r="K2067" s="446">
        <v>879.66998291015625</v>
      </c>
    </row>
    <row r="2068" spans="1:11" ht="14.45" customHeight="1" x14ac:dyDescent="0.2">
      <c r="A2068" s="441" t="s">
        <v>3157</v>
      </c>
      <c r="B2068" s="442" t="s">
        <v>3158</v>
      </c>
      <c r="C2068" s="443" t="s">
        <v>3159</v>
      </c>
      <c r="D2068" s="444" t="s">
        <v>3160</v>
      </c>
      <c r="E2068" s="443" t="s">
        <v>1373</v>
      </c>
      <c r="F2068" s="444" t="s">
        <v>1374</v>
      </c>
      <c r="G2068" s="443" t="s">
        <v>3965</v>
      </c>
      <c r="H2068" s="443" t="s">
        <v>3966</v>
      </c>
      <c r="I2068" s="445">
        <v>6922.41015625</v>
      </c>
      <c r="J2068" s="445">
        <v>2</v>
      </c>
      <c r="K2068" s="446">
        <v>13844.8203125</v>
      </c>
    </row>
    <row r="2069" spans="1:11" ht="14.45" customHeight="1" x14ac:dyDescent="0.2">
      <c r="A2069" s="441" t="s">
        <v>3157</v>
      </c>
      <c r="B2069" s="442" t="s">
        <v>3158</v>
      </c>
      <c r="C2069" s="443" t="s">
        <v>3159</v>
      </c>
      <c r="D2069" s="444" t="s">
        <v>3160</v>
      </c>
      <c r="E2069" s="443" t="s">
        <v>1373</v>
      </c>
      <c r="F2069" s="444" t="s">
        <v>1374</v>
      </c>
      <c r="G2069" s="443" t="s">
        <v>3967</v>
      </c>
      <c r="H2069" s="443" t="s">
        <v>3968</v>
      </c>
      <c r="I2069" s="445">
        <v>791.34002685546875</v>
      </c>
      <c r="J2069" s="445">
        <v>2</v>
      </c>
      <c r="K2069" s="446">
        <v>1582.6800537109375</v>
      </c>
    </row>
    <row r="2070" spans="1:11" ht="14.45" customHeight="1" x14ac:dyDescent="0.2">
      <c r="A2070" s="441" t="s">
        <v>3157</v>
      </c>
      <c r="B2070" s="442" t="s">
        <v>3158</v>
      </c>
      <c r="C2070" s="443" t="s">
        <v>3159</v>
      </c>
      <c r="D2070" s="444" t="s">
        <v>3160</v>
      </c>
      <c r="E2070" s="443" t="s">
        <v>1373</v>
      </c>
      <c r="F2070" s="444" t="s">
        <v>1374</v>
      </c>
      <c r="G2070" s="443" t="s">
        <v>3969</v>
      </c>
      <c r="H2070" s="443" t="s">
        <v>3970</v>
      </c>
      <c r="I2070" s="445">
        <v>827.6400146484375</v>
      </c>
      <c r="J2070" s="445">
        <v>13</v>
      </c>
      <c r="K2070" s="446">
        <v>10759.320190429688</v>
      </c>
    </row>
    <row r="2071" spans="1:11" ht="14.45" customHeight="1" x14ac:dyDescent="0.2">
      <c r="A2071" s="441" t="s">
        <v>3157</v>
      </c>
      <c r="B2071" s="442" t="s">
        <v>3158</v>
      </c>
      <c r="C2071" s="443" t="s">
        <v>3159</v>
      </c>
      <c r="D2071" s="444" t="s">
        <v>3160</v>
      </c>
      <c r="E2071" s="443" t="s">
        <v>1373</v>
      </c>
      <c r="F2071" s="444" t="s">
        <v>1374</v>
      </c>
      <c r="G2071" s="443" t="s">
        <v>3971</v>
      </c>
      <c r="H2071" s="443" t="s">
        <v>3972</v>
      </c>
      <c r="I2071" s="445">
        <v>758.66998291015625</v>
      </c>
      <c r="J2071" s="445">
        <v>1</v>
      </c>
      <c r="K2071" s="446">
        <v>758.66998291015625</v>
      </c>
    </row>
    <row r="2072" spans="1:11" ht="14.45" customHeight="1" x14ac:dyDescent="0.2">
      <c r="A2072" s="441" t="s">
        <v>3157</v>
      </c>
      <c r="B2072" s="442" t="s">
        <v>3158</v>
      </c>
      <c r="C2072" s="443" t="s">
        <v>3159</v>
      </c>
      <c r="D2072" s="444" t="s">
        <v>3160</v>
      </c>
      <c r="E2072" s="443" t="s">
        <v>1373</v>
      </c>
      <c r="F2072" s="444" t="s">
        <v>1374</v>
      </c>
      <c r="G2072" s="443" t="s">
        <v>3973</v>
      </c>
      <c r="H2072" s="443" t="s">
        <v>3974</v>
      </c>
      <c r="I2072" s="445">
        <v>768.3499755859375</v>
      </c>
      <c r="J2072" s="445">
        <v>9</v>
      </c>
      <c r="K2072" s="446">
        <v>6915.14990234375</v>
      </c>
    </row>
    <row r="2073" spans="1:11" ht="14.45" customHeight="1" x14ac:dyDescent="0.2">
      <c r="A2073" s="441" t="s">
        <v>3157</v>
      </c>
      <c r="B2073" s="442" t="s">
        <v>3158</v>
      </c>
      <c r="C2073" s="443" t="s">
        <v>3159</v>
      </c>
      <c r="D2073" s="444" t="s">
        <v>3160</v>
      </c>
      <c r="E2073" s="443" t="s">
        <v>1373</v>
      </c>
      <c r="F2073" s="444" t="s">
        <v>1374</v>
      </c>
      <c r="G2073" s="443" t="s">
        <v>3975</v>
      </c>
      <c r="H2073" s="443" t="s">
        <v>3976</v>
      </c>
      <c r="I2073" s="445">
        <v>981.30999755859375</v>
      </c>
      <c r="J2073" s="445">
        <v>4</v>
      </c>
      <c r="K2073" s="446">
        <v>3925.239990234375</v>
      </c>
    </row>
    <row r="2074" spans="1:11" ht="14.45" customHeight="1" x14ac:dyDescent="0.2">
      <c r="A2074" s="441" t="s">
        <v>3157</v>
      </c>
      <c r="B2074" s="442" t="s">
        <v>3158</v>
      </c>
      <c r="C2074" s="443" t="s">
        <v>3159</v>
      </c>
      <c r="D2074" s="444" t="s">
        <v>3160</v>
      </c>
      <c r="E2074" s="443" t="s">
        <v>1373</v>
      </c>
      <c r="F2074" s="444" t="s">
        <v>1374</v>
      </c>
      <c r="G2074" s="443" t="s">
        <v>3977</v>
      </c>
      <c r="H2074" s="443" t="s">
        <v>3978</v>
      </c>
      <c r="I2074" s="445">
        <v>768.3499755859375</v>
      </c>
      <c r="J2074" s="445">
        <v>1</v>
      </c>
      <c r="K2074" s="446">
        <v>768.3499755859375</v>
      </c>
    </row>
    <row r="2075" spans="1:11" ht="14.45" customHeight="1" x14ac:dyDescent="0.2">
      <c r="A2075" s="441" t="s">
        <v>3157</v>
      </c>
      <c r="B2075" s="442" t="s">
        <v>3158</v>
      </c>
      <c r="C2075" s="443" t="s">
        <v>3159</v>
      </c>
      <c r="D2075" s="444" t="s">
        <v>3160</v>
      </c>
      <c r="E2075" s="443" t="s">
        <v>1373</v>
      </c>
      <c r="F2075" s="444" t="s">
        <v>1374</v>
      </c>
      <c r="G2075" s="443" t="s">
        <v>3979</v>
      </c>
      <c r="H2075" s="443" t="s">
        <v>3980</v>
      </c>
      <c r="I2075" s="445">
        <v>2409.110107421875</v>
      </c>
      <c r="J2075" s="445">
        <v>22</v>
      </c>
      <c r="K2075" s="446">
        <v>53000.41943359375</v>
      </c>
    </row>
    <row r="2076" spans="1:11" ht="14.45" customHeight="1" x14ac:dyDescent="0.2">
      <c r="A2076" s="441" t="s">
        <v>3157</v>
      </c>
      <c r="B2076" s="442" t="s">
        <v>3158</v>
      </c>
      <c r="C2076" s="443" t="s">
        <v>3159</v>
      </c>
      <c r="D2076" s="444" t="s">
        <v>3160</v>
      </c>
      <c r="E2076" s="443" t="s">
        <v>1373</v>
      </c>
      <c r="F2076" s="444" t="s">
        <v>1374</v>
      </c>
      <c r="G2076" s="443" t="s">
        <v>3981</v>
      </c>
      <c r="H2076" s="443" t="s">
        <v>3982</v>
      </c>
      <c r="I2076" s="445">
        <v>758.66998291015625</v>
      </c>
      <c r="J2076" s="445">
        <v>10</v>
      </c>
      <c r="K2076" s="446">
        <v>7586.6998291015625</v>
      </c>
    </row>
    <row r="2077" spans="1:11" ht="14.45" customHeight="1" x14ac:dyDescent="0.2">
      <c r="A2077" s="441" t="s">
        <v>3157</v>
      </c>
      <c r="B2077" s="442" t="s">
        <v>3158</v>
      </c>
      <c r="C2077" s="443" t="s">
        <v>3159</v>
      </c>
      <c r="D2077" s="444" t="s">
        <v>3160</v>
      </c>
      <c r="E2077" s="443" t="s">
        <v>1373</v>
      </c>
      <c r="F2077" s="444" t="s">
        <v>1374</v>
      </c>
      <c r="G2077" s="443" t="s">
        <v>3900</v>
      </c>
      <c r="H2077" s="443" t="s">
        <v>3983</v>
      </c>
      <c r="I2077" s="445">
        <v>703.08000488281255</v>
      </c>
      <c r="J2077" s="445">
        <v>17</v>
      </c>
      <c r="K2077" s="446">
        <v>11954.679931640625</v>
      </c>
    </row>
    <row r="2078" spans="1:11" ht="14.45" customHeight="1" x14ac:dyDescent="0.2">
      <c r="A2078" s="441" t="s">
        <v>3157</v>
      </c>
      <c r="B2078" s="442" t="s">
        <v>3158</v>
      </c>
      <c r="C2078" s="443" t="s">
        <v>3159</v>
      </c>
      <c r="D2078" s="444" t="s">
        <v>3160</v>
      </c>
      <c r="E2078" s="443" t="s">
        <v>1373</v>
      </c>
      <c r="F2078" s="444" t="s">
        <v>1374</v>
      </c>
      <c r="G2078" s="443" t="s">
        <v>3984</v>
      </c>
      <c r="H2078" s="443" t="s">
        <v>3985</v>
      </c>
      <c r="I2078" s="445">
        <v>486.35000610351563</v>
      </c>
      <c r="J2078" s="445">
        <v>4</v>
      </c>
      <c r="K2078" s="446">
        <v>1945.3900146484375</v>
      </c>
    </row>
    <row r="2079" spans="1:11" ht="14.45" customHeight="1" x14ac:dyDescent="0.2">
      <c r="A2079" s="441" t="s">
        <v>3157</v>
      </c>
      <c r="B2079" s="442" t="s">
        <v>3158</v>
      </c>
      <c r="C2079" s="443" t="s">
        <v>3159</v>
      </c>
      <c r="D2079" s="444" t="s">
        <v>3160</v>
      </c>
      <c r="E2079" s="443" t="s">
        <v>1373</v>
      </c>
      <c r="F2079" s="444" t="s">
        <v>1374</v>
      </c>
      <c r="G2079" s="443" t="s">
        <v>3986</v>
      </c>
      <c r="H2079" s="443" t="s">
        <v>3987</v>
      </c>
      <c r="I2079" s="445">
        <v>2182.840087890625</v>
      </c>
      <c r="J2079" s="445">
        <v>6</v>
      </c>
      <c r="K2079" s="446">
        <v>13097.0400390625</v>
      </c>
    </row>
    <row r="2080" spans="1:11" ht="14.45" customHeight="1" x14ac:dyDescent="0.2">
      <c r="A2080" s="441" t="s">
        <v>3157</v>
      </c>
      <c r="B2080" s="442" t="s">
        <v>3158</v>
      </c>
      <c r="C2080" s="443" t="s">
        <v>3159</v>
      </c>
      <c r="D2080" s="444" t="s">
        <v>3160</v>
      </c>
      <c r="E2080" s="443" t="s">
        <v>1373</v>
      </c>
      <c r="F2080" s="444" t="s">
        <v>1374</v>
      </c>
      <c r="G2080" s="443" t="s">
        <v>3770</v>
      </c>
      <c r="H2080" s="443" t="s">
        <v>3988</v>
      </c>
      <c r="I2080" s="445">
        <v>1611.719970703125</v>
      </c>
      <c r="J2080" s="445">
        <v>41</v>
      </c>
      <c r="K2080" s="446">
        <v>66080.5205078125</v>
      </c>
    </row>
    <row r="2081" spans="1:11" ht="14.45" customHeight="1" x14ac:dyDescent="0.2">
      <c r="A2081" s="441" t="s">
        <v>3157</v>
      </c>
      <c r="B2081" s="442" t="s">
        <v>3158</v>
      </c>
      <c r="C2081" s="443" t="s">
        <v>3159</v>
      </c>
      <c r="D2081" s="444" t="s">
        <v>3160</v>
      </c>
      <c r="E2081" s="443" t="s">
        <v>1373</v>
      </c>
      <c r="F2081" s="444" t="s">
        <v>1374</v>
      </c>
      <c r="G2081" s="443" t="s">
        <v>3989</v>
      </c>
      <c r="H2081" s="443" t="s">
        <v>3990</v>
      </c>
      <c r="I2081" s="445">
        <v>3236.75</v>
      </c>
      <c r="J2081" s="445">
        <v>2</v>
      </c>
      <c r="K2081" s="446">
        <v>6473.5</v>
      </c>
    </row>
    <row r="2082" spans="1:11" ht="14.45" customHeight="1" x14ac:dyDescent="0.2">
      <c r="A2082" s="441" t="s">
        <v>3157</v>
      </c>
      <c r="B2082" s="442" t="s">
        <v>3158</v>
      </c>
      <c r="C2082" s="443" t="s">
        <v>3159</v>
      </c>
      <c r="D2082" s="444" t="s">
        <v>3160</v>
      </c>
      <c r="E2082" s="443" t="s">
        <v>1373</v>
      </c>
      <c r="F2082" s="444" t="s">
        <v>1374</v>
      </c>
      <c r="G2082" s="443" t="s">
        <v>3991</v>
      </c>
      <c r="H2082" s="443" t="s">
        <v>3992</v>
      </c>
      <c r="I2082" s="445">
        <v>781.65997314453125</v>
      </c>
      <c r="J2082" s="445">
        <v>1</v>
      </c>
      <c r="K2082" s="446">
        <v>781.65997314453125</v>
      </c>
    </row>
    <row r="2083" spans="1:11" ht="14.45" customHeight="1" x14ac:dyDescent="0.2">
      <c r="A2083" s="441" t="s">
        <v>3157</v>
      </c>
      <c r="B2083" s="442" t="s">
        <v>3158</v>
      </c>
      <c r="C2083" s="443" t="s">
        <v>3159</v>
      </c>
      <c r="D2083" s="444" t="s">
        <v>3160</v>
      </c>
      <c r="E2083" s="443" t="s">
        <v>1373</v>
      </c>
      <c r="F2083" s="444" t="s">
        <v>1374</v>
      </c>
      <c r="G2083" s="443" t="s">
        <v>3993</v>
      </c>
      <c r="H2083" s="443" t="s">
        <v>3994</v>
      </c>
      <c r="I2083" s="445">
        <v>843.3699951171875</v>
      </c>
      <c r="J2083" s="445">
        <v>8</v>
      </c>
      <c r="K2083" s="446">
        <v>6746.9599609375</v>
      </c>
    </row>
    <row r="2084" spans="1:11" ht="14.45" customHeight="1" x14ac:dyDescent="0.2">
      <c r="A2084" s="441" t="s">
        <v>3157</v>
      </c>
      <c r="B2084" s="442" t="s">
        <v>3158</v>
      </c>
      <c r="C2084" s="443" t="s">
        <v>3159</v>
      </c>
      <c r="D2084" s="444" t="s">
        <v>3160</v>
      </c>
      <c r="E2084" s="443" t="s">
        <v>1373</v>
      </c>
      <c r="F2084" s="444" t="s">
        <v>1374</v>
      </c>
      <c r="G2084" s="443" t="s">
        <v>3774</v>
      </c>
      <c r="H2084" s="443" t="s">
        <v>3995</v>
      </c>
      <c r="I2084" s="445">
        <v>879.66998291015625</v>
      </c>
      <c r="J2084" s="445">
        <v>8</v>
      </c>
      <c r="K2084" s="446">
        <v>7037.35986328125</v>
      </c>
    </row>
    <row r="2085" spans="1:11" ht="14.45" customHeight="1" x14ac:dyDescent="0.2">
      <c r="A2085" s="441" t="s">
        <v>3157</v>
      </c>
      <c r="B2085" s="442" t="s">
        <v>3158</v>
      </c>
      <c r="C2085" s="443" t="s">
        <v>3159</v>
      </c>
      <c r="D2085" s="444" t="s">
        <v>3160</v>
      </c>
      <c r="E2085" s="443" t="s">
        <v>1373</v>
      </c>
      <c r="F2085" s="444" t="s">
        <v>1374</v>
      </c>
      <c r="G2085" s="443" t="s">
        <v>3996</v>
      </c>
      <c r="H2085" s="443" t="s">
        <v>3997</v>
      </c>
      <c r="I2085" s="445">
        <v>1536.699951171875</v>
      </c>
      <c r="J2085" s="445">
        <v>2</v>
      </c>
      <c r="K2085" s="446">
        <v>3073.39990234375</v>
      </c>
    </row>
    <row r="2086" spans="1:11" ht="14.45" customHeight="1" x14ac:dyDescent="0.2">
      <c r="A2086" s="441" t="s">
        <v>3157</v>
      </c>
      <c r="B2086" s="442" t="s">
        <v>3158</v>
      </c>
      <c r="C2086" s="443" t="s">
        <v>3159</v>
      </c>
      <c r="D2086" s="444" t="s">
        <v>3160</v>
      </c>
      <c r="E2086" s="443" t="s">
        <v>1373</v>
      </c>
      <c r="F2086" s="444" t="s">
        <v>1374</v>
      </c>
      <c r="G2086" s="443" t="s">
        <v>3998</v>
      </c>
      <c r="H2086" s="443" t="s">
        <v>3999</v>
      </c>
      <c r="I2086" s="445">
        <v>608.8699951171875</v>
      </c>
      <c r="J2086" s="445">
        <v>4</v>
      </c>
      <c r="K2086" s="446">
        <v>2435.489990234375</v>
      </c>
    </row>
    <row r="2087" spans="1:11" ht="14.45" customHeight="1" x14ac:dyDescent="0.2">
      <c r="A2087" s="441" t="s">
        <v>3157</v>
      </c>
      <c r="B2087" s="442" t="s">
        <v>3158</v>
      </c>
      <c r="C2087" s="443" t="s">
        <v>3159</v>
      </c>
      <c r="D2087" s="444" t="s">
        <v>3160</v>
      </c>
      <c r="E2087" s="443" t="s">
        <v>1373</v>
      </c>
      <c r="F2087" s="444" t="s">
        <v>1374</v>
      </c>
      <c r="G2087" s="443" t="s">
        <v>4000</v>
      </c>
      <c r="H2087" s="443" t="s">
        <v>4001</v>
      </c>
      <c r="I2087" s="445">
        <v>2075.14990234375</v>
      </c>
      <c r="J2087" s="445">
        <v>4</v>
      </c>
      <c r="K2087" s="446">
        <v>8300.60009765625</v>
      </c>
    </row>
    <row r="2088" spans="1:11" ht="14.45" customHeight="1" x14ac:dyDescent="0.2">
      <c r="A2088" s="441" t="s">
        <v>3157</v>
      </c>
      <c r="B2088" s="442" t="s">
        <v>3158</v>
      </c>
      <c r="C2088" s="443" t="s">
        <v>3159</v>
      </c>
      <c r="D2088" s="444" t="s">
        <v>3160</v>
      </c>
      <c r="E2088" s="443" t="s">
        <v>1373</v>
      </c>
      <c r="F2088" s="444" t="s">
        <v>1374</v>
      </c>
      <c r="G2088" s="443" t="s">
        <v>4002</v>
      </c>
      <c r="H2088" s="443" t="s">
        <v>4003</v>
      </c>
      <c r="I2088" s="445">
        <v>2075.14990234375</v>
      </c>
      <c r="J2088" s="445">
        <v>6</v>
      </c>
      <c r="K2088" s="446">
        <v>12450.900390625</v>
      </c>
    </row>
    <row r="2089" spans="1:11" ht="14.45" customHeight="1" x14ac:dyDescent="0.2">
      <c r="A2089" s="441" t="s">
        <v>3157</v>
      </c>
      <c r="B2089" s="442" t="s">
        <v>3158</v>
      </c>
      <c r="C2089" s="443" t="s">
        <v>3159</v>
      </c>
      <c r="D2089" s="444" t="s">
        <v>3160</v>
      </c>
      <c r="E2089" s="443" t="s">
        <v>1373</v>
      </c>
      <c r="F2089" s="444" t="s">
        <v>1374</v>
      </c>
      <c r="G2089" s="443" t="s">
        <v>4004</v>
      </c>
      <c r="H2089" s="443" t="s">
        <v>4005</v>
      </c>
      <c r="I2089" s="445">
        <v>2075.14990234375</v>
      </c>
      <c r="J2089" s="445">
        <v>4</v>
      </c>
      <c r="K2089" s="446">
        <v>8300.599609375</v>
      </c>
    </row>
    <row r="2090" spans="1:11" ht="14.45" customHeight="1" x14ac:dyDescent="0.2">
      <c r="A2090" s="441" t="s">
        <v>3157</v>
      </c>
      <c r="B2090" s="442" t="s">
        <v>3158</v>
      </c>
      <c r="C2090" s="443" t="s">
        <v>3159</v>
      </c>
      <c r="D2090" s="444" t="s">
        <v>3160</v>
      </c>
      <c r="E2090" s="443" t="s">
        <v>1373</v>
      </c>
      <c r="F2090" s="444" t="s">
        <v>1374</v>
      </c>
      <c r="G2090" s="443" t="s">
        <v>4006</v>
      </c>
      <c r="H2090" s="443" t="s">
        <v>4007</v>
      </c>
      <c r="I2090" s="445">
        <v>3590.070068359375</v>
      </c>
      <c r="J2090" s="445">
        <v>12</v>
      </c>
      <c r="K2090" s="446">
        <v>43080.83984375</v>
      </c>
    </row>
    <row r="2091" spans="1:11" ht="14.45" customHeight="1" x14ac:dyDescent="0.2">
      <c r="A2091" s="441" t="s">
        <v>3157</v>
      </c>
      <c r="B2091" s="442" t="s">
        <v>3158</v>
      </c>
      <c r="C2091" s="443" t="s">
        <v>3159</v>
      </c>
      <c r="D2091" s="444" t="s">
        <v>3160</v>
      </c>
      <c r="E2091" s="443" t="s">
        <v>1373</v>
      </c>
      <c r="F2091" s="444" t="s">
        <v>1374</v>
      </c>
      <c r="G2091" s="443" t="s">
        <v>4008</v>
      </c>
      <c r="H2091" s="443" t="s">
        <v>4009</v>
      </c>
      <c r="I2091" s="445">
        <v>876.03997802734375</v>
      </c>
      <c r="J2091" s="445">
        <v>6</v>
      </c>
      <c r="K2091" s="446">
        <v>5256.2400512695313</v>
      </c>
    </row>
    <row r="2092" spans="1:11" ht="14.45" customHeight="1" x14ac:dyDescent="0.2">
      <c r="A2092" s="441" t="s">
        <v>3157</v>
      </c>
      <c r="B2092" s="442" t="s">
        <v>3158</v>
      </c>
      <c r="C2092" s="443" t="s">
        <v>3159</v>
      </c>
      <c r="D2092" s="444" t="s">
        <v>3160</v>
      </c>
      <c r="E2092" s="443" t="s">
        <v>1373</v>
      </c>
      <c r="F2092" s="444" t="s">
        <v>1374</v>
      </c>
      <c r="G2092" s="443" t="s">
        <v>4010</v>
      </c>
      <c r="H2092" s="443" t="s">
        <v>4011</v>
      </c>
      <c r="I2092" s="445">
        <v>804.6500244140625</v>
      </c>
      <c r="J2092" s="445">
        <v>2</v>
      </c>
      <c r="K2092" s="446">
        <v>1609.300048828125</v>
      </c>
    </row>
    <row r="2093" spans="1:11" ht="14.45" customHeight="1" x14ac:dyDescent="0.2">
      <c r="A2093" s="441" t="s">
        <v>3157</v>
      </c>
      <c r="B2093" s="442" t="s">
        <v>3158</v>
      </c>
      <c r="C2093" s="443" t="s">
        <v>3159</v>
      </c>
      <c r="D2093" s="444" t="s">
        <v>3160</v>
      </c>
      <c r="E2093" s="443" t="s">
        <v>1373</v>
      </c>
      <c r="F2093" s="444" t="s">
        <v>1374</v>
      </c>
      <c r="G2093" s="443" t="s">
        <v>4012</v>
      </c>
      <c r="H2093" s="443" t="s">
        <v>4013</v>
      </c>
      <c r="I2093" s="445">
        <v>6992.58984375</v>
      </c>
      <c r="J2093" s="445">
        <v>2</v>
      </c>
      <c r="K2093" s="446">
        <v>13985.1796875</v>
      </c>
    </row>
    <row r="2094" spans="1:11" ht="14.45" customHeight="1" x14ac:dyDescent="0.2">
      <c r="A2094" s="441" t="s">
        <v>3157</v>
      </c>
      <c r="B2094" s="442" t="s">
        <v>3158</v>
      </c>
      <c r="C2094" s="443" t="s">
        <v>3159</v>
      </c>
      <c r="D2094" s="444" t="s">
        <v>3160</v>
      </c>
      <c r="E2094" s="443" t="s">
        <v>1373</v>
      </c>
      <c r="F2094" s="444" t="s">
        <v>1374</v>
      </c>
      <c r="G2094" s="443" t="s">
        <v>4014</v>
      </c>
      <c r="H2094" s="443" t="s">
        <v>4015</v>
      </c>
      <c r="I2094" s="445">
        <v>1966.25</v>
      </c>
      <c r="J2094" s="445">
        <v>1</v>
      </c>
      <c r="K2094" s="446">
        <v>1966.25</v>
      </c>
    </row>
    <row r="2095" spans="1:11" ht="14.45" customHeight="1" x14ac:dyDescent="0.2">
      <c r="A2095" s="441" t="s">
        <v>3157</v>
      </c>
      <c r="B2095" s="442" t="s">
        <v>3158</v>
      </c>
      <c r="C2095" s="443" t="s">
        <v>3159</v>
      </c>
      <c r="D2095" s="444" t="s">
        <v>3160</v>
      </c>
      <c r="E2095" s="443" t="s">
        <v>1373</v>
      </c>
      <c r="F2095" s="444" t="s">
        <v>1374</v>
      </c>
      <c r="G2095" s="443" t="s">
        <v>4016</v>
      </c>
      <c r="H2095" s="443" t="s">
        <v>4017</v>
      </c>
      <c r="I2095" s="445">
        <v>1870.6600341796875</v>
      </c>
      <c r="J2095" s="445">
        <v>4</v>
      </c>
      <c r="K2095" s="446">
        <v>7482.64013671875</v>
      </c>
    </row>
    <row r="2096" spans="1:11" ht="14.45" customHeight="1" x14ac:dyDescent="0.2">
      <c r="A2096" s="441" t="s">
        <v>3157</v>
      </c>
      <c r="B2096" s="442" t="s">
        <v>3158</v>
      </c>
      <c r="C2096" s="443" t="s">
        <v>3159</v>
      </c>
      <c r="D2096" s="444" t="s">
        <v>3160</v>
      </c>
      <c r="E2096" s="443" t="s">
        <v>1373</v>
      </c>
      <c r="F2096" s="444" t="s">
        <v>1374</v>
      </c>
      <c r="G2096" s="443" t="s">
        <v>4018</v>
      </c>
      <c r="H2096" s="443" t="s">
        <v>4019</v>
      </c>
      <c r="I2096" s="445">
        <v>1479.8299560546875</v>
      </c>
      <c r="J2096" s="445">
        <v>1</v>
      </c>
      <c r="K2096" s="446">
        <v>1479.8299560546875</v>
      </c>
    </row>
    <row r="2097" spans="1:11" ht="14.45" customHeight="1" x14ac:dyDescent="0.2">
      <c r="A2097" s="441" t="s">
        <v>3157</v>
      </c>
      <c r="B2097" s="442" t="s">
        <v>3158</v>
      </c>
      <c r="C2097" s="443" t="s">
        <v>3159</v>
      </c>
      <c r="D2097" s="444" t="s">
        <v>3160</v>
      </c>
      <c r="E2097" s="443" t="s">
        <v>1373</v>
      </c>
      <c r="F2097" s="444" t="s">
        <v>1374</v>
      </c>
      <c r="G2097" s="443" t="s">
        <v>4020</v>
      </c>
      <c r="H2097" s="443" t="s">
        <v>4021</v>
      </c>
      <c r="I2097" s="445">
        <v>1645.5999755859375</v>
      </c>
      <c r="J2097" s="445">
        <v>1</v>
      </c>
      <c r="K2097" s="446">
        <v>1645.5999755859375</v>
      </c>
    </row>
    <row r="2098" spans="1:11" ht="14.45" customHeight="1" x14ac:dyDescent="0.2">
      <c r="A2098" s="441" t="s">
        <v>3157</v>
      </c>
      <c r="B2098" s="442" t="s">
        <v>3158</v>
      </c>
      <c r="C2098" s="443" t="s">
        <v>3159</v>
      </c>
      <c r="D2098" s="444" t="s">
        <v>3160</v>
      </c>
      <c r="E2098" s="443" t="s">
        <v>1373</v>
      </c>
      <c r="F2098" s="444" t="s">
        <v>1374</v>
      </c>
      <c r="G2098" s="443" t="s">
        <v>4022</v>
      </c>
      <c r="H2098" s="443" t="s">
        <v>4023</v>
      </c>
      <c r="I2098" s="445">
        <v>3073.39990234375</v>
      </c>
      <c r="J2098" s="445">
        <v>11</v>
      </c>
      <c r="K2098" s="446">
        <v>33807.39990234375</v>
      </c>
    </row>
    <row r="2099" spans="1:11" ht="14.45" customHeight="1" x14ac:dyDescent="0.2">
      <c r="A2099" s="441" t="s">
        <v>3157</v>
      </c>
      <c r="B2099" s="442" t="s">
        <v>3158</v>
      </c>
      <c r="C2099" s="443" t="s">
        <v>3159</v>
      </c>
      <c r="D2099" s="444" t="s">
        <v>3160</v>
      </c>
      <c r="E2099" s="443" t="s">
        <v>1373</v>
      </c>
      <c r="F2099" s="444" t="s">
        <v>1374</v>
      </c>
      <c r="G2099" s="443" t="s">
        <v>4024</v>
      </c>
      <c r="H2099" s="443" t="s">
        <v>4025</v>
      </c>
      <c r="I2099" s="445">
        <v>3073.39990234375</v>
      </c>
      <c r="J2099" s="445">
        <v>3</v>
      </c>
      <c r="K2099" s="446">
        <v>9220.2001953125</v>
      </c>
    </row>
    <row r="2100" spans="1:11" ht="14.45" customHeight="1" x14ac:dyDescent="0.2">
      <c r="A2100" s="441" t="s">
        <v>3157</v>
      </c>
      <c r="B2100" s="442" t="s">
        <v>3158</v>
      </c>
      <c r="C2100" s="443" t="s">
        <v>3159</v>
      </c>
      <c r="D2100" s="444" t="s">
        <v>3160</v>
      </c>
      <c r="E2100" s="443" t="s">
        <v>1373</v>
      </c>
      <c r="F2100" s="444" t="s">
        <v>1374</v>
      </c>
      <c r="G2100" s="443" t="s">
        <v>4026</v>
      </c>
      <c r="H2100" s="443" t="s">
        <v>4027</v>
      </c>
      <c r="I2100" s="445">
        <v>2723.7099609375</v>
      </c>
      <c r="J2100" s="445">
        <v>2</v>
      </c>
      <c r="K2100" s="446">
        <v>5447.419921875</v>
      </c>
    </row>
    <row r="2101" spans="1:11" ht="14.45" customHeight="1" x14ac:dyDescent="0.2">
      <c r="A2101" s="441" t="s">
        <v>3157</v>
      </c>
      <c r="B2101" s="442" t="s">
        <v>3158</v>
      </c>
      <c r="C2101" s="443" t="s">
        <v>3159</v>
      </c>
      <c r="D2101" s="444" t="s">
        <v>3160</v>
      </c>
      <c r="E2101" s="443" t="s">
        <v>1373</v>
      </c>
      <c r="F2101" s="444" t="s">
        <v>1374</v>
      </c>
      <c r="G2101" s="443" t="s">
        <v>4028</v>
      </c>
      <c r="H2101" s="443" t="s">
        <v>4029</v>
      </c>
      <c r="I2101" s="445">
        <v>803.44000244140625</v>
      </c>
      <c r="J2101" s="445">
        <v>3</v>
      </c>
      <c r="K2101" s="446">
        <v>2410.3200073242188</v>
      </c>
    </row>
    <row r="2102" spans="1:11" ht="14.45" customHeight="1" x14ac:dyDescent="0.2">
      <c r="A2102" s="441" t="s">
        <v>3157</v>
      </c>
      <c r="B2102" s="442" t="s">
        <v>3158</v>
      </c>
      <c r="C2102" s="443" t="s">
        <v>3159</v>
      </c>
      <c r="D2102" s="444" t="s">
        <v>3160</v>
      </c>
      <c r="E2102" s="443" t="s">
        <v>1373</v>
      </c>
      <c r="F2102" s="444" t="s">
        <v>1374</v>
      </c>
      <c r="G2102" s="443" t="s">
        <v>4030</v>
      </c>
      <c r="H2102" s="443" t="s">
        <v>4031</v>
      </c>
      <c r="I2102" s="445">
        <v>1128.9300537109375</v>
      </c>
      <c r="J2102" s="445">
        <v>4</v>
      </c>
      <c r="K2102" s="446">
        <v>4515.72021484375</v>
      </c>
    </row>
    <row r="2103" spans="1:11" ht="14.45" customHeight="1" x14ac:dyDescent="0.2">
      <c r="A2103" s="441" t="s">
        <v>3157</v>
      </c>
      <c r="B2103" s="442" t="s">
        <v>3158</v>
      </c>
      <c r="C2103" s="443" t="s">
        <v>3159</v>
      </c>
      <c r="D2103" s="444" t="s">
        <v>3160</v>
      </c>
      <c r="E2103" s="443" t="s">
        <v>1373</v>
      </c>
      <c r="F2103" s="444" t="s">
        <v>1374</v>
      </c>
      <c r="G2103" s="443" t="s">
        <v>4032</v>
      </c>
      <c r="H2103" s="443" t="s">
        <v>4033</v>
      </c>
      <c r="I2103" s="445">
        <v>1835.5699462890625</v>
      </c>
      <c r="J2103" s="445">
        <v>3</v>
      </c>
      <c r="K2103" s="446">
        <v>5506.7098388671875</v>
      </c>
    </row>
    <row r="2104" spans="1:11" ht="14.45" customHeight="1" x14ac:dyDescent="0.2">
      <c r="A2104" s="441" t="s">
        <v>3157</v>
      </c>
      <c r="B2104" s="442" t="s">
        <v>3158</v>
      </c>
      <c r="C2104" s="443" t="s">
        <v>3159</v>
      </c>
      <c r="D2104" s="444" t="s">
        <v>3160</v>
      </c>
      <c r="E2104" s="443" t="s">
        <v>1373</v>
      </c>
      <c r="F2104" s="444" t="s">
        <v>1374</v>
      </c>
      <c r="G2104" s="443" t="s">
        <v>4034</v>
      </c>
      <c r="H2104" s="443" t="s">
        <v>4035</v>
      </c>
      <c r="I2104" s="445">
        <v>967.40997314453125</v>
      </c>
      <c r="J2104" s="445">
        <v>2</v>
      </c>
      <c r="K2104" s="446">
        <v>1934.81005859375</v>
      </c>
    </row>
    <row r="2105" spans="1:11" ht="14.45" customHeight="1" x14ac:dyDescent="0.2">
      <c r="A2105" s="441" t="s">
        <v>3157</v>
      </c>
      <c r="B2105" s="442" t="s">
        <v>3158</v>
      </c>
      <c r="C2105" s="443" t="s">
        <v>3159</v>
      </c>
      <c r="D2105" s="444" t="s">
        <v>3160</v>
      </c>
      <c r="E2105" s="443" t="s">
        <v>1373</v>
      </c>
      <c r="F2105" s="444" t="s">
        <v>1374</v>
      </c>
      <c r="G2105" s="443" t="s">
        <v>4036</v>
      </c>
      <c r="H2105" s="443" t="s">
        <v>4037</v>
      </c>
      <c r="I2105" s="445">
        <v>624.94000244140625</v>
      </c>
      <c r="J2105" s="445">
        <v>2</v>
      </c>
      <c r="K2105" s="446">
        <v>1249.8800048828125</v>
      </c>
    </row>
    <row r="2106" spans="1:11" ht="14.45" customHeight="1" x14ac:dyDescent="0.2">
      <c r="A2106" s="441" t="s">
        <v>3157</v>
      </c>
      <c r="B2106" s="442" t="s">
        <v>3158</v>
      </c>
      <c r="C2106" s="443" t="s">
        <v>3159</v>
      </c>
      <c r="D2106" s="444" t="s">
        <v>3160</v>
      </c>
      <c r="E2106" s="443" t="s">
        <v>1373</v>
      </c>
      <c r="F2106" s="444" t="s">
        <v>1374</v>
      </c>
      <c r="G2106" s="443" t="s">
        <v>4038</v>
      </c>
      <c r="H2106" s="443" t="s">
        <v>4039</v>
      </c>
      <c r="I2106" s="445">
        <v>911.1300048828125</v>
      </c>
      <c r="J2106" s="445">
        <v>25</v>
      </c>
      <c r="K2106" s="446">
        <v>22778.249633789063</v>
      </c>
    </row>
    <row r="2107" spans="1:11" ht="14.45" customHeight="1" x14ac:dyDescent="0.2">
      <c r="A2107" s="441" t="s">
        <v>3157</v>
      </c>
      <c r="B2107" s="442" t="s">
        <v>3158</v>
      </c>
      <c r="C2107" s="443" t="s">
        <v>3159</v>
      </c>
      <c r="D2107" s="444" t="s">
        <v>3160</v>
      </c>
      <c r="E2107" s="443" t="s">
        <v>1373</v>
      </c>
      <c r="F2107" s="444" t="s">
        <v>1374</v>
      </c>
      <c r="G2107" s="443" t="s">
        <v>4040</v>
      </c>
      <c r="H2107" s="443" t="s">
        <v>4041</v>
      </c>
      <c r="I2107" s="445">
        <v>37.150001525878906</v>
      </c>
      <c r="J2107" s="445">
        <v>360</v>
      </c>
      <c r="K2107" s="446">
        <v>13372.92041015625</v>
      </c>
    </row>
    <row r="2108" spans="1:11" ht="14.45" customHeight="1" x14ac:dyDescent="0.2">
      <c r="A2108" s="441" t="s">
        <v>3157</v>
      </c>
      <c r="B2108" s="442" t="s">
        <v>3158</v>
      </c>
      <c r="C2108" s="443" t="s">
        <v>3159</v>
      </c>
      <c r="D2108" s="444" t="s">
        <v>3160</v>
      </c>
      <c r="E2108" s="443" t="s">
        <v>1373</v>
      </c>
      <c r="F2108" s="444" t="s">
        <v>1374</v>
      </c>
      <c r="G2108" s="443" t="s">
        <v>4040</v>
      </c>
      <c r="H2108" s="443" t="s">
        <v>4042</v>
      </c>
      <c r="I2108" s="445">
        <v>37.150001525878906</v>
      </c>
      <c r="J2108" s="445">
        <v>180</v>
      </c>
      <c r="K2108" s="446">
        <v>6686.460205078125</v>
      </c>
    </row>
    <row r="2109" spans="1:11" ht="14.45" customHeight="1" x14ac:dyDescent="0.2">
      <c r="A2109" s="441" t="s">
        <v>3157</v>
      </c>
      <c r="B2109" s="442" t="s">
        <v>3158</v>
      </c>
      <c r="C2109" s="443" t="s">
        <v>3159</v>
      </c>
      <c r="D2109" s="444" t="s">
        <v>3160</v>
      </c>
      <c r="E2109" s="443" t="s">
        <v>1373</v>
      </c>
      <c r="F2109" s="444" t="s">
        <v>1374</v>
      </c>
      <c r="G2109" s="443" t="s">
        <v>4043</v>
      </c>
      <c r="H2109" s="443" t="s">
        <v>4044</v>
      </c>
      <c r="I2109" s="445">
        <v>3.1400001049041748</v>
      </c>
      <c r="J2109" s="445">
        <v>100</v>
      </c>
      <c r="K2109" s="446">
        <v>314</v>
      </c>
    </row>
    <row r="2110" spans="1:11" ht="14.45" customHeight="1" x14ac:dyDescent="0.2">
      <c r="A2110" s="441" t="s">
        <v>3157</v>
      </c>
      <c r="B2110" s="442" t="s">
        <v>3158</v>
      </c>
      <c r="C2110" s="443" t="s">
        <v>3159</v>
      </c>
      <c r="D2110" s="444" t="s">
        <v>3160</v>
      </c>
      <c r="E2110" s="443" t="s">
        <v>1373</v>
      </c>
      <c r="F2110" s="444" t="s">
        <v>1374</v>
      </c>
      <c r="G2110" s="443" t="s">
        <v>4045</v>
      </c>
      <c r="H2110" s="443" t="s">
        <v>4046</v>
      </c>
      <c r="I2110" s="445">
        <v>1326.1600341796875</v>
      </c>
      <c r="J2110" s="445">
        <v>1</v>
      </c>
      <c r="K2110" s="446">
        <v>1326.1600341796875</v>
      </c>
    </row>
    <row r="2111" spans="1:11" ht="14.45" customHeight="1" x14ac:dyDescent="0.2">
      <c r="A2111" s="441" t="s">
        <v>3157</v>
      </c>
      <c r="B2111" s="442" t="s">
        <v>3158</v>
      </c>
      <c r="C2111" s="443" t="s">
        <v>3159</v>
      </c>
      <c r="D2111" s="444" t="s">
        <v>3160</v>
      </c>
      <c r="E2111" s="443" t="s">
        <v>1373</v>
      </c>
      <c r="F2111" s="444" t="s">
        <v>1374</v>
      </c>
      <c r="G2111" s="443" t="s">
        <v>4047</v>
      </c>
      <c r="H2111" s="443" t="s">
        <v>4048</v>
      </c>
      <c r="I2111" s="445">
        <v>1709.72998046875</v>
      </c>
      <c r="J2111" s="445">
        <v>5</v>
      </c>
      <c r="K2111" s="446">
        <v>8548.650390625</v>
      </c>
    </row>
    <row r="2112" spans="1:11" ht="14.45" customHeight="1" x14ac:dyDescent="0.2">
      <c r="A2112" s="441" t="s">
        <v>3157</v>
      </c>
      <c r="B2112" s="442" t="s">
        <v>3158</v>
      </c>
      <c r="C2112" s="443" t="s">
        <v>3159</v>
      </c>
      <c r="D2112" s="444" t="s">
        <v>3160</v>
      </c>
      <c r="E2112" s="443" t="s">
        <v>1373</v>
      </c>
      <c r="F2112" s="444" t="s">
        <v>1374</v>
      </c>
      <c r="G2112" s="443" t="s">
        <v>4045</v>
      </c>
      <c r="H2112" s="443" t="s">
        <v>4049</v>
      </c>
      <c r="I2112" s="445">
        <v>1326.1799926757813</v>
      </c>
      <c r="J2112" s="445">
        <v>2</v>
      </c>
      <c r="K2112" s="446">
        <v>2652.3599853515625</v>
      </c>
    </row>
    <row r="2113" spans="1:11" ht="14.45" customHeight="1" x14ac:dyDescent="0.2">
      <c r="A2113" s="441" t="s">
        <v>3157</v>
      </c>
      <c r="B2113" s="442" t="s">
        <v>3158</v>
      </c>
      <c r="C2113" s="443" t="s">
        <v>3159</v>
      </c>
      <c r="D2113" s="444" t="s">
        <v>3160</v>
      </c>
      <c r="E2113" s="443" t="s">
        <v>1373</v>
      </c>
      <c r="F2113" s="444" t="s">
        <v>1374</v>
      </c>
      <c r="G2113" s="443" t="s">
        <v>4050</v>
      </c>
      <c r="H2113" s="443" t="s">
        <v>4051</v>
      </c>
      <c r="I2113" s="445">
        <v>61.340000152587891</v>
      </c>
      <c r="J2113" s="445">
        <v>48</v>
      </c>
      <c r="K2113" s="446">
        <v>2944.22998046875</v>
      </c>
    </row>
    <row r="2114" spans="1:11" ht="14.45" customHeight="1" x14ac:dyDescent="0.2">
      <c r="A2114" s="441" t="s">
        <v>3157</v>
      </c>
      <c r="B2114" s="442" t="s">
        <v>3158</v>
      </c>
      <c r="C2114" s="443" t="s">
        <v>3159</v>
      </c>
      <c r="D2114" s="444" t="s">
        <v>3160</v>
      </c>
      <c r="E2114" s="443" t="s">
        <v>1373</v>
      </c>
      <c r="F2114" s="444" t="s">
        <v>1374</v>
      </c>
      <c r="G2114" s="443" t="s">
        <v>4050</v>
      </c>
      <c r="H2114" s="443" t="s">
        <v>4052</v>
      </c>
      <c r="I2114" s="445">
        <v>61.340000152587891</v>
      </c>
      <c r="J2114" s="445">
        <v>72</v>
      </c>
      <c r="K2114" s="446">
        <v>4416.35009765625</v>
      </c>
    </row>
    <row r="2115" spans="1:11" ht="14.45" customHeight="1" x14ac:dyDescent="0.2">
      <c r="A2115" s="441" t="s">
        <v>3157</v>
      </c>
      <c r="B2115" s="442" t="s">
        <v>3158</v>
      </c>
      <c r="C2115" s="443" t="s">
        <v>3159</v>
      </c>
      <c r="D2115" s="444" t="s">
        <v>3160</v>
      </c>
      <c r="E2115" s="443" t="s">
        <v>1373</v>
      </c>
      <c r="F2115" s="444" t="s">
        <v>1374</v>
      </c>
      <c r="G2115" s="443" t="s">
        <v>4053</v>
      </c>
      <c r="H2115" s="443" t="s">
        <v>4054</v>
      </c>
      <c r="I2115" s="445">
        <v>0.47999998927116394</v>
      </c>
      <c r="J2115" s="445">
        <v>200</v>
      </c>
      <c r="K2115" s="446">
        <v>96</v>
      </c>
    </row>
    <row r="2116" spans="1:11" ht="14.45" customHeight="1" x14ac:dyDescent="0.2">
      <c r="A2116" s="441" t="s">
        <v>3157</v>
      </c>
      <c r="B2116" s="442" t="s">
        <v>3158</v>
      </c>
      <c r="C2116" s="443" t="s">
        <v>3159</v>
      </c>
      <c r="D2116" s="444" t="s">
        <v>3160</v>
      </c>
      <c r="E2116" s="443" t="s">
        <v>1373</v>
      </c>
      <c r="F2116" s="444" t="s">
        <v>1374</v>
      </c>
      <c r="G2116" s="443" t="s">
        <v>2710</v>
      </c>
      <c r="H2116" s="443" t="s">
        <v>2711</v>
      </c>
      <c r="I2116" s="445">
        <v>2.0359999656677248</v>
      </c>
      <c r="J2116" s="445">
        <v>360</v>
      </c>
      <c r="K2116" s="446">
        <v>733</v>
      </c>
    </row>
    <row r="2117" spans="1:11" ht="14.45" customHeight="1" x14ac:dyDescent="0.2">
      <c r="A2117" s="441" t="s">
        <v>3157</v>
      </c>
      <c r="B2117" s="442" t="s">
        <v>3158</v>
      </c>
      <c r="C2117" s="443" t="s">
        <v>3159</v>
      </c>
      <c r="D2117" s="444" t="s">
        <v>3160</v>
      </c>
      <c r="E2117" s="443" t="s">
        <v>1373</v>
      </c>
      <c r="F2117" s="444" t="s">
        <v>1374</v>
      </c>
      <c r="G2117" s="443" t="s">
        <v>2714</v>
      </c>
      <c r="H2117" s="443" t="s">
        <v>2715</v>
      </c>
      <c r="I2117" s="445">
        <v>3.0899999141693115</v>
      </c>
      <c r="J2117" s="445">
        <v>50</v>
      </c>
      <c r="K2117" s="446">
        <v>154.5</v>
      </c>
    </row>
    <row r="2118" spans="1:11" ht="14.45" customHeight="1" x14ac:dyDescent="0.2">
      <c r="A2118" s="441" t="s">
        <v>3157</v>
      </c>
      <c r="B2118" s="442" t="s">
        <v>3158</v>
      </c>
      <c r="C2118" s="443" t="s">
        <v>3159</v>
      </c>
      <c r="D2118" s="444" t="s">
        <v>3160</v>
      </c>
      <c r="E2118" s="443" t="s">
        <v>1373</v>
      </c>
      <c r="F2118" s="444" t="s">
        <v>1374</v>
      </c>
      <c r="G2118" s="443" t="s">
        <v>2716</v>
      </c>
      <c r="H2118" s="443" t="s">
        <v>2717</v>
      </c>
      <c r="I2118" s="445">
        <v>1.9199999570846558</v>
      </c>
      <c r="J2118" s="445">
        <v>100</v>
      </c>
      <c r="K2118" s="446">
        <v>192</v>
      </c>
    </row>
    <row r="2119" spans="1:11" ht="14.45" customHeight="1" x14ac:dyDescent="0.2">
      <c r="A2119" s="441" t="s">
        <v>3157</v>
      </c>
      <c r="B2119" s="442" t="s">
        <v>3158</v>
      </c>
      <c r="C2119" s="443" t="s">
        <v>3159</v>
      </c>
      <c r="D2119" s="444" t="s">
        <v>3160</v>
      </c>
      <c r="E2119" s="443" t="s">
        <v>1373</v>
      </c>
      <c r="F2119" s="444" t="s">
        <v>1374</v>
      </c>
      <c r="G2119" s="443" t="s">
        <v>2716</v>
      </c>
      <c r="H2119" s="443" t="s">
        <v>2719</v>
      </c>
      <c r="I2119" s="445">
        <v>1.9199999570846558</v>
      </c>
      <c r="J2119" s="445">
        <v>60</v>
      </c>
      <c r="K2119" s="446">
        <v>115.19999694824219</v>
      </c>
    </row>
    <row r="2120" spans="1:11" ht="14.45" customHeight="1" x14ac:dyDescent="0.2">
      <c r="A2120" s="441" t="s">
        <v>3157</v>
      </c>
      <c r="B2120" s="442" t="s">
        <v>3158</v>
      </c>
      <c r="C2120" s="443" t="s">
        <v>3159</v>
      </c>
      <c r="D2120" s="444" t="s">
        <v>3160</v>
      </c>
      <c r="E2120" s="443" t="s">
        <v>1373</v>
      </c>
      <c r="F2120" s="444" t="s">
        <v>1374</v>
      </c>
      <c r="G2120" s="443" t="s">
        <v>2833</v>
      </c>
      <c r="H2120" s="443" t="s">
        <v>2834</v>
      </c>
      <c r="I2120" s="445">
        <v>21.979999542236328</v>
      </c>
      <c r="J2120" s="445">
        <v>500</v>
      </c>
      <c r="K2120" s="446">
        <v>11177</v>
      </c>
    </row>
    <row r="2121" spans="1:11" ht="14.45" customHeight="1" x14ac:dyDescent="0.2">
      <c r="A2121" s="441" t="s">
        <v>3157</v>
      </c>
      <c r="B2121" s="442" t="s">
        <v>3158</v>
      </c>
      <c r="C2121" s="443" t="s">
        <v>3159</v>
      </c>
      <c r="D2121" s="444" t="s">
        <v>3160</v>
      </c>
      <c r="E2121" s="443" t="s">
        <v>1373</v>
      </c>
      <c r="F2121" s="444" t="s">
        <v>1374</v>
      </c>
      <c r="G2121" s="443" t="s">
        <v>2833</v>
      </c>
      <c r="H2121" s="443" t="s">
        <v>4055</v>
      </c>
      <c r="I2121" s="445">
        <v>21.234999656677246</v>
      </c>
      <c r="J2121" s="445">
        <v>700</v>
      </c>
      <c r="K2121" s="446">
        <v>14865</v>
      </c>
    </row>
    <row r="2122" spans="1:11" ht="14.45" customHeight="1" x14ac:dyDescent="0.2">
      <c r="A2122" s="441" t="s">
        <v>3157</v>
      </c>
      <c r="B2122" s="442" t="s">
        <v>3158</v>
      </c>
      <c r="C2122" s="443" t="s">
        <v>3159</v>
      </c>
      <c r="D2122" s="444" t="s">
        <v>3160</v>
      </c>
      <c r="E2122" s="443" t="s">
        <v>1373</v>
      </c>
      <c r="F2122" s="444" t="s">
        <v>1374</v>
      </c>
      <c r="G2122" s="443" t="s">
        <v>2833</v>
      </c>
      <c r="H2122" s="443" t="s">
        <v>4056</v>
      </c>
      <c r="I2122" s="445">
        <v>21.233332951863606</v>
      </c>
      <c r="J2122" s="445">
        <v>740</v>
      </c>
      <c r="K2122" s="446">
        <v>15712.900146484375</v>
      </c>
    </row>
    <row r="2123" spans="1:11" ht="14.45" customHeight="1" x14ac:dyDescent="0.2">
      <c r="A2123" s="441" t="s">
        <v>3157</v>
      </c>
      <c r="B2123" s="442" t="s">
        <v>3158</v>
      </c>
      <c r="C2123" s="443" t="s">
        <v>3159</v>
      </c>
      <c r="D2123" s="444" t="s">
        <v>3160</v>
      </c>
      <c r="E2123" s="443" t="s">
        <v>1373</v>
      </c>
      <c r="F2123" s="444" t="s">
        <v>1374</v>
      </c>
      <c r="G2123" s="443" t="s">
        <v>4057</v>
      </c>
      <c r="H2123" s="443" t="s">
        <v>4058</v>
      </c>
      <c r="I2123" s="445">
        <v>1834.1199951171875</v>
      </c>
      <c r="J2123" s="445">
        <v>1</v>
      </c>
      <c r="K2123" s="446">
        <v>1834.1199951171875</v>
      </c>
    </row>
    <row r="2124" spans="1:11" ht="14.45" customHeight="1" x14ac:dyDescent="0.2">
      <c r="A2124" s="441" t="s">
        <v>3157</v>
      </c>
      <c r="B2124" s="442" t="s">
        <v>3158</v>
      </c>
      <c r="C2124" s="443" t="s">
        <v>3159</v>
      </c>
      <c r="D2124" s="444" t="s">
        <v>3160</v>
      </c>
      <c r="E2124" s="443" t="s">
        <v>4059</v>
      </c>
      <c r="F2124" s="444" t="s">
        <v>4060</v>
      </c>
      <c r="G2124" s="443" t="s">
        <v>4061</v>
      </c>
      <c r="H2124" s="443" t="s">
        <v>4062</v>
      </c>
      <c r="I2124" s="445">
        <v>2875</v>
      </c>
      <c r="J2124" s="445">
        <v>18</v>
      </c>
      <c r="K2124" s="446">
        <v>51750</v>
      </c>
    </row>
    <row r="2125" spans="1:11" ht="14.45" customHeight="1" x14ac:dyDescent="0.2">
      <c r="A2125" s="441" t="s">
        <v>3157</v>
      </c>
      <c r="B2125" s="442" t="s">
        <v>3158</v>
      </c>
      <c r="C2125" s="443" t="s">
        <v>3159</v>
      </c>
      <c r="D2125" s="444" t="s">
        <v>3160</v>
      </c>
      <c r="E2125" s="443" t="s">
        <v>4059</v>
      </c>
      <c r="F2125" s="444" t="s">
        <v>4060</v>
      </c>
      <c r="G2125" s="443" t="s">
        <v>4063</v>
      </c>
      <c r="H2125" s="443" t="s">
        <v>4064</v>
      </c>
      <c r="I2125" s="445">
        <v>1919.06005859375</v>
      </c>
      <c r="J2125" s="445">
        <v>1</v>
      </c>
      <c r="K2125" s="446">
        <v>1919.06005859375</v>
      </c>
    </row>
    <row r="2126" spans="1:11" ht="14.45" customHeight="1" x14ac:dyDescent="0.2">
      <c r="A2126" s="441" t="s">
        <v>3157</v>
      </c>
      <c r="B2126" s="442" t="s">
        <v>3158</v>
      </c>
      <c r="C2126" s="443" t="s">
        <v>3159</v>
      </c>
      <c r="D2126" s="444" t="s">
        <v>3160</v>
      </c>
      <c r="E2126" s="443" t="s">
        <v>4059</v>
      </c>
      <c r="F2126" s="444" t="s">
        <v>4060</v>
      </c>
      <c r="G2126" s="443" t="s">
        <v>4065</v>
      </c>
      <c r="H2126" s="443" t="s">
        <v>4066</v>
      </c>
      <c r="I2126" s="445">
        <v>57719.421875</v>
      </c>
      <c r="J2126" s="445">
        <v>1</v>
      </c>
      <c r="K2126" s="446">
        <v>57719.421875</v>
      </c>
    </row>
    <row r="2127" spans="1:11" ht="14.45" customHeight="1" x14ac:dyDescent="0.2">
      <c r="A2127" s="441" t="s">
        <v>3157</v>
      </c>
      <c r="B2127" s="442" t="s">
        <v>3158</v>
      </c>
      <c r="C2127" s="443" t="s">
        <v>3159</v>
      </c>
      <c r="D2127" s="444" t="s">
        <v>3160</v>
      </c>
      <c r="E2127" s="443" t="s">
        <v>4059</v>
      </c>
      <c r="F2127" s="444" t="s">
        <v>4060</v>
      </c>
      <c r="G2127" s="443" t="s">
        <v>4067</v>
      </c>
      <c r="H2127" s="443" t="s">
        <v>4068</v>
      </c>
      <c r="I2127" s="445">
        <v>424.35000610351563</v>
      </c>
      <c r="J2127" s="445">
        <v>60</v>
      </c>
      <c r="K2127" s="446">
        <v>25460.8212890625</v>
      </c>
    </row>
    <row r="2128" spans="1:11" ht="14.45" customHeight="1" x14ac:dyDescent="0.2">
      <c r="A2128" s="441" t="s">
        <v>3157</v>
      </c>
      <c r="B2128" s="442" t="s">
        <v>3158</v>
      </c>
      <c r="C2128" s="443" t="s">
        <v>3159</v>
      </c>
      <c r="D2128" s="444" t="s">
        <v>3160</v>
      </c>
      <c r="E2128" s="443" t="s">
        <v>4059</v>
      </c>
      <c r="F2128" s="444" t="s">
        <v>4060</v>
      </c>
      <c r="G2128" s="443" t="s">
        <v>4067</v>
      </c>
      <c r="H2128" s="443" t="s">
        <v>4069</v>
      </c>
      <c r="I2128" s="445">
        <v>424.35000610351563</v>
      </c>
      <c r="J2128" s="445">
        <v>40</v>
      </c>
      <c r="K2128" s="446">
        <v>16973.880859375</v>
      </c>
    </row>
    <row r="2129" spans="1:11" ht="14.45" customHeight="1" x14ac:dyDescent="0.2">
      <c r="A2129" s="441" t="s">
        <v>3157</v>
      </c>
      <c r="B2129" s="442" t="s">
        <v>3158</v>
      </c>
      <c r="C2129" s="443" t="s">
        <v>3159</v>
      </c>
      <c r="D2129" s="444" t="s">
        <v>3160</v>
      </c>
      <c r="E2129" s="443" t="s">
        <v>4059</v>
      </c>
      <c r="F2129" s="444" t="s">
        <v>4060</v>
      </c>
      <c r="G2129" s="443" t="s">
        <v>3611</v>
      </c>
      <c r="H2129" s="443" t="s">
        <v>4070</v>
      </c>
      <c r="I2129" s="445">
        <v>432.29998779296875</v>
      </c>
      <c r="J2129" s="445">
        <v>448</v>
      </c>
      <c r="K2129" s="446">
        <v>193668.921875</v>
      </c>
    </row>
    <row r="2130" spans="1:11" ht="14.45" customHeight="1" x14ac:dyDescent="0.2">
      <c r="A2130" s="441" t="s">
        <v>3157</v>
      </c>
      <c r="B2130" s="442" t="s">
        <v>3158</v>
      </c>
      <c r="C2130" s="443" t="s">
        <v>3159</v>
      </c>
      <c r="D2130" s="444" t="s">
        <v>3160</v>
      </c>
      <c r="E2130" s="443" t="s">
        <v>4059</v>
      </c>
      <c r="F2130" s="444" t="s">
        <v>4060</v>
      </c>
      <c r="G2130" s="443" t="s">
        <v>3611</v>
      </c>
      <c r="H2130" s="443" t="s">
        <v>3612</v>
      </c>
      <c r="I2130" s="445">
        <v>432.29998779296875</v>
      </c>
      <c r="J2130" s="445">
        <v>294</v>
      </c>
      <c r="K2130" s="446">
        <v>127095.2265625</v>
      </c>
    </row>
    <row r="2131" spans="1:11" ht="14.45" customHeight="1" x14ac:dyDescent="0.2">
      <c r="A2131" s="441" t="s">
        <v>3157</v>
      </c>
      <c r="B2131" s="442" t="s">
        <v>3158</v>
      </c>
      <c r="C2131" s="443" t="s">
        <v>3159</v>
      </c>
      <c r="D2131" s="444" t="s">
        <v>3160</v>
      </c>
      <c r="E2131" s="443" t="s">
        <v>4059</v>
      </c>
      <c r="F2131" s="444" t="s">
        <v>4060</v>
      </c>
      <c r="G2131" s="443" t="s">
        <v>4071</v>
      </c>
      <c r="H2131" s="443" t="s">
        <v>4072</v>
      </c>
      <c r="I2131" s="445">
        <v>402.01998901367188</v>
      </c>
      <c r="J2131" s="445">
        <v>36</v>
      </c>
      <c r="K2131" s="446">
        <v>14472.819580078125</v>
      </c>
    </row>
    <row r="2132" spans="1:11" ht="14.45" customHeight="1" x14ac:dyDescent="0.2">
      <c r="A2132" s="441" t="s">
        <v>3157</v>
      </c>
      <c r="B2132" s="442" t="s">
        <v>3158</v>
      </c>
      <c r="C2132" s="443" t="s">
        <v>3159</v>
      </c>
      <c r="D2132" s="444" t="s">
        <v>3160</v>
      </c>
      <c r="E2132" s="443" t="s">
        <v>4059</v>
      </c>
      <c r="F2132" s="444" t="s">
        <v>4060</v>
      </c>
      <c r="G2132" s="443" t="s">
        <v>4073</v>
      </c>
      <c r="H2132" s="443" t="s">
        <v>4074</v>
      </c>
      <c r="I2132" s="445">
        <v>33588.849609375</v>
      </c>
      <c r="J2132" s="445">
        <v>3</v>
      </c>
      <c r="K2132" s="446">
        <v>99658.03125</v>
      </c>
    </row>
    <row r="2133" spans="1:11" ht="14.45" customHeight="1" x14ac:dyDescent="0.2">
      <c r="A2133" s="441" t="s">
        <v>3157</v>
      </c>
      <c r="B2133" s="442" t="s">
        <v>3158</v>
      </c>
      <c r="C2133" s="443" t="s">
        <v>3159</v>
      </c>
      <c r="D2133" s="444" t="s">
        <v>3160</v>
      </c>
      <c r="E2133" s="443" t="s">
        <v>4059</v>
      </c>
      <c r="F2133" s="444" t="s">
        <v>4060</v>
      </c>
      <c r="G2133" s="443" t="s">
        <v>4073</v>
      </c>
      <c r="H2133" s="443" t="s">
        <v>4075</v>
      </c>
      <c r="I2133" s="445">
        <v>32715.380859375</v>
      </c>
      <c r="J2133" s="445">
        <v>1</v>
      </c>
      <c r="K2133" s="446">
        <v>32715.380859375</v>
      </c>
    </row>
    <row r="2134" spans="1:11" ht="14.45" customHeight="1" x14ac:dyDescent="0.2">
      <c r="A2134" s="441" t="s">
        <v>3157</v>
      </c>
      <c r="B2134" s="442" t="s">
        <v>3158</v>
      </c>
      <c r="C2134" s="443" t="s">
        <v>3159</v>
      </c>
      <c r="D2134" s="444" t="s">
        <v>3160</v>
      </c>
      <c r="E2134" s="443" t="s">
        <v>4059</v>
      </c>
      <c r="F2134" s="444" t="s">
        <v>4060</v>
      </c>
      <c r="G2134" s="443" t="s">
        <v>4076</v>
      </c>
      <c r="H2134" s="443" t="s">
        <v>4077</v>
      </c>
      <c r="I2134" s="445">
        <v>82633.244243421053</v>
      </c>
      <c r="J2134" s="445">
        <v>30</v>
      </c>
      <c r="K2134" s="446">
        <v>2473839.203125</v>
      </c>
    </row>
    <row r="2135" spans="1:11" ht="14.45" customHeight="1" x14ac:dyDescent="0.2">
      <c r="A2135" s="441" t="s">
        <v>3157</v>
      </c>
      <c r="B2135" s="442" t="s">
        <v>3158</v>
      </c>
      <c r="C2135" s="443" t="s">
        <v>3159</v>
      </c>
      <c r="D2135" s="444" t="s">
        <v>3160</v>
      </c>
      <c r="E2135" s="443" t="s">
        <v>4059</v>
      </c>
      <c r="F2135" s="444" t="s">
        <v>4060</v>
      </c>
      <c r="G2135" s="443" t="s">
        <v>4078</v>
      </c>
      <c r="H2135" s="443" t="s">
        <v>4079</v>
      </c>
      <c r="I2135" s="445">
        <v>81962.984375</v>
      </c>
      <c r="J2135" s="445">
        <v>3</v>
      </c>
      <c r="K2135" s="446">
        <v>245888.953125</v>
      </c>
    </row>
    <row r="2136" spans="1:11" ht="14.45" customHeight="1" x14ac:dyDescent="0.2">
      <c r="A2136" s="441" t="s">
        <v>3157</v>
      </c>
      <c r="B2136" s="442" t="s">
        <v>3158</v>
      </c>
      <c r="C2136" s="443" t="s">
        <v>3159</v>
      </c>
      <c r="D2136" s="444" t="s">
        <v>3160</v>
      </c>
      <c r="E2136" s="443" t="s">
        <v>4059</v>
      </c>
      <c r="F2136" s="444" t="s">
        <v>4060</v>
      </c>
      <c r="G2136" s="443" t="s">
        <v>4080</v>
      </c>
      <c r="H2136" s="443" t="s">
        <v>4081</v>
      </c>
      <c r="I2136" s="445">
        <v>10022.5</v>
      </c>
      <c r="J2136" s="445">
        <v>1</v>
      </c>
      <c r="K2136" s="446">
        <v>10022.5</v>
      </c>
    </row>
    <row r="2137" spans="1:11" ht="14.45" customHeight="1" x14ac:dyDescent="0.2">
      <c r="A2137" s="441" t="s">
        <v>3157</v>
      </c>
      <c r="B2137" s="442" t="s">
        <v>3158</v>
      </c>
      <c r="C2137" s="443" t="s">
        <v>3159</v>
      </c>
      <c r="D2137" s="444" t="s">
        <v>3160</v>
      </c>
      <c r="E2137" s="443" t="s">
        <v>4059</v>
      </c>
      <c r="F2137" s="444" t="s">
        <v>4060</v>
      </c>
      <c r="G2137" s="443" t="s">
        <v>4082</v>
      </c>
      <c r="H2137" s="443" t="s">
        <v>4083</v>
      </c>
      <c r="I2137" s="445">
        <v>94100.15625</v>
      </c>
      <c r="J2137" s="445">
        <v>1</v>
      </c>
      <c r="K2137" s="446">
        <v>94100.15625</v>
      </c>
    </row>
    <row r="2138" spans="1:11" ht="14.45" customHeight="1" x14ac:dyDescent="0.2">
      <c r="A2138" s="441" t="s">
        <v>3157</v>
      </c>
      <c r="B2138" s="442" t="s">
        <v>3158</v>
      </c>
      <c r="C2138" s="443" t="s">
        <v>3159</v>
      </c>
      <c r="D2138" s="444" t="s">
        <v>3160</v>
      </c>
      <c r="E2138" s="443" t="s">
        <v>4059</v>
      </c>
      <c r="F2138" s="444" t="s">
        <v>4060</v>
      </c>
      <c r="G2138" s="443" t="s">
        <v>4084</v>
      </c>
      <c r="H2138" s="443" t="s">
        <v>4085</v>
      </c>
      <c r="I2138" s="445">
        <v>10022.5</v>
      </c>
      <c r="J2138" s="445">
        <v>1</v>
      </c>
      <c r="K2138" s="446">
        <v>10022.5</v>
      </c>
    </row>
    <row r="2139" spans="1:11" ht="14.45" customHeight="1" x14ac:dyDescent="0.2">
      <c r="A2139" s="441" t="s">
        <v>3157</v>
      </c>
      <c r="B2139" s="442" t="s">
        <v>3158</v>
      </c>
      <c r="C2139" s="443" t="s">
        <v>3159</v>
      </c>
      <c r="D2139" s="444" t="s">
        <v>3160</v>
      </c>
      <c r="E2139" s="443" t="s">
        <v>4059</v>
      </c>
      <c r="F2139" s="444" t="s">
        <v>4060</v>
      </c>
      <c r="G2139" s="443" t="s">
        <v>4086</v>
      </c>
      <c r="H2139" s="443" t="s">
        <v>4087</v>
      </c>
      <c r="I2139" s="445">
        <v>102566.81197916667</v>
      </c>
      <c r="J2139" s="445">
        <v>11.799999952316284</v>
      </c>
      <c r="K2139" s="446">
        <v>1204213.58203125</v>
      </c>
    </row>
    <row r="2140" spans="1:11" ht="14.45" customHeight="1" x14ac:dyDescent="0.2">
      <c r="A2140" s="441" t="s">
        <v>3157</v>
      </c>
      <c r="B2140" s="442" t="s">
        <v>3158</v>
      </c>
      <c r="C2140" s="443" t="s">
        <v>3159</v>
      </c>
      <c r="D2140" s="444" t="s">
        <v>3160</v>
      </c>
      <c r="E2140" s="443" t="s">
        <v>4059</v>
      </c>
      <c r="F2140" s="444" t="s">
        <v>4060</v>
      </c>
      <c r="G2140" s="443" t="s">
        <v>4088</v>
      </c>
      <c r="H2140" s="443" t="s">
        <v>4089</v>
      </c>
      <c r="I2140" s="445">
        <v>101156.12239583333</v>
      </c>
      <c r="J2140" s="445">
        <v>28</v>
      </c>
      <c r="K2140" s="446">
        <v>2829058.65625</v>
      </c>
    </row>
    <row r="2141" spans="1:11" ht="14.45" customHeight="1" x14ac:dyDescent="0.2">
      <c r="A2141" s="441" t="s">
        <v>3157</v>
      </c>
      <c r="B2141" s="442" t="s">
        <v>3158</v>
      </c>
      <c r="C2141" s="443" t="s">
        <v>3159</v>
      </c>
      <c r="D2141" s="444" t="s">
        <v>3160</v>
      </c>
      <c r="E2141" s="443" t="s">
        <v>4059</v>
      </c>
      <c r="F2141" s="444" t="s">
        <v>4060</v>
      </c>
      <c r="G2141" s="443" t="s">
        <v>4090</v>
      </c>
      <c r="H2141" s="443" t="s">
        <v>4091</v>
      </c>
      <c r="I2141" s="445">
        <v>82597.601171874994</v>
      </c>
      <c r="J2141" s="445">
        <v>28</v>
      </c>
      <c r="K2141" s="446">
        <v>2308257.4453125</v>
      </c>
    </row>
    <row r="2142" spans="1:11" ht="14.45" customHeight="1" x14ac:dyDescent="0.2">
      <c r="A2142" s="441" t="s">
        <v>3157</v>
      </c>
      <c r="B2142" s="442" t="s">
        <v>3158</v>
      </c>
      <c r="C2142" s="443" t="s">
        <v>3159</v>
      </c>
      <c r="D2142" s="444" t="s">
        <v>3160</v>
      </c>
      <c r="E2142" s="443" t="s">
        <v>4059</v>
      </c>
      <c r="F2142" s="444" t="s">
        <v>4060</v>
      </c>
      <c r="G2142" s="443" t="s">
        <v>4092</v>
      </c>
      <c r="H2142" s="443" t="s">
        <v>4093</v>
      </c>
      <c r="I2142" s="445">
        <v>119870.43196614583</v>
      </c>
      <c r="J2142" s="445">
        <v>34.399999991059303</v>
      </c>
      <c r="K2142" s="446">
        <v>4121790.994140625</v>
      </c>
    </row>
    <row r="2143" spans="1:11" ht="14.45" customHeight="1" x14ac:dyDescent="0.2">
      <c r="A2143" s="441" t="s">
        <v>3157</v>
      </c>
      <c r="B2143" s="442" t="s">
        <v>3158</v>
      </c>
      <c r="C2143" s="443" t="s">
        <v>3159</v>
      </c>
      <c r="D2143" s="444" t="s">
        <v>3160</v>
      </c>
      <c r="E2143" s="443" t="s">
        <v>4059</v>
      </c>
      <c r="F2143" s="444" t="s">
        <v>4060</v>
      </c>
      <c r="G2143" s="443" t="s">
        <v>4094</v>
      </c>
      <c r="H2143" s="443" t="s">
        <v>4095</v>
      </c>
      <c r="I2143" s="445">
        <v>1948.4327281605113</v>
      </c>
      <c r="J2143" s="445">
        <v>1560</v>
      </c>
      <c r="K2143" s="446">
        <v>3045952.1875</v>
      </c>
    </row>
    <row r="2144" spans="1:11" ht="14.45" customHeight="1" x14ac:dyDescent="0.2">
      <c r="A2144" s="441" t="s">
        <v>3157</v>
      </c>
      <c r="B2144" s="442" t="s">
        <v>3158</v>
      </c>
      <c r="C2144" s="443" t="s">
        <v>3159</v>
      </c>
      <c r="D2144" s="444" t="s">
        <v>3160</v>
      </c>
      <c r="E2144" s="443" t="s">
        <v>4059</v>
      </c>
      <c r="F2144" s="444" t="s">
        <v>4060</v>
      </c>
      <c r="G2144" s="443" t="s">
        <v>4096</v>
      </c>
      <c r="H2144" s="443" t="s">
        <v>4097</v>
      </c>
      <c r="I2144" s="445">
        <v>677.56882611443018</v>
      </c>
      <c r="J2144" s="445">
        <v>380</v>
      </c>
      <c r="K2144" s="446">
        <v>257094.6279296875</v>
      </c>
    </row>
    <row r="2145" spans="1:11" ht="14.45" customHeight="1" x14ac:dyDescent="0.2">
      <c r="A2145" s="441" t="s">
        <v>3157</v>
      </c>
      <c r="B2145" s="442" t="s">
        <v>3158</v>
      </c>
      <c r="C2145" s="443" t="s">
        <v>3159</v>
      </c>
      <c r="D2145" s="444" t="s">
        <v>3160</v>
      </c>
      <c r="E2145" s="443" t="s">
        <v>4059</v>
      </c>
      <c r="F2145" s="444" t="s">
        <v>4060</v>
      </c>
      <c r="G2145" s="443" t="s">
        <v>4098</v>
      </c>
      <c r="H2145" s="443" t="s">
        <v>4099</v>
      </c>
      <c r="I2145" s="445">
        <v>978.6500244140625</v>
      </c>
      <c r="J2145" s="445">
        <v>12</v>
      </c>
      <c r="K2145" s="446">
        <v>11743.7802734375</v>
      </c>
    </row>
    <row r="2146" spans="1:11" ht="14.45" customHeight="1" x14ac:dyDescent="0.2">
      <c r="A2146" s="441" t="s">
        <v>3157</v>
      </c>
      <c r="B2146" s="442" t="s">
        <v>3158</v>
      </c>
      <c r="C2146" s="443" t="s">
        <v>3159</v>
      </c>
      <c r="D2146" s="444" t="s">
        <v>3160</v>
      </c>
      <c r="E2146" s="443" t="s">
        <v>4059</v>
      </c>
      <c r="F2146" s="444" t="s">
        <v>4060</v>
      </c>
      <c r="G2146" s="443" t="s">
        <v>4100</v>
      </c>
      <c r="H2146" s="443" t="s">
        <v>4101</v>
      </c>
      <c r="I2146" s="445">
        <v>938.43700256347654</v>
      </c>
      <c r="J2146" s="445">
        <v>366</v>
      </c>
      <c r="K2146" s="446">
        <v>343066.580078125</v>
      </c>
    </row>
    <row r="2147" spans="1:11" ht="14.45" customHeight="1" x14ac:dyDescent="0.2">
      <c r="A2147" s="441" t="s">
        <v>3157</v>
      </c>
      <c r="B2147" s="442" t="s">
        <v>3158</v>
      </c>
      <c r="C2147" s="443" t="s">
        <v>3159</v>
      </c>
      <c r="D2147" s="444" t="s">
        <v>3160</v>
      </c>
      <c r="E2147" s="443" t="s">
        <v>4059</v>
      </c>
      <c r="F2147" s="444" t="s">
        <v>4060</v>
      </c>
      <c r="G2147" s="443" t="s">
        <v>4102</v>
      </c>
      <c r="H2147" s="443" t="s">
        <v>4103</v>
      </c>
      <c r="I2147" s="445">
        <v>75421.71875</v>
      </c>
      <c r="J2147" s="445">
        <v>3</v>
      </c>
      <c r="K2147" s="446">
        <v>226265.15625</v>
      </c>
    </row>
    <row r="2148" spans="1:11" ht="14.45" customHeight="1" x14ac:dyDescent="0.2">
      <c r="A2148" s="441" t="s">
        <v>3157</v>
      </c>
      <c r="B2148" s="442" t="s">
        <v>3158</v>
      </c>
      <c r="C2148" s="443" t="s">
        <v>3159</v>
      </c>
      <c r="D2148" s="444" t="s">
        <v>3160</v>
      </c>
      <c r="E2148" s="443" t="s">
        <v>4059</v>
      </c>
      <c r="F2148" s="444" t="s">
        <v>4060</v>
      </c>
      <c r="G2148" s="443" t="s">
        <v>4104</v>
      </c>
      <c r="H2148" s="443" t="s">
        <v>4105</v>
      </c>
      <c r="I2148" s="445">
        <v>750.65048363095241</v>
      </c>
      <c r="J2148" s="445">
        <v>360</v>
      </c>
      <c r="K2148" s="446">
        <v>269971.8095703125</v>
      </c>
    </row>
    <row r="2149" spans="1:11" ht="14.45" customHeight="1" x14ac:dyDescent="0.2">
      <c r="A2149" s="441" t="s">
        <v>3157</v>
      </c>
      <c r="B2149" s="442" t="s">
        <v>3158</v>
      </c>
      <c r="C2149" s="443" t="s">
        <v>3159</v>
      </c>
      <c r="D2149" s="444" t="s">
        <v>3160</v>
      </c>
      <c r="E2149" s="443" t="s">
        <v>4059</v>
      </c>
      <c r="F2149" s="444" t="s">
        <v>4060</v>
      </c>
      <c r="G2149" s="443" t="s">
        <v>4106</v>
      </c>
      <c r="H2149" s="443" t="s">
        <v>4107</v>
      </c>
      <c r="I2149" s="445">
        <v>23465.6826171875</v>
      </c>
      <c r="J2149" s="445">
        <v>24</v>
      </c>
      <c r="K2149" s="446">
        <v>563176.375</v>
      </c>
    </row>
    <row r="2150" spans="1:11" ht="14.45" customHeight="1" x14ac:dyDescent="0.2">
      <c r="A2150" s="441" t="s">
        <v>3157</v>
      </c>
      <c r="B2150" s="442" t="s">
        <v>3158</v>
      </c>
      <c r="C2150" s="443" t="s">
        <v>3159</v>
      </c>
      <c r="D2150" s="444" t="s">
        <v>3160</v>
      </c>
      <c r="E2150" s="443" t="s">
        <v>4059</v>
      </c>
      <c r="F2150" s="444" t="s">
        <v>4060</v>
      </c>
      <c r="G2150" s="443" t="s">
        <v>4108</v>
      </c>
      <c r="H2150" s="443" t="s">
        <v>4109</v>
      </c>
      <c r="I2150" s="445">
        <v>675.6277299360795</v>
      </c>
      <c r="J2150" s="445">
        <v>1550</v>
      </c>
      <c r="K2150" s="446">
        <v>1048659.9375</v>
      </c>
    </row>
    <row r="2151" spans="1:11" ht="14.45" customHeight="1" x14ac:dyDescent="0.2">
      <c r="A2151" s="441" t="s">
        <v>3157</v>
      </c>
      <c r="B2151" s="442" t="s">
        <v>3158</v>
      </c>
      <c r="C2151" s="443" t="s">
        <v>3159</v>
      </c>
      <c r="D2151" s="444" t="s">
        <v>3160</v>
      </c>
      <c r="E2151" s="443" t="s">
        <v>4059</v>
      </c>
      <c r="F2151" s="444" t="s">
        <v>4060</v>
      </c>
      <c r="G2151" s="443" t="s">
        <v>4110</v>
      </c>
      <c r="H2151" s="443" t="s">
        <v>4111</v>
      </c>
      <c r="I2151" s="445">
        <v>25444.849609375</v>
      </c>
      <c r="J2151" s="445">
        <v>4</v>
      </c>
      <c r="K2151" s="446">
        <v>101779.390625</v>
      </c>
    </row>
    <row r="2152" spans="1:11" ht="14.45" customHeight="1" x14ac:dyDescent="0.2">
      <c r="A2152" s="441" t="s">
        <v>3157</v>
      </c>
      <c r="B2152" s="442" t="s">
        <v>3158</v>
      </c>
      <c r="C2152" s="443" t="s">
        <v>3159</v>
      </c>
      <c r="D2152" s="444" t="s">
        <v>3160</v>
      </c>
      <c r="E2152" s="443" t="s">
        <v>4059</v>
      </c>
      <c r="F2152" s="444" t="s">
        <v>4060</v>
      </c>
      <c r="G2152" s="443" t="s">
        <v>4076</v>
      </c>
      <c r="H2152" s="443" t="s">
        <v>4112</v>
      </c>
      <c r="I2152" s="445">
        <v>81965.110156249997</v>
      </c>
      <c r="J2152" s="445">
        <v>19</v>
      </c>
      <c r="K2152" s="446">
        <v>1557653.3359375</v>
      </c>
    </row>
    <row r="2153" spans="1:11" ht="14.45" customHeight="1" x14ac:dyDescent="0.2">
      <c r="A2153" s="441" t="s">
        <v>3157</v>
      </c>
      <c r="B2153" s="442" t="s">
        <v>3158</v>
      </c>
      <c r="C2153" s="443" t="s">
        <v>3159</v>
      </c>
      <c r="D2153" s="444" t="s">
        <v>3160</v>
      </c>
      <c r="E2153" s="443" t="s">
        <v>4059</v>
      </c>
      <c r="F2153" s="444" t="s">
        <v>4060</v>
      </c>
      <c r="G2153" s="443" t="s">
        <v>4078</v>
      </c>
      <c r="H2153" s="443" t="s">
        <v>4113</v>
      </c>
      <c r="I2153" s="445">
        <v>82000.25</v>
      </c>
      <c r="J2153" s="445">
        <v>2</v>
      </c>
      <c r="K2153" s="446">
        <v>164000.5</v>
      </c>
    </row>
    <row r="2154" spans="1:11" ht="14.45" customHeight="1" x14ac:dyDescent="0.2">
      <c r="A2154" s="441" t="s">
        <v>3157</v>
      </c>
      <c r="B2154" s="442" t="s">
        <v>3158</v>
      </c>
      <c r="C2154" s="443" t="s">
        <v>3159</v>
      </c>
      <c r="D2154" s="444" t="s">
        <v>3160</v>
      </c>
      <c r="E2154" s="443" t="s">
        <v>4059</v>
      </c>
      <c r="F2154" s="444" t="s">
        <v>4060</v>
      </c>
      <c r="G2154" s="443" t="s">
        <v>4080</v>
      </c>
      <c r="H2154" s="443" t="s">
        <v>4114</v>
      </c>
      <c r="I2154" s="445">
        <v>10036.23046875</v>
      </c>
      <c r="J2154" s="445">
        <v>2</v>
      </c>
      <c r="K2154" s="446">
        <v>20072.44921875</v>
      </c>
    </row>
    <row r="2155" spans="1:11" ht="14.45" customHeight="1" x14ac:dyDescent="0.2">
      <c r="A2155" s="441" t="s">
        <v>3157</v>
      </c>
      <c r="B2155" s="442" t="s">
        <v>3158</v>
      </c>
      <c r="C2155" s="443" t="s">
        <v>3159</v>
      </c>
      <c r="D2155" s="444" t="s">
        <v>3160</v>
      </c>
      <c r="E2155" s="443" t="s">
        <v>4059</v>
      </c>
      <c r="F2155" s="444" t="s">
        <v>4060</v>
      </c>
      <c r="G2155" s="443" t="s">
        <v>4084</v>
      </c>
      <c r="H2155" s="443" t="s">
        <v>4115</v>
      </c>
      <c r="I2155" s="445">
        <v>10051.91015625</v>
      </c>
      <c r="J2155" s="445">
        <v>2</v>
      </c>
      <c r="K2155" s="446">
        <v>20103.810546875</v>
      </c>
    </row>
    <row r="2156" spans="1:11" ht="14.45" customHeight="1" x14ac:dyDescent="0.2">
      <c r="A2156" s="441" t="s">
        <v>3157</v>
      </c>
      <c r="B2156" s="442" t="s">
        <v>3158</v>
      </c>
      <c r="C2156" s="443" t="s">
        <v>3159</v>
      </c>
      <c r="D2156" s="444" t="s">
        <v>3160</v>
      </c>
      <c r="E2156" s="443" t="s">
        <v>4059</v>
      </c>
      <c r="F2156" s="444" t="s">
        <v>4060</v>
      </c>
      <c r="G2156" s="443" t="s">
        <v>4086</v>
      </c>
      <c r="H2156" s="443" t="s">
        <v>4116</v>
      </c>
      <c r="I2156" s="445">
        <v>100509.25390625</v>
      </c>
      <c r="J2156" s="445">
        <v>5</v>
      </c>
      <c r="K2156" s="446">
        <v>502477.6640625</v>
      </c>
    </row>
    <row r="2157" spans="1:11" ht="14.45" customHeight="1" x14ac:dyDescent="0.2">
      <c r="A2157" s="441" t="s">
        <v>3157</v>
      </c>
      <c r="B2157" s="442" t="s">
        <v>3158</v>
      </c>
      <c r="C2157" s="443" t="s">
        <v>3159</v>
      </c>
      <c r="D2157" s="444" t="s">
        <v>3160</v>
      </c>
      <c r="E2157" s="443" t="s">
        <v>4059</v>
      </c>
      <c r="F2157" s="444" t="s">
        <v>4060</v>
      </c>
      <c r="G2157" s="443" t="s">
        <v>4088</v>
      </c>
      <c r="H2157" s="443" t="s">
        <v>4117</v>
      </c>
      <c r="I2157" s="445">
        <v>100492.103515625</v>
      </c>
      <c r="J2157" s="445">
        <v>15</v>
      </c>
      <c r="K2157" s="446">
        <v>1508158.2734375</v>
      </c>
    </row>
    <row r="2158" spans="1:11" ht="14.45" customHeight="1" x14ac:dyDescent="0.2">
      <c r="A2158" s="441" t="s">
        <v>3157</v>
      </c>
      <c r="B2158" s="442" t="s">
        <v>3158</v>
      </c>
      <c r="C2158" s="443" t="s">
        <v>3159</v>
      </c>
      <c r="D2158" s="444" t="s">
        <v>3160</v>
      </c>
      <c r="E2158" s="443" t="s">
        <v>4059</v>
      </c>
      <c r="F2158" s="444" t="s">
        <v>4060</v>
      </c>
      <c r="G2158" s="443" t="s">
        <v>4090</v>
      </c>
      <c r="H2158" s="443" t="s">
        <v>4118</v>
      </c>
      <c r="I2158" s="445">
        <v>82036.025781250006</v>
      </c>
      <c r="J2158" s="445">
        <v>21</v>
      </c>
      <c r="K2158" s="446">
        <v>1722442.8359375</v>
      </c>
    </row>
    <row r="2159" spans="1:11" ht="14.45" customHeight="1" x14ac:dyDescent="0.2">
      <c r="A2159" s="441" t="s">
        <v>3157</v>
      </c>
      <c r="B2159" s="442" t="s">
        <v>3158</v>
      </c>
      <c r="C2159" s="443" t="s">
        <v>3159</v>
      </c>
      <c r="D2159" s="444" t="s">
        <v>3160</v>
      </c>
      <c r="E2159" s="443" t="s">
        <v>4059</v>
      </c>
      <c r="F2159" s="444" t="s">
        <v>4060</v>
      </c>
      <c r="G2159" s="443" t="s">
        <v>4092</v>
      </c>
      <c r="H2159" s="443" t="s">
        <v>4119</v>
      </c>
      <c r="I2159" s="445">
        <v>119198.22569444444</v>
      </c>
      <c r="J2159" s="445">
        <v>22</v>
      </c>
      <c r="K2159" s="446">
        <v>2621568.53125</v>
      </c>
    </row>
    <row r="2160" spans="1:11" ht="14.45" customHeight="1" x14ac:dyDescent="0.2">
      <c r="A2160" s="441" t="s">
        <v>3157</v>
      </c>
      <c r="B2160" s="442" t="s">
        <v>3158</v>
      </c>
      <c r="C2160" s="443" t="s">
        <v>3159</v>
      </c>
      <c r="D2160" s="444" t="s">
        <v>3160</v>
      </c>
      <c r="E2160" s="443" t="s">
        <v>4059</v>
      </c>
      <c r="F2160" s="444" t="s">
        <v>4060</v>
      </c>
      <c r="G2160" s="443" t="s">
        <v>4094</v>
      </c>
      <c r="H2160" s="443" t="s">
        <v>4120</v>
      </c>
      <c r="I2160" s="445">
        <v>1936.9392465444712</v>
      </c>
      <c r="J2160" s="445">
        <v>879</v>
      </c>
      <c r="K2160" s="446">
        <v>1703474.4024658203</v>
      </c>
    </row>
    <row r="2161" spans="1:11" ht="14.45" customHeight="1" x14ac:dyDescent="0.2">
      <c r="A2161" s="441" t="s">
        <v>3157</v>
      </c>
      <c r="B2161" s="442" t="s">
        <v>3158</v>
      </c>
      <c r="C2161" s="443" t="s">
        <v>3159</v>
      </c>
      <c r="D2161" s="444" t="s">
        <v>3160</v>
      </c>
      <c r="E2161" s="443" t="s">
        <v>4059</v>
      </c>
      <c r="F2161" s="444" t="s">
        <v>4060</v>
      </c>
      <c r="G2161" s="443" t="s">
        <v>4096</v>
      </c>
      <c r="H2161" s="443" t="s">
        <v>4121</v>
      </c>
      <c r="I2161" s="445">
        <v>671.34199829101567</v>
      </c>
      <c r="J2161" s="445">
        <v>200</v>
      </c>
      <c r="K2161" s="446">
        <v>134268.4794921875</v>
      </c>
    </row>
    <row r="2162" spans="1:11" ht="14.45" customHeight="1" x14ac:dyDescent="0.2">
      <c r="A2162" s="441" t="s">
        <v>3157</v>
      </c>
      <c r="B2162" s="442" t="s">
        <v>3158</v>
      </c>
      <c r="C2162" s="443" t="s">
        <v>3159</v>
      </c>
      <c r="D2162" s="444" t="s">
        <v>3160</v>
      </c>
      <c r="E2162" s="443" t="s">
        <v>4059</v>
      </c>
      <c r="F2162" s="444" t="s">
        <v>4060</v>
      </c>
      <c r="G2162" s="443" t="s">
        <v>4100</v>
      </c>
      <c r="H2162" s="443" t="s">
        <v>4122</v>
      </c>
      <c r="I2162" s="445">
        <v>930.61874389648438</v>
      </c>
      <c r="J2162" s="445">
        <v>234</v>
      </c>
      <c r="K2162" s="446">
        <v>217875.138671875</v>
      </c>
    </row>
    <row r="2163" spans="1:11" ht="14.45" customHeight="1" x14ac:dyDescent="0.2">
      <c r="A2163" s="441" t="s">
        <v>3157</v>
      </c>
      <c r="B2163" s="442" t="s">
        <v>3158</v>
      </c>
      <c r="C2163" s="443" t="s">
        <v>3159</v>
      </c>
      <c r="D2163" s="444" t="s">
        <v>3160</v>
      </c>
      <c r="E2163" s="443" t="s">
        <v>4059</v>
      </c>
      <c r="F2163" s="444" t="s">
        <v>4060</v>
      </c>
      <c r="G2163" s="443" t="s">
        <v>4102</v>
      </c>
      <c r="H2163" s="443" t="s">
        <v>4123</v>
      </c>
      <c r="I2163" s="445">
        <v>74284.3203125</v>
      </c>
      <c r="J2163" s="445">
        <v>1</v>
      </c>
      <c r="K2163" s="446">
        <v>74284.3203125</v>
      </c>
    </row>
    <row r="2164" spans="1:11" ht="14.45" customHeight="1" x14ac:dyDescent="0.2">
      <c r="A2164" s="441" t="s">
        <v>3157</v>
      </c>
      <c r="B2164" s="442" t="s">
        <v>3158</v>
      </c>
      <c r="C2164" s="443" t="s">
        <v>3159</v>
      </c>
      <c r="D2164" s="444" t="s">
        <v>3160</v>
      </c>
      <c r="E2164" s="443" t="s">
        <v>4059</v>
      </c>
      <c r="F2164" s="444" t="s">
        <v>4060</v>
      </c>
      <c r="G2164" s="443" t="s">
        <v>4104</v>
      </c>
      <c r="H2164" s="443" t="s">
        <v>4124</v>
      </c>
      <c r="I2164" s="445">
        <v>745.06182306463063</v>
      </c>
      <c r="J2164" s="445">
        <v>210</v>
      </c>
      <c r="K2164" s="446">
        <v>156527.05810546875</v>
      </c>
    </row>
    <row r="2165" spans="1:11" ht="14.45" customHeight="1" x14ac:dyDescent="0.2">
      <c r="A2165" s="441" t="s">
        <v>3157</v>
      </c>
      <c r="B2165" s="442" t="s">
        <v>3158</v>
      </c>
      <c r="C2165" s="443" t="s">
        <v>3159</v>
      </c>
      <c r="D2165" s="444" t="s">
        <v>3160</v>
      </c>
      <c r="E2165" s="443" t="s">
        <v>4059</v>
      </c>
      <c r="F2165" s="444" t="s">
        <v>4060</v>
      </c>
      <c r="G2165" s="443" t="s">
        <v>4106</v>
      </c>
      <c r="H2165" s="443" t="s">
        <v>4125</v>
      </c>
      <c r="I2165" s="445">
        <v>23368.130859375</v>
      </c>
      <c r="J2165" s="445">
        <v>12</v>
      </c>
      <c r="K2165" s="446">
        <v>280417.5</v>
      </c>
    </row>
    <row r="2166" spans="1:11" ht="14.45" customHeight="1" x14ac:dyDescent="0.2">
      <c r="A2166" s="441" t="s">
        <v>3157</v>
      </c>
      <c r="B2166" s="442" t="s">
        <v>3158</v>
      </c>
      <c r="C2166" s="443" t="s">
        <v>3159</v>
      </c>
      <c r="D2166" s="444" t="s">
        <v>3160</v>
      </c>
      <c r="E2166" s="443" t="s">
        <v>4059</v>
      </c>
      <c r="F2166" s="444" t="s">
        <v>4060</v>
      </c>
      <c r="G2166" s="443" t="s">
        <v>4108</v>
      </c>
      <c r="H2166" s="443" t="s">
        <v>4126</v>
      </c>
      <c r="I2166" s="445">
        <v>670.54273015802562</v>
      </c>
      <c r="J2166" s="445">
        <v>840</v>
      </c>
      <c r="K2166" s="446">
        <v>563486.93359375</v>
      </c>
    </row>
    <row r="2167" spans="1:11" ht="14.45" customHeight="1" x14ac:dyDescent="0.2">
      <c r="A2167" s="441" t="s">
        <v>3157</v>
      </c>
      <c r="B2167" s="442" t="s">
        <v>3158</v>
      </c>
      <c r="C2167" s="443" t="s">
        <v>3159</v>
      </c>
      <c r="D2167" s="444" t="s">
        <v>3160</v>
      </c>
      <c r="E2167" s="443" t="s">
        <v>4059</v>
      </c>
      <c r="F2167" s="444" t="s">
        <v>4060</v>
      </c>
      <c r="G2167" s="443" t="s">
        <v>4127</v>
      </c>
      <c r="H2167" s="443" t="s">
        <v>4128</v>
      </c>
      <c r="I2167" s="445">
        <v>598.95001220703125</v>
      </c>
      <c r="J2167" s="445">
        <v>315</v>
      </c>
      <c r="K2167" s="446">
        <v>188669.25</v>
      </c>
    </row>
    <row r="2168" spans="1:11" ht="14.45" customHeight="1" x14ac:dyDescent="0.2">
      <c r="A2168" s="441" t="s">
        <v>3157</v>
      </c>
      <c r="B2168" s="442" t="s">
        <v>3158</v>
      </c>
      <c r="C2168" s="443" t="s">
        <v>3159</v>
      </c>
      <c r="D2168" s="444" t="s">
        <v>3160</v>
      </c>
      <c r="E2168" s="443" t="s">
        <v>4059</v>
      </c>
      <c r="F2168" s="444" t="s">
        <v>4060</v>
      </c>
      <c r="G2168" s="443" t="s">
        <v>4127</v>
      </c>
      <c r="H2168" s="443" t="s">
        <v>4129</v>
      </c>
      <c r="I2168" s="445">
        <v>598.95001220703125</v>
      </c>
      <c r="J2168" s="445">
        <v>180</v>
      </c>
      <c r="K2168" s="446">
        <v>107811</v>
      </c>
    </row>
    <row r="2169" spans="1:11" ht="14.45" customHeight="1" x14ac:dyDescent="0.2">
      <c r="A2169" s="441" t="s">
        <v>3157</v>
      </c>
      <c r="B2169" s="442" t="s">
        <v>3158</v>
      </c>
      <c r="C2169" s="443" t="s">
        <v>3159</v>
      </c>
      <c r="D2169" s="444" t="s">
        <v>3160</v>
      </c>
      <c r="E2169" s="443" t="s">
        <v>4059</v>
      </c>
      <c r="F2169" s="444" t="s">
        <v>4060</v>
      </c>
      <c r="G2169" s="443" t="s">
        <v>4130</v>
      </c>
      <c r="H2169" s="443" t="s">
        <v>4131</v>
      </c>
      <c r="I2169" s="445">
        <v>15278.669921875</v>
      </c>
      <c r="J2169" s="445">
        <v>2</v>
      </c>
      <c r="K2169" s="446">
        <v>30557.33984375</v>
      </c>
    </row>
    <row r="2170" spans="1:11" ht="14.45" customHeight="1" x14ac:dyDescent="0.2">
      <c r="A2170" s="441" t="s">
        <v>3157</v>
      </c>
      <c r="B2170" s="442" t="s">
        <v>3158</v>
      </c>
      <c r="C2170" s="443" t="s">
        <v>3159</v>
      </c>
      <c r="D2170" s="444" t="s">
        <v>3160</v>
      </c>
      <c r="E2170" s="443" t="s">
        <v>4059</v>
      </c>
      <c r="F2170" s="444" t="s">
        <v>4060</v>
      </c>
      <c r="G2170" s="443" t="s">
        <v>4132</v>
      </c>
      <c r="H2170" s="443" t="s">
        <v>4133</v>
      </c>
      <c r="I2170" s="445">
        <v>1265</v>
      </c>
      <c r="J2170" s="445">
        <v>56</v>
      </c>
      <c r="K2170" s="446">
        <v>70840</v>
      </c>
    </row>
    <row r="2171" spans="1:11" ht="14.45" customHeight="1" x14ac:dyDescent="0.2">
      <c r="A2171" s="441" t="s">
        <v>3157</v>
      </c>
      <c r="B2171" s="442" t="s">
        <v>3158</v>
      </c>
      <c r="C2171" s="443" t="s">
        <v>3159</v>
      </c>
      <c r="D2171" s="444" t="s">
        <v>3160</v>
      </c>
      <c r="E2171" s="443" t="s">
        <v>4059</v>
      </c>
      <c r="F2171" s="444" t="s">
        <v>4060</v>
      </c>
      <c r="G2171" s="443" t="s">
        <v>4134</v>
      </c>
      <c r="H2171" s="443" t="s">
        <v>4135</v>
      </c>
      <c r="I2171" s="445">
        <v>1808.344950358073</v>
      </c>
      <c r="J2171" s="445">
        <v>140</v>
      </c>
      <c r="K2171" s="446">
        <v>252430.205078125</v>
      </c>
    </row>
    <row r="2172" spans="1:11" ht="14.45" customHeight="1" x14ac:dyDescent="0.2">
      <c r="A2172" s="441" t="s">
        <v>3157</v>
      </c>
      <c r="B2172" s="442" t="s">
        <v>3158</v>
      </c>
      <c r="C2172" s="443" t="s">
        <v>3159</v>
      </c>
      <c r="D2172" s="444" t="s">
        <v>3160</v>
      </c>
      <c r="E2172" s="443" t="s">
        <v>4059</v>
      </c>
      <c r="F2172" s="444" t="s">
        <v>4060</v>
      </c>
      <c r="G2172" s="443" t="s">
        <v>4134</v>
      </c>
      <c r="H2172" s="443" t="s">
        <v>4136</v>
      </c>
      <c r="I2172" s="445">
        <v>1852.6319335937501</v>
      </c>
      <c r="J2172" s="445">
        <v>50</v>
      </c>
      <c r="K2172" s="446">
        <v>92631.55078125</v>
      </c>
    </row>
    <row r="2173" spans="1:11" ht="14.45" customHeight="1" x14ac:dyDescent="0.2">
      <c r="A2173" s="441" t="s">
        <v>3157</v>
      </c>
      <c r="B2173" s="442" t="s">
        <v>3158</v>
      </c>
      <c r="C2173" s="443" t="s">
        <v>3159</v>
      </c>
      <c r="D2173" s="444" t="s">
        <v>3160</v>
      </c>
      <c r="E2173" s="443" t="s">
        <v>4059</v>
      </c>
      <c r="F2173" s="444" t="s">
        <v>4060</v>
      </c>
      <c r="G2173" s="443" t="s">
        <v>4132</v>
      </c>
      <c r="H2173" s="443" t="s">
        <v>4137</v>
      </c>
      <c r="I2173" s="445">
        <v>1265</v>
      </c>
      <c r="J2173" s="445">
        <v>12</v>
      </c>
      <c r="K2173" s="446">
        <v>15180</v>
      </c>
    </row>
    <row r="2174" spans="1:11" ht="14.45" customHeight="1" x14ac:dyDescent="0.2">
      <c r="A2174" s="441" t="s">
        <v>3157</v>
      </c>
      <c r="B2174" s="442" t="s">
        <v>3158</v>
      </c>
      <c r="C2174" s="443" t="s">
        <v>3159</v>
      </c>
      <c r="D2174" s="444" t="s">
        <v>3160</v>
      </c>
      <c r="E2174" s="443" t="s">
        <v>4059</v>
      </c>
      <c r="F2174" s="444" t="s">
        <v>4060</v>
      </c>
      <c r="G2174" s="443" t="s">
        <v>4132</v>
      </c>
      <c r="H2174" s="443" t="s">
        <v>4138</v>
      </c>
      <c r="I2174" s="445">
        <v>1265</v>
      </c>
      <c r="J2174" s="445">
        <v>16</v>
      </c>
      <c r="K2174" s="446">
        <v>20240</v>
      </c>
    </row>
    <row r="2175" spans="1:11" ht="14.45" customHeight="1" x14ac:dyDescent="0.2">
      <c r="A2175" s="441" t="s">
        <v>3157</v>
      </c>
      <c r="B2175" s="442" t="s">
        <v>3158</v>
      </c>
      <c r="C2175" s="443" t="s">
        <v>3159</v>
      </c>
      <c r="D2175" s="444" t="s">
        <v>3160</v>
      </c>
      <c r="E2175" s="443" t="s">
        <v>4059</v>
      </c>
      <c r="F2175" s="444" t="s">
        <v>4060</v>
      </c>
      <c r="G2175" s="443" t="s">
        <v>4139</v>
      </c>
      <c r="H2175" s="443" t="s">
        <v>4140</v>
      </c>
      <c r="I2175" s="445">
        <v>1493.8699951171875</v>
      </c>
      <c r="J2175" s="445">
        <v>378</v>
      </c>
      <c r="K2175" s="446">
        <v>564681.3779296875</v>
      </c>
    </row>
    <row r="2176" spans="1:11" ht="14.45" customHeight="1" x14ac:dyDescent="0.2">
      <c r="A2176" s="441" t="s">
        <v>3157</v>
      </c>
      <c r="B2176" s="442" t="s">
        <v>3158</v>
      </c>
      <c r="C2176" s="443" t="s">
        <v>3159</v>
      </c>
      <c r="D2176" s="444" t="s">
        <v>3160</v>
      </c>
      <c r="E2176" s="443" t="s">
        <v>4059</v>
      </c>
      <c r="F2176" s="444" t="s">
        <v>4060</v>
      </c>
      <c r="G2176" s="443" t="s">
        <v>4139</v>
      </c>
      <c r="H2176" s="443" t="s">
        <v>4141</v>
      </c>
      <c r="I2176" s="445">
        <v>1493.8699951171875</v>
      </c>
      <c r="J2176" s="445">
        <v>204</v>
      </c>
      <c r="K2176" s="446">
        <v>304748.6640625</v>
      </c>
    </row>
    <row r="2177" spans="1:11" ht="14.45" customHeight="1" x14ac:dyDescent="0.2">
      <c r="A2177" s="441" t="s">
        <v>3157</v>
      </c>
      <c r="B2177" s="442" t="s">
        <v>3158</v>
      </c>
      <c r="C2177" s="443" t="s">
        <v>3159</v>
      </c>
      <c r="D2177" s="444" t="s">
        <v>3160</v>
      </c>
      <c r="E2177" s="443" t="s">
        <v>4059</v>
      </c>
      <c r="F2177" s="444" t="s">
        <v>4060</v>
      </c>
      <c r="G2177" s="443" t="s">
        <v>4142</v>
      </c>
      <c r="H2177" s="443" t="s">
        <v>4143</v>
      </c>
      <c r="I2177" s="445">
        <v>2652.929931640625</v>
      </c>
      <c r="J2177" s="445">
        <v>60</v>
      </c>
      <c r="K2177" s="446">
        <v>159175.498046875</v>
      </c>
    </row>
    <row r="2178" spans="1:11" ht="14.45" customHeight="1" x14ac:dyDescent="0.2">
      <c r="A2178" s="441" t="s">
        <v>3157</v>
      </c>
      <c r="B2178" s="442" t="s">
        <v>3158</v>
      </c>
      <c r="C2178" s="443" t="s">
        <v>3159</v>
      </c>
      <c r="D2178" s="444" t="s">
        <v>3160</v>
      </c>
      <c r="E2178" s="443" t="s">
        <v>4059</v>
      </c>
      <c r="F2178" s="444" t="s">
        <v>4060</v>
      </c>
      <c r="G2178" s="443" t="s">
        <v>4144</v>
      </c>
      <c r="H2178" s="443" t="s">
        <v>4145</v>
      </c>
      <c r="I2178" s="445">
        <v>2593.639892578125</v>
      </c>
      <c r="J2178" s="445">
        <v>54</v>
      </c>
      <c r="K2178" s="446">
        <v>140056.2861328125</v>
      </c>
    </row>
    <row r="2179" spans="1:11" ht="14.45" customHeight="1" x14ac:dyDescent="0.2">
      <c r="A2179" s="441" t="s">
        <v>3157</v>
      </c>
      <c r="B2179" s="442" t="s">
        <v>3158</v>
      </c>
      <c r="C2179" s="443" t="s">
        <v>3159</v>
      </c>
      <c r="D2179" s="444" t="s">
        <v>3160</v>
      </c>
      <c r="E2179" s="443" t="s">
        <v>4146</v>
      </c>
      <c r="F2179" s="444" t="s">
        <v>4147</v>
      </c>
      <c r="G2179" s="443" t="s">
        <v>4148</v>
      </c>
      <c r="H2179" s="443" t="s">
        <v>4149</v>
      </c>
      <c r="I2179" s="445">
        <v>6125.1298828125</v>
      </c>
      <c r="J2179" s="445">
        <v>2</v>
      </c>
      <c r="K2179" s="446">
        <v>12250.259765625</v>
      </c>
    </row>
    <row r="2180" spans="1:11" ht="14.45" customHeight="1" x14ac:dyDescent="0.2">
      <c r="A2180" s="441" t="s">
        <v>3157</v>
      </c>
      <c r="B2180" s="442" t="s">
        <v>3158</v>
      </c>
      <c r="C2180" s="443" t="s">
        <v>3159</v>
      </c>
      <c r="D2180" s="444" t="s">
        <v>3160</v>
      </c>
      <c r="E2180" s="443" t="s">
        <v>4146</v>
      </c>
      <c r="F2180" s="444" t="s">
        <v>4147</v>
      </c>
      <c r="G2180" s="443" t="s">
        <v>4150</v>
      </c>
      <c r="H2180" s="443" t="s">
        <v>4151</v>
      </c>
      <c r="I2180" s="445">
        <v>10.166666666666666</v>
      </c>
      <c r="J2180" s="445">
        <v>80</v>
      </c>
      <c r="K2180" s="446">
        <v>813.19998168945313</v>
      </c>
    </row>
    <row r="2181" spans="1:11" ht="14.45" customHeight="1" x14ac:dyDescent="0.2">
      <c r="A2181" s="441" t="s">
        <v>3157</v>
      </c>
      <c r="B2181" s="442" t="s">
        <v>3158</v>
      </c>
      <c r="C2181" s="443" t="s">
        <v>3159</v>
      </c>
      <c r="D2181" s="444" t="s">
        <v>3160</v>
      </c>
      <c r="E2181" s="443" t="s">
        <v>4146</v>
      </c>
      <c r="F2181" s="444" t="s">
        <v>4147</v>
      </c>
      <c r="G2181" s="443" t="s">
        <v>4150</v>
      </c>
      <c r="H2181" s="443" t="s">
        <v>4152</v>
      </c>
      <c r="I2181" s="445">
        <v>10.159999847412109</v>
      </c>
      <c r="J2181" s="445">
        <v>20</v>
      </c>
      <c r="K2181" s="446">
        <v>203.19999694824219</v>
      </c>
    </row>
    <row r="2182" spans="1:11" ht="14.45" customHeight="1" x14ac:dyDescent="0.2">
      <c r="A2182" s="441" t="s">
        <v>3157</v>
      </c>
      <c r="B2182" s="442" t="s">
        <v>3158</v>
      </c>
      <c r="C2182" s="443" t="s">
        <v>3159</v>
      </c>
      <c r="D2182" s="444" t="s">
        <v>3160</v>
      </c>
      <c r="E2182" s="443" t="s">
        <v>4146</v>
      </c>
      <c r="F2182" s="444" t="s">
        <v>4147</v>
      </c>
      <c r="G2182" s="443" t="s">
        <v>4153</v>
      </c>
      <c r="H2182" s="443" t="s">
        <v>4154</v>
      </c>
      <c r="I2182" s="445">
        <v>46.590000152587891</v>
      </c>
      <c r="J2182" s="445">
        <v>350</v>
      </c>
      <c r="K2182" s="446">
        <v>16304.759765625</v>
      </c>
    </row>
    <row r="2183" spans="1:11" ht="14.45" customHeight="1" x14ac:dyDescent="0.2">
      <c r="A2183" s="441" t="s">
        <v>3157</v>
      </c>
      <c r="B2183" s="442" t="s">
        <v>3158</v>
      </c>
      <c r="C2183" s="443" t="s">
        <v>3159</v>
      </c>
      <c r="D2183" s="444" t="s">
        <v>3160</v>
      </c>
      <c r="E2183" s="443" t="s">
        <v>4146</v>
      </c>
      <c r="F2183" s="444" t="s">
        <v>4147</v>
      </c>
      <c r="G2183" s="443" t="s">
        <v>4153</v>
      </c>
      <c r="H2183" s="443" t="s">
        <v>4155</v>
      </c>
      <c r="I2183" s="445">
        <v>46.590000152587891</v>
      </c>
      <c r="J2183" s="445">
        <v>245</v>
      </c>
      <c r="K2183" s="446">
        <v>11413.34033203125</v>
      </c>
    </row>
    <row r="2184" spans="1:11" ht="14.45" customHeight="1" x14ac:dyDescent="0.2">
      <c r="A2184" s="441" t="s">
        <v>3157</v>
      </c>
      <c r="B2184" s="442" t="s">
        <v>3158</v>
      </c>
      <c r="C2184" s="443" t="s">
        <v>3159</v>
      </c>
      <c r="D2184" s="444" t="s">
        <v>3160</v>
      </c>
      <c r="E2184" s="443" t="s">
        <v>4146</v>
      </c>
      <c r="F2184" s="444" t="s">
        <v>4147</v>
      </c>
      <c r="G2184" s="443" t="s">
        <v>4156</v>
      </c>
      <c r="H2184" s="443" t="s">
        <v>4157</v>
      </c>
      <c r="I2184" s="445">
        <v>133.10000610351563</v>
      </c>
      <c r="J2184" s="445">
        <v>50</v>
      </c>
      <c r="K2184" s="446">
        <v>6655</v>
      </c>
    </row>
    <row r="2185" spans="1:11" ht="14.45" customHeight="1" x14ac:dyDescent="0.2">
      <c r="A2185" s="441" t="s">
        <v>3157</v>
      </c>
      <c r="B2185" s="442" t="s">
        <v>3158</v>
      </c>
      <c r="C2185" s="443" t="s">
        <v>3159</v>
      </c>
      <c r="D2185" s="444" t="s">
        <v>3160</v>
      </c>
      <c r="E2185" s="443" t="s">
        <v>4158</v>
      </c>
      <c r="F2185" s="444" t="s">
        <v>4159</v>
      </c>
      <c r="G2185" s="443" t="s">
        <v>4160</v>
      </c>
      <c r="H2185" s="443" t="s">
        <v>4161</v>
      </c>
      <c r="I2185" s="445">
        <v>63.659999847412109</v>
      </c>
      <c r="J2185" s="445">
        <v>36</v>
      </c>
      <c r="K2185" s="446">
        <v>2291.64990234375</v>
      </c>
    </row>
    <row r="2186" spans="1:11" ht="14.45" customHeight="1" x14ac:dyDescent="0.2">
      <c r="A2186" s="441" t="s">
        <v>3157</v>
      </c>
      <c r="B2186" s="442" t="s">
        <v>3158</v>
      </c>
      <c r="C2186" s="443" t="s">
        <v>3159</v>
      </c>
      <c r="D2186" s="444" t="s">
        <v>3160</v>
      </c>
      <c r="E2186" s="443" t="s">
        <v>4158</v>
      </c>
      <c r="F2186" s="444" t="s">
        <v>4159</v>
      </c>
      <c r="G2186" s="443" t="s">
        <v>4162</v>
      </c>
      <c r="H2186" s="443" t="s">
        <v>4163</v>
      </c>
      <c r="I2186" s="445">
        <v>27.259000205993651</v>
      </c>
      <c r="J2186" s="445">
        <v>2664</v>
      </c>
      <c r="K2186" s="446">
        <v>72614.879150390625</v>
      </c>
    </row>
    <row r="2187" spans="1:11" ht="14.45" customHeight="1" x14ac:dyDescent="0.2">
      <c r="A2187" s="441" t="s">
        <v>3157</v>
      </c>
      <c r="B2187" s="442" t="s">
        <v>3158</v>
      </c>
      <c r="C2187" s="443" t="s">
        <v>3159</v>
      </c>
      <c r="D2187" s="444" t="s">
        <v>3160</v>
      </c>
      <c r="E2187" s="443" t="s">
        <v>4158</v>
      </c>
      <c r="F2187" s="444" t="s">
        <v>4159</v>
      </c>
      <c r="G2187" s="443" t="s">
        <v>4164</v>
      </c>
      <c r="H2187" s="443" t="s">
        <v>4165</v>
      </c>
      <c r="I2187" s="445">
        <v>28.059999465942383</v>
      </c>
      <c r="J2187" s="445">
        <v>828</v>
      </c>
      <c r="K2187" s="446">
        <v>23233.679443359375</v>
      </c>
    </row>
    <row r="2188" spans="1:11" ht="14.45" customHeight="1" x14ac:dyDescent="0.2">
      <c r="A2188" s="441" t="s">
        <v>3157</v>
      </c>
      <c r="B2188" s="442" t="s">
        <v>3158</v>
      </c>
      <c r="C2188" s="443" t="s">
        <v>3159</v>
      </c>
      <c r="D2188" s="444" t="s">
        <v>3160</v>
      </c>
      <c r="E2188" s="443" t="s">
        <v>4158</v>
      </c>
      <c r="F2188" s="444" t="s">
        <v>4159</v>
      </c>
      <c r="G2188" s="443" t="s">
        <v>4166</v>
      </c>
      <c r="H2188" s="443" t="s">
        <v>4167</v>
      </c>
      <c r="I2188" s="445">
        <v>26.569999694824219</v>
      </c>
      <c r="J2188" s="445">
        <v>144</v>
      </c>
      <c r="K2188" s="446">
        <v>3826.080078125</v>
      </c>
    </row>
    <row r="2189" spans="1:11" ht="14.45" customHeight="1" x14ac:dyDescent="0.2">
      <c r="A2189" s="441" t="s">
        <v>3157</v>
      </c>
      <c r="B2189" s="442" t="s">
        <v>3158</v>
      </c>
      <c r="C2189" s="443" t="s">
        <v>3159</v>
      </c>
      <c r="D2189" s="444" t="s">
        <v>3160</v>
      </c>
      <c r="E2189" s="443" t="s">
        <v>4158</v>
      </c>
      <c r="F2189" s="444" t="s">
        <v>4159</v>
      </c>
      <c r="G2189" s="443" t="s">
        <v>4168</v>
      </c>
      <c r="H2189" s="443" t="s">
        <v>4169</v>
      </c>
      <c r="I2189" s="445">
        <v>76.25</v>
      </c>
      <c r="J2189" s="445">
        <v>324</v>
      </c>
      <c r="K2189" s="446">
        <v>24703.38037109375</v>
      </c>
    </row>
    <row r="2190" spans="1:11" ht="14.45" customHeight="1" x14ac:dyDescent="0.2">
      <c r="A2190" s="441" t="s">
        <v>3157</v>
      </c>
      <c r="B2190" s="442" t="s">
        <v>3158</v>
      </c>
      <c r="C2190" s="443" t="s">
        <v>3159</v>
      </c>
      <c r="D2190" s="444" t="s">
        <v>3160</v>
      </c>
      <c r="E2190" s="443" t="s">
        <v>4158</v>
      </c>
      <c r="F2190" s="444" t="s">
        <v>4159</v>
      </c>
      <c r="G2190" s="443" t="s">
        <v>4170</v>
      </c>
      <c r="H2190" s="443" t="s">
        <v>4171</v>
      </c>
      <c r="I2190" s="445">
        <v>148.58000183105469</v>
      </c>
      <c r="J2190" s="445">
        <v>432</v>
      </c>
      <c r="K2190" s="446">
        <v>64186.55859375</v>
      </c>
    </row>
    <row r="2191" spans="1:11" ht="14.45" customHeight="1" x14ac:dyDescent="0.2">
      <c r="A2191" s="441" t="s">
        <v>3157</v>
      </c>
      <c r="B2191" s="442" t="s">
        <v>3158</v>
      </c>
      <c r="C2191" s="443" t="s">
        <v>3159</v>
      </c>
      <c r="D2191" s="444" t="s">
        <v>3160</v>
      </c>
      <c r="E2191" s="443" t="s">
        <v>4158</v>
      </c>
      <c r="F2191" s="444" t="s">
        <v>4159</v>
      </c>
      <c r="G2191" s="443" t="s">
        <v>4172</v>
      </c>
      <c r="H2191" s="443" t="s">
        <v>4173</v>
      </c>
      <c r="I2191" s="445">
        <v>108.5</v>
      </c>
      <c r="J2191" s="445">
        <v>96</v>
      </c>
      <c r="K2191" s="446">
        <v>10416.240234375</v>
      </c>
    </row>
    <row r="2192" spans="1:11" ht="14.45" customHeight="1" x14ac:dyDescent="0.2">
      <c r="A2192" s="441" t="s">
        <v>3157</v>
      </c>
      <c r="B2192" s="442" t="s">
        <v>3158</v>
      </c>
      <c r="C2192" s="443" t="s">
        <v>3159</v>
      </c>
      <c r="D2192" s="444" t="s">
        <v>3160</v>
      </c>
      <c r="E2192" s="443" t="s">
        <v>4158</v>
      </c>
      <c r="F2192" s="444" t="s">
        <v>4159</v>
      </c>
      <c r="G2192" s="443" t="s">
        <v>4174</v>
      </c>
      <c r="H2192" s="443" t="s">
        <v>4175</v>
      </c>
      <c r="I2192" s="445">
        <v>132.94000244140625</v>
      </c>
      <c r="J2192" s="445">
        <v>80</v>
      </c>
      <c r="K2192" s="446">
        <v>10635.2001953125</v>
      </c>
    </row>
    <row r="2193" spans="1:11" ht="14.45" customHeight="1" x14ac:dyDescent="0.2">
      <c r="A2193" s="441" t="s">
        <v>3157</v>
      </c>
      <c r="B2193" s="442" t="s">
        <v>3158</v>
      </c>
      <c r="C2193" s="443" t="s">
        <v>3159</v>
      </c>
      <c r="D2193" s="444" t="s">
        <v>3160</v>
      </c>
      <c r="E2193" s="443" t="s">
        <v>4158</v>
      </c>
      <c r="F2193" s="444" t="s">
        <v>4159</v>
      </c>
      <c r="G2193" s="443" t="s">
        <v>4176</v>
      </c>
      <c r="H2193" s="443" t="s">
        <v>4177</v>
      </c>
      <c r="I2193" s="445">
        <v>118.27999877929688</v>
      </c>
      <c r="J2193" s="445">
        <v>36</v>
      </c>
      <c r="K2193" s="446">
        <v>4257.990234375</v>
      </c>
    </row>
    <row r="2194" spans="1:11" ht="14.45" customHeight="1" x14ac:dyDescent="0.2">
      <c r="A2194" s="441" t="s">
        <v>3157</v>
      </c>
      <c r="B2194" s="442" t="s">
        <v>3158</v>
      </c>
      <c r="C2194" s="443" t="s">
        <v>3159</v>
      </c>
      <c r="D2194" s="444" t="s">
        <v>3160</v>
      </c>
      <c r="E2194" s="443" t="s">
        <v>4158</v>
      </c>
      <c r="F2194" s="444" t="s">
        <v>4159</v>
      </c>
      <c r="G2194" s="443" t="s">
        <v>4178</v>
      </c>
      <c r="H2194" s="443" t="s">
        <v>4179</v>
      </c>
      <c r="I2194" s="445">
        <v>111.44000244140625</v>
      </c>
      <c r="J2194" s="445">
        <v>36</v>
      </c>
      <c r="K2194" s="446">
        <v>4011.659912109375</v>
      </c>
    </row>
    <row r="2195" spans="1:11" ht="14.45" customHeight="1" x14ac:dyDescent="0.2">
      <c r="A2195" s="441" t="s">
        <v>3157</v>
      </c>
      <c r="B2195" s="442" t="s">
        <v>3158</v>
      </c>
      <c r="C2195" s="443" t="s">
        <v>3159</v>
      </c>
      <c r="D2195" s="444" t="s">
        <v>3160</v>
      </c>
      <c r="E2195" s="443" t="s">
        <v>4158</v>
      </c>
      <c r="F2195" s="444" t="s">
        <v>4159</v>
      </c>
      <c r="G2195" s="443" t="s">
        <v>4180</v>
      </c>
      <c r="H2195" s="443" t="s">
        <v>4181</v>
      </c>
      <c r="I2195" s="445">
        <v>147.60000610351563</v>
      </c>
      <c r="J2195" s="445">
        <v>324</v>
      </c>
      <c r="K2195" s="446">
        <v>47823.2099609375</v>
      </c>
    </row>
    <row r="2196" spans="1:11" ht="14.45" customHeight="1" x14ac:dyDescent="0.2">
      <c r="A2196" s="441" t="s">
        <v>3157</v>
      </c>
      <c r="B2196" s="442" t="s">
        <v>3158</v>
      </c>
      <c r="C2196" s="443" t="s">
        <v>3159</v>
      </c>
      <c r="D2196" s="444" t="s">
        <v>3160</v>
      </c>
      <c r="E2196" s="443" t="s">
        <v>4158</v>
      </c>
      <c r="F2196" s="444" t="s">
        <v>4159</v>
      </c>
      <c r="G2196" s="443" t="s">
        <v>4182</v>
      </c>
      <c r="H2196" s="443" t="s">
        <v>4183</v>
      </c>
      <c r="I2196" s="445">
        <v>93.839996337890625</v>
      </c>
      <c r="J2196" s="445">
        <v>336</v>
      </c>
      <c r="K2196" s="446">
        <v>31530.2392578125</v>
      </c>
    </row>
    <row r="2197" spans="1:11" ht="14.45" customHeight="1" x14ac:dyDescent="0.2">
      <c r="A2197" s="441" t="s">
        <v>3157</v>
      </c>
      <c r="B2197" s="442" t="s">
        <v>3158</v>
      </c>
      <c r="C2197" s="443" t="s">
        <v>3159</v>
      </c>
      <c r="D2197" s="444" t="s">
        <v>3160</v>
      </c>
      <c r="E2197" s="443" t="s">
        <v>4158</v>
      </c>
      <c r="F2197" s="444" t="s">
        <v>4159</v>
      </c>
      <c r="G2197" s="443" t="s">
        <v>4184</v>
      </c>
      <c r="H2197" s="443" t="s">
        <v>4185</v>
      </c>
      <c r="I2197" s="445">
        <v>108.21900100708008</v>
      </c>
      <c r="J2197" s="445">
        <v>1344</v>
      </c>
      <c r="K2197" s="446">
        <v>145440.958984375</v>
      </c>
    </row>
    <row r="2198" spans="1:11" ht="14.45" customHeight="1" x14ac:dyDescent="0.2">
      <c r="A2198" s="441" t="s">
        <v>3157</v>
      </c>
      <c r="B2198" s="442" t="s">
        <v>3158</v>
      </c>
      <c r="C2198" s="443" t="s">
        <v>3159</v>
      </c>
      <c r="D2198" s="444" t="s">
        <v>3160</v>
      </c>
      <c r="E2198" s="443" t="s">
        <v>4158</v>
      </c>
      <c r="F2198" s="444" t="s">
        <v>4159</v>
      </c>
      <c r="G2198" s="443" t="s">
        <v>4186</v>
      </c>
      <c r="H2198" s="443" t="s">
        <v>4187</v>
      </c>
      <c r="I2198" s="445">
        <v>89.349998474121094</v>
      </c>
      <c r="J2198" s="445">
        <v>576</v>
      </c>
      <c r="K2198" s="446">
        <v>51463.63037109375</v>
      </c>
    </row>
    <row r="2199" spans="1:11" ht="14.45" customHeight="1" x14ac:dyDescent="0.2">
      <c r="A2199" s="441" t="s">
        <v>3157</v>
      </c>
      <c r="B2199" s="442" t="s">
        <v>3158</v>
      </c>
      <c r="C2199" s="443" t="s">
        <v>3159</v>
      </c>
      <c r="D2199" s="444" t="s">
        <v>3160</v>
      </c>
      <c r="E2199" s="443" t="s">
        <v>4158</v>
      </c>
      <c r="F2199" s="444" t="s">
        <v>4159</v>
      </c>
      <c r="G2199" s="443" t="s">
        <v>4188</v>
      </c>
      <c r="H2199" s="443" t="s">
        <v>4189</v>
      </c>
      <c r="I2199" s="445">
        <v>115.41000366210938</v>
      </c>
      <c r="J2199" s="445">
        <v>288</v>
      </c>
      <c r="K2199" s="446">
        <v>33237.7607421875</v>
      </c>
    </row>
    <row r="2200" spans="1:11" ht="14.45" customHeight="1" x14ac:dyDescent="0.2">
      <c r="A2200" s="441" t="s">
        <v>3157</v>
      </c>
      <c r="B2200" s="442" t="s">
        <v>3158</v>
      </c>
      <c r="C2200" s="443" t="s">
        <v>3159</v>
      </c>
      <c r="D2200" s="444" t="s">
        <v>3160</v>
      </c>
      <c r="E2200" s="443" t="s">
        <v>4158</v>
      </c>
      <c r="F2200" s="444" t="s">
        <v>4159</v>
      </c>
      <c r="G2200" s="443" t="s">
        <v>4190</v>
      </c>
      <c r="H2200" s="443" t="s">
        <v>4191</v>
      </c>
      <c r="I2200" s="445">
        <v>46.959999084472656</v>
      </c>
      <c r="J2200" s="445">
        <v>288</v>
      </c>
      <c r="K2200" s="446">
        <v>13524.1201171875</v>
      </c>
    </row>
    <row r="2201" spans="1:11" ht="14.45" customHeight="1" x14ac:dyDescent="0.2">
      <c r="A2201" s="441" t="s">
        <v>3157</v>
      </c>
      <c r="B2201" s="442" t="s">
        <v>3158</v>
      </c>
      <c r="C2201" s="443" t="s">
        <v>3159</v>
      </c>
      <c r="D2201" s="444" t="s">
        <v>3160</v>
      </c>
      <c r="E2201" s="443" t="s">
        <v>4158</v>
      </c>
      <c r="F2201" s="444" t="s">
        <v>4159</v>
      </c>
      <c r="G2201" s="443" t="s">
        <v>4192</v>
      </c>
      <c r="H2201" s="443" t="s">
        <v>4193</v>
      </c>
      <c r="I2201" s="445">
        <v>69.205001831054688</v>
      </c>
      <c r="J2201" s="445">
        <v>144</v>
      </c>
      <c r="K2201" s="446">
        <v>10935.57958984375</v>
      </c>
    </row>
    <row r="2202" spans="1:11" ht="14.45" customHeight="1" x14ac:dyDescent="0.2">
      <c r="A2202" s="441" t="s">
        <v>3157</v>
      </c>
      <c r="B2202" s="442" t="s">
        <v>3158</v>
      </c>
      <c r="C2202" s="443" t="s">
        <v>3159</v>
      </c>
      <c r="D2202" s="444" t="s">
        <v>3160</v>
      </c>
      <c r="E2202" s="443" t="s">
        <v>4158</v>
      </c>
      <c r="F2202" s="444" t="s">
        <v>4159</v>
      </c>
      <c r="G2202" s="443" t="s">
        <v>4194</v>
      </c>
      <c r="H2202" s="443" t="s">
        <v>4195</v>
      </c>
      <c r="I2202" s="445">
        <v>82.719997406005859</v>
      </c>
      <c r="J2202" s="445">
        <v>168</v>
      </c>
      <c r="K2202" s="446">
        <v>14176.51025390625</v>
      </c>
    </row>
    <row r="2203" spans="1:11" ht="14.45" customHeight="1" x14ac:dyDescent="0.2">
      <c r="A2203" s="441" t="s">
        <v>3157</v>
      </c>
      <c r="B2203" s="442" t="s">
        <v>3158</v>
      </c>
      <c r="C2203" s="443" t="s">
        <v>3159</v>
      </c>
      <c r="D2203" s="444" t="s">
        <v>3160</v>
      </c>
      <c r="E2203" s="443" t="s">
        <v>4158</v>
      </c>
      <c r="F2203" s="444" t="s">
        <v>4159</v>
      </c>
      <c r="G2203" s="443" t="s">
        <v>4196</v>
      </c>
      <c r="H2203" s="443" t="s">
        <v>4197</v>
      </c>
      <c r="I2203" s="445">
        <v>40.520000457763672</v>
      </c>
      <c r="J2203" s="445">
        <v>288</v>
      </c>
      <c r="K2203" s="446">
        <v>11669.740234375</v>
      </c>
    </row>
    <row r="2204" spans="1:11" ht="14.45" customHeight="1" x14ac:dyDescent="0.2">
      <c r="A2204" s="441" t="s">
        <v>3157</v>
      </c>
      <c r="B2204" s="442" t="s">
        <v>3158</v>
      </c>
      <c r="C2204" s="443" t="s">
        <v>3159</v>
      </c>
      <c r="D2204" s="444" t="s">
        <v>3160</v>
      </c>
      <c r="E2204" s="443" t="s">
        <v>4158</v>
      </c>
      <c r="F2204" s="444" t="s">
        <v>4159</v>
      </c>
      <c r="G2204" s="443" t="s">
        <v>4198</v>
      </c>
      <c r="H2204" s="443" t="s">
        <v>4199</v>
      </c>
      <c r="I2204" s="445">
        <v>54.299999237060547</v>
      </c>
      <c r="J2204" s="445">
        <v>72</v>
      </c>
      <c r="K2204" s="446">
        <v>3909.31005859375</v>
      </c>
    </row>
    <row r="2205" spans="1:11" ht="14.45" customHeight="1" x14ac:dyDescent="0.2">
      <c r="A2205" s="441" t="s">
        <v>3157</v>
      </c>
      <c r="B2205" s="442" t="s">
        <v>3158</v>
      </c>
      <c r="C2205" s="443" t="s">
        <v>3159</v>
      </c>
      <c r="D2205" s="444" t="s">
        <v>3160</v>
      </c>
      <c r="E2205" s="443" t="s">
        <v>4158</v>
      </c>
      <c r="F2205" s="444" t="s">
        <v>4159</v>
      </c>
      <c r="G2205" s="443" t="s">
        <v>4200</v>
      </c>
      <c r="H2205" s="443" t="s">
        <v>4201</v>
      </c>
      <c r="I2205" s="445">
        <v>50.478333155314125</v>
      </c>
      <c r="J2205" s="445">
        <v>468</v>
      </c>
      <c r="K2205" s="446">
        <v>23622.5</v>
      </c>
    </row>
    <row r="2206" spans="1:11" ht="14.45" customHeight="1" x14ac:dyDescent="0.2">
      <c r="A2206" s="441" t="s">
        <v>3157</v>
      </c>
      <c r="B2206" s="442" t="s">
        <v>3158</v>
      </c>
      <c r="C2206" s="443" t="s">
        <v>3159</v>
      </c>
      <c r="D2206" s="444" t="s">
        <v>3160</v>
      </c>
      <c r="E2206" s="443" t="s">
        <v>4158</v>
      </c>
      <c r="F2206" s="444" t="s">
        <v>4159</v>
      </c>
      <c r="G2206" s="443" t="s">
        <v>4202</v>
      </c>
      <c r="H2206" s="443" t="s">
        <v>4203</v>
      </c>
      <c r="I2206" s="445">
        <v>86.25</v>
      </c>
      <c r="J2206" s="445">
        <v>288</v>
      </c>
      <c r="K2206" s="446">
        <v>24840</v>
      </c>
    </row>
    <row r="2207" spans="1:11" ht="14.45" customHeight="1" x14ac:dyDescent="0.2">
      <c r="A2207" s="441" t="s">
        <v>3157</v>
      </c>
      <c r="B2207" s="442" t="s">
        <v>3158</v>
      </c>
      <c r="C2207" s="443" t="s">
        <v>3159</v>
      </c>
      <c r="D2207" s="444" t="s">
        <v>3160</v>
      </c>
      <c r="E2207" s="443" t="s">
        <v>4158</v>
      </c>
      <c r="F2207" s="444" t="s">
        <v>4159</v>
      </c>
      <c r="G2207" s="443" t="s">
        <v>4204</v>
      </c>
      <c r="H2207" s="443" t="s">
        <v>4205</v>
      </c>
      <c r="I2207" s="445">
        <v>76.260002136230469</v>
      </c>
      <c r="J2207" s="445">
        <v>624</v>
      </c>
      <c r="K2207" s="446">
        <v>47585.08984375</v>
      </c>
    </row>
    <row r="2208" spans="1:11" ht="14.45" customHeight="1" x14ac:dyDescent="0.2">
      <c r="A2208" s="441" t="s">
        <v>3157</v>
      </c>
      <c r="B2208" s="442" t="s">
        <v>3158</v>
      </c>
      <c r="C2208" s="443" t="s">
        <v>3159</v>
      </c>
      <c r="D2208" s="444" t="s">
        <v>3160</v>
      </c>
      <c r="E2208" s="443" t="s">
        <v>4158</v>
      </c>
      <c r="F2208" s="444" t="s">
        <v>4159</v>
      </c>
      <c r="G2208" s="443" t="s">
        <v>4206</v>
      </c>
      <c r="H2208" s="443" t="s">
        <v>4207</v>
      </c>
      <c r="I2208" s="445">
        <v>57.110000610351563</v>
      </c>
      <c r="J2208" s="445">
        <v>360</v>
      </c>
      <c r="K2208" s="446">
        <v>20558.5498046875</v>
      </c>
    </row>
    <row r="2209" spans="1:11" ht="14.45" customHeight="1" x14ac:dyDescent="0.2">
      <c r="A2209" s="441" t="s">
        <v>3157</v>
      </c>
      <c r="B2209" s="442" t="s">
        <v>3158</v>
      </c>
      <c r="C2209" s="443" t="s">
        <v>3159</v>
      </c>
      <c r="D2209" s="444" t="s">
        <v>3160</v>
      </c>
      <c r="E2209" s="443" t="s">
        <v>4158</v>
      </c>
      <c r="F2209" s="444" t="s">
        <v>4159</v>
      </c>
      <c r="G2209" s="443" t="s">
        <v>4208</v>
      </c>
      <c r="H2209" s="443" t="s">
        <v>4209</v>
      </c>
      <c r="I2209" s="445">
        <v>45.029998779296875</v>
      </c>
      <c r="J2209" s="445">
        <v>216</v>
      </c>
      <c r="K2209" s="446">
        <v>9725.5498046875</v>
      </c>
    </row>
    <row r="2210" spans="1:11" ht="14.45" customHeight="1" x14ac:dyDescent="0.2">
      <c r="A2210" s="441" t="s">
        <v>3157</v>
      </c>
      <c r="B2210" s="442" t="s">
        <v>3158</v>
      </c>
      <c r="C2210" s="443" t="s">
        <v>3159</v>
      </c>
      <c r="D2210" s="444" t="s">
        <v>3160</v>
      </c>
      <c r="E2210" s="443" t="s">
        <v>4158</v>
      </c>
      <c r="F2210" s="444" t="s">
        <v>4159</v>
      </c>
      <c r="G2210" s="443" t="s">
        <v>4210</v>
      </c>
      <c r="H2210" s="443" t="s">
        <v>4211</v>
      </c>
      <c r="I2210" s="445">
        <v>91.632501602172852</v>
      </c>
      <c r="J2210" s="445">
        <v>384</v>
      </c>
      <c r="K2210" s="446">
        <v>35187.239501953125</v>
      </c>
    </row>
    <row r="2211" spans="1:11" ht="14.45" customHeight="1" x14ac:dyDescent="0.2">
      <c r="A2211" s="441" t="s">
        <v>3157</v>
      </c>
      <c r="B2211" s="442" t="s">
        <v>3158</v>
      </c>
      <c r="C2211" s="443" t="s">
        <v>3159</v>
      </c>
      <c r="D2211" s="444" t="s">
        <v>3160</v>
      </c>
      <c r="E2211" s="443" t="s">
        <v>4158</v>
      </c>
      <c r="F2211" s="444" t="s">
        <v>4159</v>
      </c>
      <c r="G2211" s="443" t="s">
        <v>4212</v>
      </c>
      <c r="H2211" s="443" t="s">
        <v>4213</v>
      </c>
      <c r="I2211" s="445">
        <v>45.029998779296875</v>
      </c>
      <c r="J2211" s="445">
        <v>144</v>
      </c>
      <c r="K2211" s="446">
        <v>6484.31982421875</v>
      </c>
    </row>
    <row r="2212" spans="1:11" ht="14.45" customHeight="1" x14ac:dyDescent="0.2">
      <c r="A2212" s="441" t="s">
        <v>3157</v>
      </c>
      <c r="B2212" s="442" t="s">
        <v>3158</v>
      </c>
      <c r="C2212" s="443" t="s">
        <v>3159</v>
      </c>
      <c r="D2212" s="444" t="s">
        <v>3160</v>
      </c>
      <c r="E2212" s="443" t="s">
        <v>4158</v>
      </c>
      <c r="F2212" s="444" t="s">
        <v>4159</v>
      </c>
      <c r="G2212" s="443" t="s">
        <v>4214</v>
      </c>
      <c r="H2212" s="443" t="s">
        <v>4215</v>
      </c>
      <c r="I2212" s="445">
        <v>45.029998779296875</v>
      </c>
      <c r="J2212" s="445">
        <v>216</v>
      </c>
      <c r="K2212" s="446">
        <v>9725.5498046875</v>
      </c>
    </row>
    <row r="2213" spans="1:11" ht="14.45" customHeight="1" x14ac:dyDescent="0.2">
      <c r="A2213" s="441" t="s">
        <v>3157</v>
      </c>
      <c r="B2213" s="442" t="s">
        <v>3158</v>
      </c>
      <c r="C2213" s="443" t="s">
        <v>3159</v>
      </c>
      <c r="D2213" s="444" t="s">
        <v>3160</v>
      </c>
      <c r="E2213" s="443" t="s">
        <v>4158</v>
      </c>
      <c r="F2213" s="444" t="s">
        <v>4159</v>
      </c>
      <c r="G2213" s="443" t="s">
        <v>4216</v>
      </c>
      <c r="H2213" s="443" t="s">
        <v>4217</v>
      </c>
      <c r="I2213" s="445">
        <v>47.740001678466797</v>
      </c>
      <c r="J2213" s="445">
        <v>648</v>
      </c>
      <c r="K2213" s="446">
        <v>30937.470703125</v>
      </c>
    </row>
    <row r="2214" spans="1:11" ht="14.45" customHeight="1" x14ac:dyDescent="0.2">
      <c r="A2214" s="441" t="s">
        <v>3157</v>
      </c>
      <c r="B2214" s="442" t="s">
        <v>3158</v>
      </c>
      <c r="C2214" s="443" t="s">
        <v>3159</v>
      </c>
      <c r="D2214" s="444" t="s">
        <v>3160</v>
      </c>
      <c r="E2214" s="443" t="s">
        <v>4158</v>
      </c>
      <c r="F2214" s="444" t="s">
        <v>4159</v>
      </c>
      <c r="G2214" s="443" t="s">
        <v>4218</v>
      </c>
      <c r="H2214" s="443" t="s">
        <v>4219</v>
      </c>
      <c r="I2214" s="445">
        <v>75.650001525878906</v>
      </c>
      <c r="J2214" s="445">
        <v>540</v>
      </c>
      <c r="K2214" s="446">
        <v>40851.29931640625</v>
      </c>
    </row>
    <row r="2215" spans="1:11" ht="14.45" customHeight="1" x14ac:dyDescent="0.2">
      <c r="A2215" s="441" t="s">
        <v>3157</v>
      </c>
      <c r="B2215" s="442" t="s">
        <v>3158</v>
      </c>
      <c r="C2215" s="443" t="s">
        <v>3159</v>
      </c>
      <c r="D2215" s="444" t="s">
        <v>3160</v>
      </c>
      <c r="E2215" s="443" t="s">
        <v>4158</v>
      </c>
      <c r="F2215" s="444" t="s">
        <v>4159</v>
      </c>
      <c r="G2215" s="443" t="s">
        <v>4220</v>
      </c>
      <c r="H2215" s="443" t="s">
        <v>4221</v>
      </c>
      <c r="I2215" s="445">
        <v>34.159999847412109</v>
      </c>
      <c r="J2215" s="445">
        <v>1080</v>
      </c>
      <c r="K2215" s="446">
        <v>36891.10986328125</v>
      </c>
    </row>
    <row r="2216" spans="1:11" ht="14.45" customHeight="1" x14ac:dyDescent="0.2">
      <c r="A2216" s="441" t="s">
        <v>3157</v>
      </c>
      <c r="B2216" s="442" t="s">
        <v>3158</v>
      </c>
      <c r="C2216" s="443" t="s">
        <v>3159</v>
      </c>
      <c r="D2216" s="444" t="s">
        <v>3160</v>
      </c>
      <c r="E2216" s="443" t="s">
        <v>4158</v>
      </c>
      <c r="F2216" s="444" t="s">
        <v>4159</v>
      </c>
      <c r="G2216" s="443" t="s">
        <v>4222</v>
      </c>
      <c r="H2216" s="443" t="s">
        <v>4223</v>
      </c>
      <c r="I2216" s="445">
        <v>41.810001373291016</v>
      </c>
      <c r="J2216" s="445">
        <v>936</v>
      </c>
      <c r="K2216" s="446">
        <v>39133.280151367188</v>
      </c>
    </row>
    <row r="2217" spans="1:11" ht="14.45" customHeight="1" x14ac:dyDescent="0.2">
      <c r="A2217" s="441" t="s">
        <v>3157</v>
      </c>
      <c r="B2217" s="442" t="s">
        <v>3158</v>
      </c>
      <c r="C2217" s="443" t="s">
        <v>3159</v>
      </c>
      <c r="D2217" s="444" t="s">
        <v>3160</v>
      </c>
      <c r="E2217" s="443" t="s">
        <v>4158</v>
      </c>
      <c r="F2217" s="444" t="s">
        <v>4159</v>
      </c>
      <c r="G2217" s="443" t="s">
        <v>4224</v>
      </c>
      <c r="H2217" s="443" t="s">
        <v>4225</v>
      </c>
      <c r="I2217" s="445">
        <v>40.639999389648438</v>
      </c>
      <c r="J2217" s="445">
        <v>1584</v>
      </c>
      <c r="K2217" s="446">
        <v>64370.01171875</v>
      </c>
    </row>
    <row r="2218" spans="1:11" ht="14.45" customHeight="1" x14ac:dyDescent="0.2">
      <c r="A2218" s="441" t="s">
        <v>3157</v>
      </c>
      <c r="B2218" s="442" t="s">
        <v>3158</v>
      </c>
      <c r="C2218" s="443" t="s">
        <v>3159</v>
      </c>
      <c r="D2218" s="444" t="s">
        <v>3160</v>
      </c>
      <c r="E2218" s="443" t="s">
        <v>4158</v>
      </c>
      <c r="F2218" s="444" t="s">
        <v>4159</v>
      </c>
      <c r="G2218" s="443" t="s">
        <v>4226</v>
      </c>
      <c r="H2218" s="443" t="s">
        <v>4227</v>
      </c>
      <c r="I2218" s="445">
        <v>40.009998321533203</v>
      </c>
      <c r="J2218" s="445">
        <v>288</v>
      </c>
      <c r="K2218" s="446">
        <v>11522.080078125</v>
      </c>
    </row>
    <row r="2219" spans="1:11" ht="14.45" customHeight="1" x14ac:dyDescent="0.2">
      <c r="A2219" s="441" t="s">
        <v>3157</v>
      </c>
      <c r="B2219" s="442" t="s">
        <v>3158</v>
      </c>
      <c r="C2219" s="443" t="s">
        <v>3159</v>
      </c>
      <c r="D2219" s="444" t="s">
        <v>3160</v>
      </c>
      <c r="E2219" s="443" t="s">
        <v>4158</v>
      </c>
      <c r="F2219" s="444" t="s">
        <v>4159</v>
      </c>
      <c r="G2219" s="443" t="s">
        <v>4228</v>
      </c>
      <c r="H2219" s="443" t="s">
        <v>4229</v>
      </c>
      <c r="I2219" s="445">
        <v>48.610000610351563</v>
      </c>
      <c r="J2219" s="445">
        <v>216</v>
      </c>
      <c r="K2219" s="446">
        <v>10499.759765625</v>
      </c>
    </row>
    <row r="2220" spans="1:11" ht="14.45" customHeight="1" x14ac:dyDescent="0.2">
      <c r="A2220" s="441" t="s">
        <v>3157</v>
      </c>
      <c r="B2220" s="442" t="s">
        <v>3158</v>
      </c>
      <c r="C2220" s="443" t="s">
        <v>3159</v>
      </c>
      <c r="D2220" s="444" t="s">
        <v>3160</v>
      </c>
      <c r="E2220" s="443" t="s">
        <v>4158</v>
      </c>
      <c r="F2220" s="444" t="s">
        <v>4159</v>
      </c>
      <c r="G2220" s="443" t="s">
        <v>4230</v>
      </c>
      <c r="H2220" s="443" t="s">
        <v>4231</v>
      </c>
      <c r="I2220" s="445">
        <v>59.430000305175781</v>
      </c>
      <c r="J2220" s="445">
        <v>216</v>
      </c>
      <c r="K2220" s="446">
        <v>12836.8798828125</v>
      </c>
    </row>
    <row r="2221" spans="1:11" ht="14.45" customHeight="1" x14ac:dyDescent="0.2">
      <c r="A2221" s="441" t="s">
        <v>3157</v>
      </c>
      <c r="B2221" s="442" t="s">
        <v>3158</v>
      </c>
      <c r="C2221" s="443" t="s">
        <v>3159</v>
      </c>
      <c r="D2221" s="444" t="s">
        <v>3160</v>
      </c>
      <c r="E2221" s="443" t="s">
        <v>4158</v>
      </c>
      <c r="F2221" s="444" t="s">
        <v>4159</v>
      </c>
      <c r="G2221" s="443" t="s">
        <v>4232</v>
      </c>
      <c r="H2221" s="443" t="s">
        <v>4233</v>
      </c>
      <c r="I2221" s="445">
        <v>64.709999084472656</v>
      </c>
      <c r="J2221" s="445">
        <v>432</v>
      </c>
      <c r="K2221" s="446">
        <v>27954.6591796875</v>
      </c>
    </row>
    <row r="2222" spans="1:11" ht="14.45" customHeight="1" x14ac:dyDescent="0.2">
      <c r="A2222" s="441" t="s">
        <v>3157</v>
      </c>
      <c r="B2222" s="442" t="s">
        <v>3158</v>
      </c>
      <c r="C2222" s="443" t="s">
        <v>3159</v>
      </c>
      <c r="D2222" s="444" t="s">
        <v>3160</v>
      </c>
      <c r="E2222" s="443" t="s">
        <v>4158</v>
      </c>
      <c r="F2222" s="444" t="s">
        <v>4159</v>
      </c>
      <c r="G2222" s="443" t="s">
        <v>4234</v>
      </c>
      <c r="H2222" s="443" t="s">
        <v>4235</v>
      </c>
      <c r="I2222" s="445">
        <v>72.69000244140625</v>
      </c>
      <c r="J2222" s="445">
        <v>360</v>
      </c>
      <c r="K2222" s="446">
        <v>26168.25</v>
      </c>
    </row>
    <row r="2223" spans="1:11" ht="14.45" customHeight="1" x14ac:dyDescent="0.2">
      <c r="A2223" s="441" t="s">
        <v>3157</v>
      </c>
      <c r="B2223" s="442" t="s">
        <v>3158</v>
      </c>
      <c r="C2223" s="443" t="s">
        <v>3159</v>
      </c>
      <c r="D2223" s="444" t="s">
        <v>3160</v>
      </c>
      <c r="E2223" s="443" t="s">
        <v>4158</v>
      </c>
      <c r="F2223" s="444" t="s">
        <v>4159</v>
      </c>
      <c r="G2223" s="443" t="s">
        <v>4236</v>
      </c>
      <c r="H2223" s="443" t="s">
        <v>4237</v>
      </c>
      <c r="I2223" s="445">
        <v>74.160003662109375</v>
      </c>
      <c r="J2223" s="445">
        <v>144</v>
      </c>
      <c r="K2223" s="446">
        <v>10678.740234375</v>
      </c>
    </row>
    <row r="2224" spans="1:11" ht="14.45" customHeight="1" x14ac:dyDescent="0.2">
      <c r="A2224" s="441" t="s">
        <v>3157</v>
      </c>
      <c r="B2224" s="442" t="s">
        <v>3158</v>
      </c>
      <c r="C2224" s="443" t="s">
        <v>3159</v>
      </c>
      <c r="D2224" s="444" t="s">
        <v>3160</v>
      </c>
      <c r="E2224" s="443" t="s">
        <v>4158</v>
      </c>
      <c r="F2224" s="444" t="s">
        <v>4159</v>
      </c>
      <c r="G2224" s="443" t="s">
        <v>4238</v>
      </c>
      <c r="H2224" s="443" t="s">
        <v>4239</v>
      </c>
      <c r="I2224" s="445">
        <v>345</v>
      </c>
      <c r="J2224" s="445">
        <v>24</v>
      </c>
      <c r="K2224" s="446">
        <v>8280</v>
      </c>
    </row>
    <row r="2225" spans="1:11" ht="14.45" customHeight="1" x14ac:dyDescent="0.2">
      <c r="A2225" s="441" t="s">
        <v>3157</v>
      </c>
      <c r="B2225" s="442" t="s">
        <v>3158</v>
      </c>
      <c r="C2225" s="443" t="s">
        <v>3159</v>
      </c>
      <c r="D2225" s="444" t="s">
        <v>3160</v>
      </c>
      <c r="E2225" s="443" t="s">
        <v>4158</v>
      </c>
      <c r="F2225" s="444" t="s">
        <v>4159</v>
      </c>
      <c r="G2225" s="443" t="s">
        <v>4240</v>
      </c>
      <c r="H2225" s="443" t="s">
        <v>4241</v>
      </c>
      <c r="I2225" s="445">
        <v>345</v>
      </c>
      <c r="J2225" s="445">
        <v>12</v>
      </c>
      <c r="K2225" s="446">
        <v>4140</v>
      </c>
    </row>
    <row r="2226" spans="1:11" ht="14.45" customHeight="1" x14ac:dyDescent="0.2">
      <c r="A2226" s="441" t="s">
        <v>3157</v>
      </c>
      <c r="B2226" s="442" t="s">
        <v>3158</v>
      </c>
      <c r="C2226" s="443" t="s">
        <v>3159</v>
      </c>
      <c r="D2226" s="444" t="s">
        <v>3160</v>
      </c>
      <c r="E2226" s="443" t="s">
        <v>4158</v>
      </c>
      <c r="F2226" s="444" t="s">
        <v>4159</v>
      </c>
      <c r="G2226" s="443" t="s">
        <v>4242</v>
      </c>
      <c r="H2226" s="443" t="s">
        <v>4243</v>
      </c>
      <c r="I2226" s="445">
        <v>153.80999755859375</v>
      </c>
      <c r="J2226" s="445">
        <v>48</v>
      </c>
      <c r="K2226" s="446">
        <v>7383</v>
      </c>
    </row>
    <row r="2227" spans="1:11" ht="14.45" customHeight="1" x14ac:dyDescent="0.2">
      <c r="A2227" s="441" t="s">
        <v>3157</v>
      </c>
      <c r="B2227" s="442" t="s">
        <v>3158</v>
      </c>
      <c r="C2227" s="443" t="s">
        <v>3159</v>
      </c>
      <c r="D2227" s="444" t="s">
        <v>3160</v>
      </c>
      <c r="E2227" s="443" t="s">
        <v>4158</v>
      </c>
      <c r="F2227" s="444" t="s">
        <v>4159</v>
      </c>
      <c r="G2227" s="443" t="s">
        <v>4244</v>
      </c>
      <c r="H2227" s="443" t="s">
        <v>4245</v>
      </c>
      <c r="I2227" s="445">
        <v>249.25999450683594</v>
      </c>
      <c r="J2227" s="445">
        <v>144</v>
      </c>
      <c r="K2227" s="446">
        <v>35893.798828125</v>
      </c>
    </row>
    <row r="2228" spans="1:11" ht="14.45" customHeight="1" x14ac:dyDescent="0.2">
      <c r="A2228" s="441" t="s">
        <v>3157</v>
      </c>
      <c r="B2228" s="442" t="s">
        <v>3158</v>
      </c>
      <c r="C2228" s="443" t="s">
        <v>3159</v>
      </c>
      <c r="D2228" s="444" t="s">
        <v>3160</v>
      </c>
      <c r="E2228" s="443" t="s">
        <v>4158</v>
      </c>
      <c r="F2228" s="444" t="s">
        <v>4159</v>
      </c>
      <c r="G2228" s="443" t="s">
        <v>4246</v>
      </c>
      <c r="H2228" s="443" t="s">
        <v>4247</v>
      </c>
      <c r="I2228" s="445">
        <v>204.30000305175781</v>
      </c>
      <c r="J2228" s="445">
        <v>36</v>
      </c>
      <c r="K2228" s="446">
        <v>7354.7099609375</v>
      </c>
    </row>
    <row r="2229" spans="1:11" ht="14.45" customHeight="1" x14ac:dyDescent="0.2">
      <c r="A2229" s="441" t="s">
        <v>3157</v>
      </c>
      <c r="B2229" s="442" t="s">
        <v>3158</v>
      </c>
      <c r="C2229" s="443" t="s">
        <v>3159</v>
      </c>
      <c r="D2229" s="444" t="s">
        <v>3160</v>
      </c>
      <c r="E2229" s="443" t="s">
        <v>4158</v>
      </c>
      <c r="F2229" s="444" t="s">
        <v>4159</v>
      </c>
      <c r="G2229" s="443" t="s">
        <v>4248</v>
      </c>
      <c r="H2229" s="443" t="s">
        <v>4249</v>
      </c>
      <c r="I2229" s="445">
        <v>100.68000030517578</v>
      </c>
      <c r="J2229" s="445">
        <v>1080</v>
      </c>
      <c r="K2229" s="446">
        <v>108737.099609375</v>
      </c>
    </row>
    <row r="2230" spans="1:11" ht="14.45" customHeight="1" x14ac:dyDescent="0.2">
      <c r="A2230" s="441" t="s">
        <v>3157</v>
      </c>
      <c r="B2230" s="442" t="s">
        <v>3158</v>
      </c>
      <c r="C2230" s="443" t="s">
        <v>3159</v>
      </c>
      <c r="D2230" s="444" t="s">
        <v>3160</v>
      </c>
      <c r="E2230" s="443" t="s">
        <v>4158</v>
      </c>
      <c r="F2230" s="444" t="s">
        <v>4159</v>
      </c>
      <c r="G2230" s="443" t="s">
        <v>4250</v>
      </c>
      <c r="H2230" s="443" t="s">
        <v>4251</v>
      </c>
      <c r="I2230" s="445">
        <v>142.71833546956381</v>
      </c>
      <c r="J2230" s="445">
        <v>1044</v>
      </c>
      <c r="K2230" s="446">
        <v>148994.638671875</v>
      </c>
    </row>
    <row r="2231" spans="1:11" ht="14.45" customHeight="1" x14ac:dyDescent="0.2">
      <c r="A2231" s="441" t="s">
        <v>3157</v>
      </c>
      <c r="B2231" s="442" t="s">
        <v>3158</v>
      </c>
      <c r="C2231" s="443" t="s">
        <v>3159</v>
      </c>
      <c r="D2231" s="444" t="s">
        <v>3160</v>
      </c>
      <c r="E2231" s="443" t="s">
        <v>4158</v>
      </c>
      <c r="F2231" s="444" t="s">
        <v>4159</v>
      </c>
      <c r="G2231" s="443" t="s">
        <v>4252</v>
      </c>
      <c r="H2231" s="443" t="s">
        <v>4253</v>
      </c>
      <c r="I2231" s="445">
        <v>31.360000610351563</v>
      </c>
      <c r="J2231" s="445">
        <v>1260</v>
      </c>
      <c r="K2231" s="446">
        <v>39510.20068359375</v>
      </c>
    </row>
    <row r="2232" spans="1:11" ht="14.45" customHeight="1" x14ac:dyDescent="0.2">
      <c r="A2232" s="441" t="s">
        <v>3157</v>
      </c>
      <c r="B2232" s="442" t="s">
        <v>3158</v>
      </c>
      <c r="C2232" s="443" t="s">
        <v>3159</v>
      </c>
      <c r="D2232" s="444" t="s">
        <v>3160</v>
      </c>
      <c r="E2232" s="443" t="s">
        <v>4158</v>
      </c>
      <c r="F2232" s="444" t="s">
        <v>4159</v>
      </c>
      <c r="G2232" s="443" t="s">
        <v>4254</v>
      </c>
      <c r="H2232" s="443" t="s">
        <v>4255</v>
      </c>
      <c r="I2232" s="445">
        <v>32.409999847412109</v>
      </c>
      <c r="J2232" s="445">
        <v>240</v>
      </c>
      <c r="K2232" s="446">
        <v>7778.39990234375</v>
      </c>
    </row>
    <row r="2233" spans="1:11" ht="14.45" customHeight="1" x14ac:dyDescent="0.2">
      <c r="A2233" s="441" t="s">
        <v>3157</v>
      </c>
      <c r="B2233" s="442" t="s">
        <v>3158</v>
      </c>
      <c r="C2233" s="443" t="s">
        <v>3159</v>
      </c>
      <c r="D2233" s="444" t="s">
        <v>3160</v>
      </c>
      <c r="E2233" s="443" t="s">
        <v>4158</v>
      </c>
      <c r="F2233" s="444" t="s">
        <v>4159</v>
      </c>
      <c r="G2233" s="443" t="s">
        <v>4256</v>
      </c>
      <c r="H2233" s="443" t="s">
        <v>4257</v>
      </c>
      <c r="I2233" s="445">
        <v>38.459999084472656</v>
      </c>
      <c r="J2233" s="445">
        <v>360</v>
      </c>
      <c r="K2233" s="446">
        <v>13844.85009765625</v>
      </c>
    </row>
    <row r="2234" spans="1:11" ht="14.45" customHeight="1" x14ac:dyDescent="0.2">
      <c r="A2234" s="441" t="s">
        <v>3157</v>
      </c>
      <c r="B2234" s="442" t="s">
        <v>3158</v>
      </c>
      <c r="C2234" s="443" t="s">
        <v>3159</v>
      </c>
      <c r="D2234" s="444" t="s">
        <v>3160</v>
      </c>
      <c r="E2234" s="443" t="s">
        <v>4158</v>
      </c>
      <c r="F2234" s="444" t="s">
        <v>4159</v>
      </c>
      <c r="G2234" s="443" t="s">
        <v>4258</v>
      </c>
      <c r="H2234" s="443" t="s">
        <v>4259</v>
      </c>
      <c r="I2234" s="445">
        <v>30.309999465942383</v>
      </c>
      <c r="J2234" s="445">
        <v>6600</v>
      </c>
      <c r="K2234" s="446">
        <v>200059.74609375</v>
      </c>
    </row>
    <row r="2235" spans="1:11" ht="14.45" customHeight="1" x14ac:dyDescent="0.2">
      <c r="A2235" s="441" t="s">
        <v>3157</v>
      </c>
      <c r="B2235" s="442" t="s">
        <v>3158</v>
      </c>
      <c r="C2235" s="443" t="s">
        <v>3159</v>
      </c>
      <c r="D2235" s="444" t="s">
        <v>3160</v>
      </c>
      <c r="E2235" s="443" t="s">
        <v>4158</v>
      </c>
      <c r="F2235" s="444" t="s">
        <v>4159</v>
      </c>
      <c r="G2235" s="443" t="s">
        <v>4260</v>
      </c>
      <c r="H2235" s="443" t="s">
        <v>4261</v>
      </c>
      <c r="I2235" s="445">
        <v>39.740001678466797</v>
      </c>
      <c r="J2235" s="445">
        <v>288</v>
      </c>
      <c r="K2235" s="446">
        <v>11445.1201171875</v>
      </c>
    </row>
    <row r="2236" spans="1:11" ht="14.45" customHeight="1" x14ac:dyDescent="0.2">
      <c r="A2236" s="441" t="s">
        <v>3157</v>
      </c>
      <c r="B2236" s="442" t="s">
        <v>3158</v>
      </c>
      <c r="C2236" s="443" t="s">
        <v>3159</v>
      </c>
      <c r="D2236" s="444" t="s">
        <v>3160</v>
      </c>
      <c r="E2236" s="443" t="s">
        <v>4158</v>
      </c>
      <c r="F2236" s="444" t="s">
        <v>4159</v>
      </c>
      <c r="G2236" s="443" t="s">
        <v>4262</v>
      </c>
      <c r="H2236" s="443" t="s">
        <v>4263</v>
      </c>
      <c r="I2236" s="445">
        <v>28.860000610351563</v>
      </c>
      <c r="J2236" s="445">
        <v>1656</v>
      </c>
      <c r="K2236" s="446">
        <v>47794.63037109375</v>
      </c>
    </row>
    <row r="2237" spans="1:11" ht="14.45" customHeight="1" x14ac:dyDescent="0.2">
      <c r="A2237" s="441" t="s">
        <v>3157</v>
      </c>
      <c r="B2237" s="442" t="s">
        <v>3158</v>
      </c>
      <c r="C2237" s="443" t="s">
        <v>3159</v>
      </c>
      <c r="D2237" s="444" t="s">
        <v>3160</v>
      </c>
      <c r="E2237" s="443" t="s">
        <v>4158</v>
      </c>
      <c r="F2237" s="444" t="s">
        <v>4159</v>
      </c>
      <c r="G2237" s="443" t="s">
        <v>4264</v>
      </c>
      <c r="H2237" s="443" t="s">
        <v>4265</v>
      </c>
      <c r="I2237" s="445">
        <v>40.139999389648438</v>
      </c>
      <c r="J2237" s="445">
        <v>288</v>
      </c>
      <c r="K2237" s="446">
        <v>11560.7197265625</v>
      </c>
    </row>
    <row r="2238" spans="1:11" ht="14.45" customHeight="1" x14ac:dyDescent="0.2">
      <c r="A2238" s="441" t="s">
        <v>3157</v>
      </c>
      <c r="B2238" s="442" t="s">
        <v>3158</v>
      </c>
      <c r="C2238" s="443" t="s">
        <v>3159</v>
      </c>
      <c r="D2238" s="444" t="s">
        <v>3160</v>
      </c>
      <c r="E2238" s="443" t="s">
        <v>4158</v>
      </c>
      <c r="F2238" s="444" t="s">
        <v>4159</v>
      </c>
      <c r="G2238" s="443" t="s">
        <v>4266</v>
      </c>
      <c r="H2238" s="443" t="s">
        <v>4267</v>
      </c>
      <c r="I2238" s="445">
        <v>31.360000610351563</v>
      </c>
      <c r="J2238" s="445">
        <v>4200</v>
      </c>
      <c r="K2238" s="446">
        <v>131699.6015625</v>
      </c>
    </row>
    <row r="2239" spans="1:11" ht="14.45" customHeight="1" x14ac:dyDescent="0.2">
      <c r="A2239" s="441" t="s">
        <v>3157</v>
      </c>
      <c r="B2239" s="442" t="s">
        <v>3158</v>
      </c>
      <c r="C2239" s="443" t="s">
        <v>3159</v>
      </c>
      <c r="D2239" s="444" t="s">
        <v>3160</v>
      </c>
      <c r="E2239" s="443" t="s">
        <v>4158</v>
      </c>
      <c r="F2239" s="444" t="s">
        <v>4159</v>
      </c>
      <c r="G2239" s="443" t="s">
        <v>4268</v>
      </c>
      <c r="H2239" s="443" t="s">
        <v>4269</v>
      </c>
      <c r="I2239" s="445">
        <v>132.6300048828125</v>
      </c>
      <c r="J2239" s="445">
        <v>36</v>
      </c>
      <c r="K2239" s="446">
        <v>4774.56982421875</v>
      </c>
    </row>
    <row r="2240" spans="1:11" ht="14.45" customHeight="1" x14ac:dyDescent="0.2">
      <c r="A2240" s="441" t="s">
        <v>3157</v>
      </c>
      <c r="B2240" s="442" t="s">
        <v>3158</v>
      </c>
      <c r="C2240" s="443" t="s">
        <v>3159</v>
      </c>
      <c r="D2240" s="444" t="s">
        <v>3160</v>
      </c>
      <c r="E2240" s="443" t="s">
        <v>4158</v>
      </c>
      <c r="F2240" s="444" t="s">
        <v>4159</v>
      </c>
      <c r="G2240" s="443" t="s">
        <v>4270</v>
      </c>
      <c r="H2240" s="443" t="s">
        <v>4271</v>
      </c>
      <c r="I2240" s="445">
        <v>219.94000244140625</v>
      </c>
      <c r="J2240" s="445">
        <v>192</v>
      </c>
      <c r="K2240" s="446">
        <v>42228.240234375</v>
      </c>
    </row>
    <row r="2241" spans="1:11" ht="14.45" customHeight="1" x14ac:dyDescent="0.2">
      <c r="A2241" s="441" t="s">
        <v>3157</v>
      </c>
      <c r="B2241" s="442" t="s">
        <v>3158</v>
      </c>
      <c r="C2241" s="443" t="s">
        <v>3159</v>
      </c>
      <c r="D2241" s="444" t="s">
        <v>3160</v>
      </c>
      <c r="E2241" s="443" t="s">
        <v>4158</v>
      </c>
      <c r="F2241" s="444" t="s">
        <v>4159</v>
      </c>
      <c r="G2241" s="443" t="s">
        <v>4272</v>
      </c>
      <c r="H2241" s="443" t="s">
        <v>4273</v>
      </c>
      <c r="I2241" s="445">
        <v>153.47000122070313</v>
      </c>
      <c r="J2241" s="445">
        <v>264</v>
      </c>
      <c r="K2241" s="446">
        <v>40515.419921875</v>
      </c>
    </row>
    <row r="2242" spans="1:11" ht="14.45" customHeight="1" x14ac:dyDescent="0.2">
      <c r="A2242" s="441" t="s">
        <v>3157</v>
      </c>
      <c r="B2242" s="442" t="s">
        <v>3158</v>
      </c>
      <c r="C2242" s="443" t="s">
        <v>3159</v>
      </c>
      <c r="D2242" s="444" t="s">
        <v>3160</v>
      </c>
      <c r="E2242" s="443" t="s">
        <v>4158</v>
      </c>
      <c r="F2242" s="444" t="s">
        <v>4159</v>
      </c>
      <c r="G2242" s="443" t="s">
        <v>4274</v>
      </c>
      <c r="H2242" s="443" t="s">
        <v>4275</v>
      </c>
      <c r="I2242" s="445">
        <v>125.12000274658203</v>
      </c>
      <c r="J2242" s="445">
        <v>48</v>
      </c>
      <c r="K2242" s="446">
        <v>6005.759765625</v>
      </c>
    </row>
    <row r="2243" spans="1:11" ht="14.45" customHeight="1" x14ac:dyDescent="0.2">
      <c r="A2243" s="441" t="s">
        <v>3157</v>
      </c>
      <c r="B2243" s="442" t="s">
        <v>3158</v>
      </c>
      <c r="C2243" s="443" t="s">
        <v>3159</v>
      </c>
      <c r="D2243" s="444" t="s">
        <v>3160</v>
      </c>
      <c r="E2243" s="443" t="s">
        <v>4158</v>
      </c>
      <c r="F2243" s="444" t="s">
        <v>4159</v>
      </c>
      <c r="G2243" s="443" t="s">
        <v>4276</v>
      </c>
      <c r="H2243" s="443" t="s">
        <v>4277</v>
      </c>
      <c r="I2243" s="445">
        <v>167.14999389648438</v>
      </c>
      <c r="J2243" s="445">
        <v>168</v>
      </c>
      <c r="K2243" s="446">
        <v>28081.380859375</v>
      </c>
    </row>
    <row r="2244" spans="1:11" ht="14.45" customHeight="1" x14ac:dyDescent="0.2">
      <c r="A2244" s="441" t="s">
        <v>3157</v>
      </c>
      <c r="B2244" s="442" t="s">
        <v>3158</v>
      </c>
      <c r="C2244" s="443" t="s">
        <v>3159</v>
      </c>
      <c r="D2244" s="444" t="s">
        <v>3160</v>
      </c>
      <c r="E2244" s="443" t="s">
        <v>4158</v>
      </c>
      <c r="F2244" s="444" t="s">
        <v>4159</v>
      </c>
      <c r="G2244" s="443" t="s">
        <v>4278</v>
      </c>
      <c r="H2244" s="443" t="s">
        <v>4279</v>
      </c>
      <c r="I2244" s="445">
        <v>167.14999389648438</v>
      </c>
      <c r="J2244" s="445">
        <v>168</v>
      </c>
      <c r="K2244" s="446">
        <v>28081.6201171875</v>
      </c>
    </row>
    <row r="2245" spans="1:11" ht="14.45" customHeight="1" x14ac:dyDescent="0.2">
      <c r="A2245" s="441" t="s">
        <v>3157</v>
      </c>
      <c r="B2245" s="442" t="s">
        <v>3158</v>
      </c>
      <c r="C2245" s="443" t="s">
        <v>3159</v>
      </c>
      <c r="D2245" s="444" t="s">
        <v>3160</v>
      </c>
      <c r="E2245" s="443" t="s">
        <v>4158</v>
      </c>
      <c r="F2245" s="444" t="s">
        <v>4159</v>
      </c>
      <c r="G2245" s="443" t="s">
        <v>4280</v>
      </c>
      <c r="H2245" s="443" t="s">
        <v>4281</v>
      </c>
      <c r="I2245" s="445">
        <v>216.02999877929688</v>
      </c>
      <c r="J2245" s="445">
        <v>120</v>
      </c>
      <c r="K2245" s="446">
        <v>25923.4208984375</v>
      </c>
    </row>
    <row r="2246" spans="1:11" ht="14.45" customHeight="1" x14ac:dyDescent="0.2">
      <c r="A2246" s="441" t="s">
        <v>3157</v>
      </c>
      <c r="B2246" s="442" t="s">
        <v>3158</v>
      </c>
      <c r="C2246" s="443" t="s">
        <v>3159</v>
      </c>
      <c r="D2246" s="444" t="s">
        <v>3160</v>
      </c>
      <c r="E2246" s="443" t="s">
        <v>4158</v>
      </c>
      <c r="F2246" s="444" t="s">
        <v>4159</v>
      </c>
      <c r="G2246" s="443" t="s">
        <v>4282</v>
      </c>
      <c r="H2246" s="443" t="s">
        <v>4283</v>
      </c>
      <c r="I2246" s="445">
        <v>210.16000366210938</v>
      </c>
      <c r="J2246" s="445">
        <v>1188</v>
      </c>
      <c r="K2246" s="446">
        <v>249672.1484375</v>
      </c>
    </row>
    <row r="2247" spans="1:11" ht="14.45" customHeight="1" x14ac:dyDescent="0.2">
      <c r="A2247" s="441" t="s">
        <v>3157</v>
      </c>
      <c r="B2247" s="442" t="s">
        <v>3158</v>
      </c>
      <c r="C2247" s="443" t="s">
        <v>3159</v>
      </c>
      <c r="D2247" s="444" t="s">
        <v>3160</v>
      </c>
      <c r="E2247" s="443" t="s">
        <v>4158</v>
      </c>
      <c r="F2247" s="444" t="s">
        <v>4159</v>
      </c>
      <c r="G2247" s="443" t="s">
        <v>4284</v>
      </c>
      <c r="H2247" s="443" t="s">
        <v>4285</v>
      </c>
      <c r="I2247" s="445">
        <v>258.05999755859375</v>
      </c>
      <c r="J2247" s="445">
        <v>504</v>
      </c>
      <c r="K2247" s="446">
        <v>130062.23828125</v>
      </c>
    </row>
    <row r="2248" spans="1:11" ht="14.45" customHeight="1" x14ac:dyDescent="0.2">
      <c r="A2248" s="441" t="s">
        <v>3157</v>
      </c>
      <c r="B2248" s="442" t="s">
        <v>3158</v>
      </c>
      <c r="C2248" s="443" t="s">
        <v>3159</v>
      </c>
      <c r="D2248" s="444" t="s">
        <v>3160</v>
      </c>
      <c r="E2248" s="443" t="s">
        <v>4158</v>
      </c>
      <c r="F2248" s="444" t="s">
        <v>4159</v>
      </c>
      <c r="G2248" s="443" t="s">
        <v>4286</v>
      </c>
      <c r="H2248" s="443" t="s">
        <v>4287</v>
      </c>
      <c r="I2248" s="445">
        <v>337.239990234375</v>
      </c>
      <c r="J2248" s="445">
        <v>180</v>
      </c>
      <c r="K2248" s="446">
        <v>60702.9296875</v>
      </c>
    </row>
    <row r="2249" spans="1:11" ht="14.45" customHeight="1" x14ac:dyDescent="0.2">
      <c r="A2249" s="441" t="s">
        <v>3157</v>
      </c>
      <c r="B2249" s="442" t="s">
        <v>3158</v>
      </c>
      <c r="C2249" s="443" t="s">
        <v>3159</v>
      </c>
      <c r="D2249" s="444" t="s">
        <v>3160</v>
      </c>
      <c r="E2249" s="443" t="s">
        <v>4158</v>
      </c>
      <c r="F2249" s="444" t="s">
        <v>4159</v>
      </c>
      <c r="G2249" s="443" t="s">
        <v>4288</v>
      </c>
      <c r="H2249" s="443" t="s">
        <v>4289</v>
      </c>
      <c r="I2249" s="445">
        <v>216.02999877929688</v>
      </c>
      <c r="J2249" s="445">
        <v>36</v>
      </c>
      <c r="K2249" s="446">
        <v>7776.990234375</v>
      </c>
    </row>
    <row r="2250" spans="1:11" ht="14.45" customHeight="1" x14ac:dyDescent="0.2">
      <c r="A2250" s="441" t="s">
        <v>3157</v>
      </c>
      <c r="B2250" s="442" t="s">
        <v>3158</v>
      </c>
      <c r="C2250" s="443" t="s">
        <v>3159</v>
      </c>
      <c r="D2250" s="444" t="s">
        <v>3160</v>
      </c>
      <c r="E2250" s="443" t="s">
        <v>4158</v>
      </c>
      <c r="F2250" s="444" t="s">
        <v>4159</v>
      </c>
      <c r="G2250" s="443" t="s">
        <v>4290</v>
      </c>
      <c r="H2250" s="443" t="s">
        <v>4291</v>
      </c>
      <c r="I2250" s="445">
        <v>89.410003662109375</v>
      </c>
      <c r="J2250" s="445">
        <v>228</v>
      </c>
      <c r="K2250" s="446">
        <v>20386.050537109375</v>
      </c>
    </row>
    <row r="2251" spans="1:11" ht="14.45" customHeight="1" x14ac:dyDescent="0.2">
      <c r="A2251" s="441" t="s">
        <v>3157</v>
      </c>
      <c r="B2251" s="442" t="s">
        <v>3158</v>
      </c>
      <c r="C2251" s="443" t="s">
        <v>3159</v>
      </c>
      <c r="D2251" s="444" t="s">
        <v>3160</v>
      </c>
      <c r="E2251" s="443" t="s">
        <v>4158</v>
      </c>
      <c r="F2251" s="444" t="s">
        <v>4159</v>
      </c>
      <c r="G2251" s="443" t="s">
        <v>4292</v>
      </c>
      <c r="H2251" s="443" t="s">
        <v>4293</v>
      </c>
      <c r="I2251" s="445">
        <v>94.379997253417969</v>
      </c>
      <c r="J2251" s="445">
        <v>72</v>
      </c>
      <c r="K2251" s="446">
        <v>6795.1201171875</v>
      </c>
    </row>
    <row r="2252" spans="1:11" ht="14.45" customHeight="1" x14ac:dyDescent="0.2">
      <c r="A2252" s="441" t="s">
        <v>3157</v>
      </c>
      <c r="B2252" s="442" t="s">
        <v>3158</v>
      </c>
      <c r="C2252" s="443" t="s">
        <v>3159</v>
      </c>
      <c r="D2252" s="444" t="s">
        <v>3160</v>
      </c>
      <c r="E2252" s="443" t="s">
        <v>4158</v>
      </c>
      <c r="F2252" s="444" t="s">
        <v>4159</v>
      </c>
      <c r="G2252" s="443" t="s">
        <v>4294</v>
      </c>
      <c r="H2252" s="443" t="s">
        <v>4295</v>
      </c>
      <c r="I2252" s="445">
        <v>54.299999237060547</v>
      </c>
      <c r="J2252" s="445">
        <v>36</v>
      </c>
      <c r="K2252" s="446">
        <v>1954.6600341796875</v>
      </c>
    </row>
    <row r="2253" spans="1:11" ht="14.45" customHeight="1" x14ac:dyDescent="0.2">
      <c r="A2253" s="441" t="s">
        <v>3157</v>
      </c>
      <c r="B2253" s="442" t="s">
        <v>3158</v>
      </c>
      <c r="C2253" s="443" t="s">
        <v>3159</v>
      </c>
      <c r="D2253" s="444" t="s">
        <v>3160</v>
      </c>
      <c r="E2253" s="443" t="s">
        <v>4158</v>
      </c>
      <c r="F2253" s="444" t="s">
        <v>4159</v>
      </c>
      <c r="G2253" s="443" t="s">
        <v>4296</v>
      </c>
      <c r="H2253" s="443" t="s">
        <v>4297</v>
      </c>
      <c r="I2253" s="445">
        <v>81.255001068115234</v>
      </c>
      <c r="J2253" s="445">
        <v>576</v>
      </c>
      <c r="K2253" s="446">
        <v>44883.359375</v>
      </c>
    </row>
    <row r="2254" spans="1:11" ht="14.45" customHeight="1" x14ac:dyDescent="0.2">
      <c r="A2254" s="441" t="s">
        <v>3157</v>
      </c>
      <c r="B2254" s="442" t="s">
        <v>3158</v>
      </c>
      <c r="C2254" s="443" t="s">
        <v>3159</v>
      </c>
      <c r="D2254" s="444" t="s">
        <v>3160</v>
      </c>
      <c r="E2254" s="443" t="s">
        <v>4158</v>
      </c>
      <c r="F2254" s="444" t="s">
        <v>4159</v>
      </c>
      <c r="G2254" s="443" t="s">
        <v>4296</v>
      </c>
      <c r="H2254" s="443" t="s">
        <v>4298</v>
      </c>
      <c r="I2254" s="445">
        <v>86.25</v>
      </c>
      <c r="J2254" s="445">
        <v>120</v>
      </c>
      <c r="K2254" s="446">
        <v>10350</v>
      </c>
    </row>
    <row r="2255" spans="1:11" ht="14.45" customHeight="1" x14ac:dyDescent="0.2">
      <c r="A2255" s="441" t="s">
        <v>3157</v>
      </c>
      <c r="B2255" s="442" t="s">
        <v>3158</v>
      </c>
      <c r="C2255" s="443" t="s">
        <v>3159</v>
      </c>
      <c r="D2255" s="444" t="s">
        <v>3160</v>
      </c>
      <c r="E2255" s="443" t="s">
        <v>4158</v>
      </c>
      <c r="F2255" s="444" t="s">
        <v>4159</v>
      </c>
      <c r="G2255" s="443" t="s">
        <v>4299</v>
      </c>
      <c r="H2255" s="443" t="s">
        <v>4300</v>
      </c>
      <c r="I2255" s="445">
        <v>57.110000610351563</v>
      </c>
      <c r="J2255" s="445">
        <v>144</v>
      </c>
      <c r="K2255" s="446">
        <v>8223.419921875</v>
      </c>
    </row>
    <row r="2256" spans="1:11" ht="14.45" customHeight="1" x14ac:dyDescent="0.2">
      <c r="A2256" s="441" t="s">
        <v>3157</v>
      </c>
      <c r="B2256" s="442" t="s">
        <v>3158</v>
      </c>
      <c r="C2256" s="443" t="s">
        <v>3159</v>
      </c>
      <c r="D2256" s="444" t="s">
        <v>3160</v>
      </c>
      <c r="E2256" s="443" t="s">
        <v>4158</v>
      </c>
      <c r="F2256" s="444" t="s">
        <v>4159</v>
      </c>
      <c r="G2256" s="443" t="s">
        <v>4301</v>
      </c>
      <c r="H2256" s="443" t="s">
        <v>4302</v>
      </c>
      <c r="I2256" s="445">
        <v>77.900001525878906</v>
      </c>
      <c r="J2256" s="445">
        <v>264</v>
      </c>
      <c r="K2256" s="446">
        <v>20566.08984375</v>
      </c>
    </row>
    <row r="2257" spans="1:11" ht="14.45" customHeight="1" x14ac:dyDescent="0.2">
      <c r="A2257" s="441" t="s">
        <v>3157</v>
      </c>
      <c r="B2257" s="442" t="s">
        <v>3158</v>
      </c>
      <c r="C2257" s="443" t="s">
        <v>3159</v>
      </c>
      <c r="D2257" s="444" t="s">
        <v>3160</v>
      </c>
      <c r="E2257" s="443" t="s">
        <v>4158</v>
      </c>
      <c r="F2257" s="444" t="s">
        <v>4159</v>
      </c>
      <c r="G2257" s="443" t="s">
        <v>4301</v>
      </c>
      <c r="H2257" s="443" t="s">
        <v>4303</v>
      </c>
      <c r="I2257" s="445">
        <v>77.900001525878906</v>
      </c>
      <c r="J2257" s="445">
        <v>96</v>
      </c>
      <c r="K2257" s="446">
        <v>7478.68017578125</v>
      </c>
    </row>
    <row r="2258" spans="1:11" ht="14.45" customHeight="1" x14ac:dyDescent="0.2">
      <c r="A2258" s="441" t="s">
        <v>3157</v>
      </c>
      <c r="B2258" s="442" t="s">
        <v>3158</v>
      </c>
      <c r="C2258" s="443" t="s">
        <v>3159</v>
      </c>
      <c r="D2258" s="444" t="s">
        <v>3160</v>
      </c>
      <c r="E2258" s="443" t="s">
        <v>4158</v>
      </c>
      <c r="F2258" s="444" t="s">
        <v>4159</v>
      </c>
      <c r="G2258" s="443" t="s">
        <v>4304</v>
      </c>
      <c r="H2258" s="443" t="s">
        <v>4305</v>
      </c>
      <c r="I2258" s="445">
        <v>45.029998779296875</v>
      </c>
      <c r="J2258" s="445">
        <v>288</v>
      </c>
      <c r="K2258" s="446">
        <v>12967.400390625</v>
      </c>
    </row>
    <row r="2259" spans="1:11" ht="14.45" customHeight="1" x14ac:dyDescent="0.2">
      <c r="A2259" s="441" t="s">
        <v>3157</v>
      </c>
      <c r="B2259" s="442" t="s">
        <v>3158</v>
      </c>
      <c r="C2259" s="443" t="s">
        <v>3159</v>
      </c>
      <c r="D2259" s="444" t="s">
        <v>3160</v>
      </c>
      <c r="E2259" s="443" t="s">
        <v>4158</v>
      </c>
      <c r="F2259" s="444" t="s">
        <v>4159</v>
      </c>
      <c r="G2259" s="443" t="s">
        <v>4306</v>
      </c>
      <c r="H2259" s="443" t="s">
        <v>4307</v>
      </c>
      <c r="I2259" s="445">
        <v>45.029998779296875</v>
      </c>
      <c r="J2259" s="445">
        <v>144</v>
      </c>
      <c r="K2259" s="446">
        <v>6483.7001953125</v>
      </c>
    </row>
    <row r="2260" spans="1:11" ht="14.45" customHeight="1" x14ac:dyDescent="0.2">
      <c r="A2260" s="441" t="s">
        <v>3157</v>
      </c>
      <c r="B2260" s="442" t="s">
        <v>3158</v>
      </c>
      <c r="C2260" s="443" t="s">
        <v>3159</v>
      </c>
      <c r="D2260" s="444" t="s">
        <v>3160</v>
      </c>
      <c r="E2260" s="443" t="s">
        <v>4158</v>
      </c>
      <c r="F2260" s="444" t="s">
        <v>4159</v>
      </c>
      <c r="G2260" s="443" t="s">
        <v>4308</v>
      </c>
      <c r="H2260" s="443" t="s">
        <v>4309</v>
      </c>
      <c r="I2260" s="445">
        <v>42</v>
      </c>
      <c r="J2260" s="445">
        <v>360</v>
      </c>
      <c r="K2260" s="446">
        <v>15119.0498046875</v>
      </c>
    </row>
    <row r="2261" spans="1:11" ht="14.45" customHeight="1" x14ac:dyDescent="0.2">
      <c r="A2261" s="441" t="s">
        <v>3157</v>
      </c>
      <c r="B2261" s="442" t="s">
        <v>3158</v>
      </c>
      <c r="C2261" s="443" t="s">
        <v>3159</v>
      </c>
      <c r="D2261" s="444" t="s">
        <v>3160</v>
      </c>
      <c r="E2261" s="443" t="s">
        <v>4158</v>
      </c>
      <c r="F2261" s="444" t="s">
        <v>4159</v>
      </c>
      <c r="G2261" s="443" t="s">
        <v>4310</v>
      </c>
      <c r="H2261" s="443" t="s">
        <v>4311</v>
      </c>
      <c r="I2261" s="445">
        <v>50.479999542236328</v>
      </c>
      <c r="J2261" s="445">
        <v>216</v>
      </c>
      <c r="K2261" s="446">
        <v>10902.7001953125</v>
      </c>
    </row>
    <row r="2262" spans="1:11" ht="14.45" customHeight="1" x14ac:dyDescent="0.2">
      <c r="A2262" s="441" t="s">
        <v>3157</v>
      </c>
      <c r="B2262" s="442" t="s">
        <v>3158</v>
      </c>
      <c r="C2262" s="443" t="s">
        <v>3159</v>
      </c>
      <c r="D2262" s="444" t="s">
        <v>3160</v>
      </c>
      <c r="E2262" s="443" t="s">
        <v>4158</v>
      </c>
      <c r="F2262" s="444" t="s">
        <v>4159</v>
      </c>
      <c r="G2262" s="443" t="s">
        <v>4312</v>
      </c>
      <c r="H2262" s="443" t="s">
        <v>4313</v>
      </c>
      <c r="I2262" s="445">
        <v>54.869998931884766</v>
      </c>
      <c r="J2262" s="445">
        <v>108</v>
      </c>
      <c r="K2262" s="446">
        <v>5925.719970703125</v>
      </c>
    </row>
    <row r="2263" spans="1:11" ht="14.45" customHeight="1" x14ac:dyDescent="0.2">
      <c r="A2263" s="441" t="s">
        <v>3157</v>
      </c>
      <c r="B2263" s="442" t="s">
        <v>3158</v>
      </c>
      <c r="C2263" s="443" t="s">
        <v>3159</v>
      </c>
      <c r="D2263" s="444" t="s">
        <v>3160</v>
      </c>
      <c r="E2263" s="443" t="s">
        <v>4158</v>
      </c>
      <c r="F2263" s="444" t="s">
        <v>4159</v>
      </c>
      <c r="G2263" s="443" t="s">
        <v>4314</v>
      </c>
      <c r="H2263" s="443" t="s">
        <v>4315</v>
      </c>
      <c r="I2263" s="445">
        <v>75.650001525878906</v>
      </c>
      <c r="J2263" s="445">
        <v>120</v>
      </c>
      <c r="K2263" s="446">
        <v>9078.099853515625</v>
      </c>
    </row>
    <row r="2264" spans="1:11" ht="14.45" customHeight="1" x14ac:dyDescent="0.2">
      <c r="A2264" s="441" t="s">
        <v>3157</v>
      </c>
      <c r="B2264" s="442" t="s">
        <v>3158</v>
      </c>
      <c r="C2264" s="443" t="s">
        <v>3159</v>
      </c>
      <c r="D2264" s="444" t="s">
        <v>3160</v>
      </c>
      <c r="E2264" s="443" t="s">
        <v>4158</v>
      </c>
      <c r="F2264" s="444" t="s">
        <v>4159</v>
      </c>
      <c r="G2264" s="443" t="s">
        <v>4316</v>
      </c>
      <c r="H2264" s="443" t="s">
        <v>4317</v>
      </c>
      <c r="I2264" s="445">
        <v>34.159999847412109</v>
      </c>
      <c r="J2264" s="445">
        <v>1044</v>
      </c>
      <c r="K2264" s="446">
        <v>35661.809814453125</v>
      </c>
    </row>
    <row r="2265" spans="1:11" ht="14.45" customHeight="1" x14ac:dyDescent="0.2">
      <c r="A2265" s="441" t="s">
        <v>3157</v>
      </c>
      <c r="B2265" s="442" t="s">
        <v>3158</v>
      </c>
      <c r="C2265" s="443" t="s">
        <v>3159</v>
      </c>
      <c r="D2265" s="444" t="s">
        <v>3160</v>
      </c>
      <c r="E2265" s="443" t="s">
        <v>4158</v>
      </c>
      <c r="F2265" s="444" t="s">
        <v>4159</v>
      </c>
      <c r="G2265" s="443" t="s">
        <v>4318</v>
      </c>
      <c r="H2265" s="443" t="s">
        <v>4319</v>
      </c>
      <c r="I2265" s="445">
        <v>41.810001373291016</v>
      </c>
      <c r="J2265" s="445">
        <v>756</v>
      </c>
      <c r="K2265" s="446">
        <v>31607.639526367188</v>
      </c>
    </row>
    <row r="2266" spans="1:11" ht="14.45" customHeight="1" x14ac:dyDescent="0.2">
      <c r="A2266" s="441" t="s">
        <v>3157</v>
      </c>
      <c r="B2266" s="442" t="s">
        <v>3158</v>
      </c>
      <c r="C2266" s="443" t="s">
        <v>3159</v>
      </c>
      <c r="D2266" s="444" t="s">
        <v>3160</v>
      </c>
      <c r="E2266" s="443" t="s">
        <v>4158</v>
      </c>
      <c r="F2266" s="444" t="s">
        <v>4159</v>
      </c>
      <c r="G2266" s="443" t="s">
        <v>4320</v>
      </c>
      <c r="H2266" s="443" t="s">
        <v>4321</v>
      </c>
      <c r="I2266" s="445">
        <v>40.639999389648438</v>
      </c>
      <c r="J2266" s="445">
        <v>1152</v>
      </c>
      <c r="K2266" s="446">
        <v>46814.03125</v>
      </c>
    </row>
    <row r="2267" spans="1:11" ht="14.45" customHeight="1" x14ac:dyDescent="0.2">
      <c r="A2267" s="441" t="s">
        <v>3157</v>
      </c>
      <c r="B2267" s="442" t="s">
        <v>3158</v>
      </c>
      <c r="C2267" s="443" t="s">
        <v>3159</v>
      </c>
      <c r="D2267" s="444" t="s">
        <v>3160</v>
      </c>
      <c r="E2267" s="443" t="s">
        <v>4158</v>
      </c>
      <c r="F2267" s="444" t="s">
        <v>4159</v>
      </c>
      <c r="G2267" s="443" t="s">
        <v>4322</v>
      </c>
      <c r="H2267" s="443" t="s">
        <v>4323</v>
      </c>
      <c r="I2267" s="445">
        <v>40.009998321533203</v>
      </c>
      <c r="J2267" s="445">
        <v>144</v>
      </c>
      <c r="K2267" s="446">
        <v>5761.0400390625</v>
      </c>
    </row>
    <row r="2268" spans="1:11" ht="14.45" customHeight="1" x14ac:dyDescent="0.2">
      <c r="A2268" s="441" t="s">
        <v>3157</v>
      </c>
      <c r="B2268" s="442" t="s">
        <v>3158</v>
      </c>
      <c r="C2268" s="443" t="s">
        <v>3159</v>
      </c>
      <c r="D2268" s="444" t="s">
        <v>3160</v>
      </c>
      <c r="E2268" s="443" t="s">
        <v>4158</v>
      </c>
      <c r="F2268" s="444" t="s">
        <v>4159</v>
      </c>
      <c r="G2268" s="443" t="s">
        <v>4324</v>
      </c>
      <c r="H2268" s="443" t="s">
        <v>4325</v>
      </c>
      <c r="I2268" s="445">
        <v>129.25999450683594</v>
      </c>
      <c r="J2268" s="445">
        <v>240</v>
      </c>
      <c r="K2268" s="446">
        <v>31021.25</v>
      </c>
    </row>
    <row r="2269" spans="1:11" ht="14.45" customHeight="1" x14ac:dyDescent="0.2">
      <c r="A2269" s="441" t="s">
        <v>3157</v>
      </c>
      <c r="B2269" s="442" t="s">
        <v>3158</v>
      </c>
      <c r="C2269" s="443" t="s">
        <v>3159</v>
      </c>
      <c r="D2269" s="444" t="s">
        <v>3160</v>
      </c>
      <c r="E2269" s="443" t="s">
        <v>4158</v>
      </c>
      <c r="F2269" s="444" t="s">
        <v>4159</v>
      </c>
      <c r="G2269" s="443" t="s">
        <v>4326</v>
      </c>
      <c r="H2269" s="443" t="s">
        <v>4327</v>
      </c>
      <c r="I2269" s="445">
        <v>171.22999572753906</v>
      </c>
      <c r="J2269" s="445">
        <v>48</v>
      </c>
      <c r="K2269" s="446">
        <v>8218.8203125</v>
      </c>
    </row>
    <row r="2270" spans="1:11" ht="14.45" customHeight="1" x14ac:dyDescent="0.2">
      <c r="A2270" s="441" t="s">
        <v>3157</v>
      </c>
      <c r="B2270" s="442" t="s">
        <v>3158</v>
      </c>
      <c r="C2270" s="443" t="s">
        <v>3159</v>
      </c>
      <c r="D2270" s="444" t="s">
        <v>3160</v>
      </c>
      <c r="E2270" s="443" t="s">
        <v>4158</v>
      </c>
      <c r="F2270" s="444" t="s">
        <v>4159</v>
      </c>
      <c r="G2270" s="443" t="s">
        <v>4328</v>
      </c>
      <c r="H2270" s="443" t="s">
        <v>4329</v>
      </c>
      <c r="I2270" s="445">
        <v>733.1300048828125</v>
      </c>
      <c r="J2270" s="445">
        <v>60</v>
      </c>
      <c r="K2270" s="446">
        <v>43987.5</v>
      </c>
    </row>
    <row r="2271" spans="1:11" ht="14.45" customHeight="1" x14ac:dyDescent="0.2">
      <c r="A2271" s="441" t="s">
        <v>3157</v>
      </c>
      <c r="B2271" s="442" t="s">
        <v>3158</v>
      </c>
      <c r="C2271" s="443" t="s">
        <v>3159</v>
      </c>
      <c r="D2271" s="444" t="s">
        <v>3160</v>
      </c>
      <c r="E2271" s="443" t="s">
        <v>4158</v>
      </c>
      <c r="F2271" s="444" t="s">
        <v>4159</v>
      </c>
      <c r="G2271" s="443" t="s">
        <v>4330</v>
      </c>
      <c r="H2271" s="443" t="s">
        <v>4331</v>
      </c>
      <c r="I2271" s="445">
        <v>85.290000915527344</v>
      </c>
      <c r="J2271" s="445">
        <v>72</v>
      </c>
      <c r="K2271" s="446">
        <v>6141</v>
      </c>
    </row>
    <row r="2272" spans="1:11" ht="14.45" customHeight="1" x14ac:dyDescent="0.2">
      <c r="A2272" s="441" t="s">
        <v>3157</v>
      </c>
      <c r="B2272" s="442" t="s">
        <v>3158</v>
      </c>
      <c r="C2272" s="443" t="s">
        <v>3159</v>
      </c>
      <c r="D2272" s="444" t="s">
        <v>3160</v>
      </c>
      <c r="E2272" s="443" t="s">
        <v>4158</v>
      </c>
      <c r="F2272" s="444" t="s">
        <v>4159</v>
      </c>
      <c r="G2272" s="443" t="s">
        <v>4332</v>
      </c>
      <c r="H2272" s="443" t="s">
        <v>4333</v>
      </c>
      <c r="I2272" s="445">
        <v>73.790000915527344</v>
      </c>
      <c r="J2272" s="445">
        <v>108</v>
      </c>
      <c r="K2272" s="446">
        <v>7969.5</v>
      </c>
    </row>
    <row r="2273" spans="1:11" ht="14.45" customHeight="1" x14ac:dyDescent="0.2">
      <c r="A2273" s="441" t="s">
        <v>3157</v>
      </c>
      <c r="B2273" s="442" t="s">
        <v>3158</v>
      </c>
      <c r="C2273" s="443" t="s">
        <v>3159</v>
      </c>
      <c r="D2273" s="444" t="s">
        <v>3160</v>
      </c>
      <c r="E2273" s="443" t="s">
        <v>4158</v>
      </c>
      <c r="F2273" s="444" t="s">
        <v>4159</v>
      </c>
      <c r="G2273" s="443" t="s">
        <v>4334</v>
      </c>
      <c r="H2273" s="443" t="s">
        <v>4335</v>
      </c>
      <c r="I2273" s="445">
        <v>414.29000854492188</v>
      </c>
      <c r="J2273" s="445">
        <v>16</v>
      </c>
      <c r="K2273" s="446">
        <v>6628.60009765625</v>
      </c>
    </row>
    <row r="2274" spans="1:11" ht="14.45" customHeight="1" x14ac:dyDescent="0.2">
      <c r="A2274" s="441" t="s">
        <v>3157</v>
      </c>
      <c r="B2274" s="442" t="s">
        <v>3158</v>
      </c>
      <c r="C2274" s="443" t="s">
        <v>3159</v>
      </c>
      <c r="D2274" s="444" t="s">
        <v>3160</v>
      </c>
      <c r="E2274" s="443" t="s">
        <v>4158</v>
      </c>
      <c r="F2274" s="444" t="s">
        <v>4159</v>
      </c>
      <c r="G2274" s="443" t="s">
        <v>4336</v>
      </c>
      <c r="H2274" s="443" t="s">
        <v>4337</v>
      </c>
      <c r="I2274" s="445">
        <v>105.56999969482422</v>
      </c>
      <c r="J2274" s="445">
        <v>108</v>
      </c>
      <c r="K2274" s="446">
        <v>11401.56005859375</v>
      </c>
    </row>
    <row r="2275" spans="1:11" ht="14.45" customHeight="1" x14ac:dyDescent="0.2">
      <c r="A2275" s="441" t="s">
        <v>3157</v>
      </c>
      <c r="B2275" s="442" t="s">
        <v>3158</v>
      </c>
      <c r="C2275" s="443" t="s">
        <v>3159</v>
      </c>
      <c r="D2275" s="444" t="s">
        <v>3160</v>
      </c>
      <c r="E2275" s="443" t="s">
        <v>4158</v>
      </c>
      <c r="F2275" s="444" t="s">
        <v>4159</v>
      </c>
      <c r="G2275" s="443" t="s">
        <v>4338</v>
      </c>
      <c r="H2275" s="443" t="s">
        <v>4339</v>
      </c>
      <c r="I2275" s="445">
        <v>105.56999969482422</v>
      </c>
      <c r="J2275" s="445">
        <v>36</v>
      </c>
      <c r="K2275" s="446">
        <v>3800.52001953125</v>
      </c>
    </row>
    <row r="2276" spans="1:11" ht="14.45" customHeight="1" x14ac:dyDescent="0.2">
      <c r="A2276" s="441" t="s">
        <v>3157</v>
      </c>
      <c r="B2276" s="442" t="s">
        <v>3158</v>
      </c>
      <c r="C2276" s="443" t="s">
        <v>3159</v>
      </c>
      <c r="D2276" s="444" t="s">
        <v>3160</v>
      </c>
      <c r="E2276" s="443" t="s">
        <v>4158</v>
      </c>
      <c r="F2276" s="444" t="s">
        <v>4159</v>
      </c>
      <c r="G2276" s="443" t="s">
        <v>4340</v>
      </c>
      <c r="H2276" s="443" t="s">
        <v>4341</v>
      </c>
      <c r="I2276" s="445">
        <v>94.819999694824219</v>
      </c>
      <c r="J2276" s="445">
        <v>144</v>
      </c>
      <c r="K2276" s="446">
        <v>13654.080078125</v>
      </c>
    </row>
    <row r="2277" spans="1:11" ht="14.45" customHeight="1" x14ac:dyDescent="0.2">
      <c r="A2277" s="441" t="s">
        <v>3157</v>
      </c>
      <c r="B2277" s="442" t="s">
        <v>3158</v>
      </c>
      <c r="C2277" s="443" t="s">
        <v>3159</v>
      </c>
      <c r="D2277" s="444" t="s">
        <v>3160</v>
      </c>
      <c r="E2277" s="443" t="s">
        <v>4158</v>
      </c>
      <c r="F2277" s="444" t="s">
        <v>4159</v>
      </c>
      <c r="G2277" s="443" t="s">
        <v>4342</v>
      </c>
      <c r="H2277" s="443" t="s">
        <v>4343</v>
      </c>
      <c r="I2277" s="445">
        <v>106.55000305175781</v>
      </c>
      <c r="J2277" s="445">
        <v>288</v>
      </c>
      <c r="K2277" s="446">
        <v>30686.0400390625</v>
      </c>
    </row>
    <row r="2278" spans="1:11" ht="14.45" customHeight="1" x14ac:dyDescent="0.2">
      <c r="A2278" s="441" t="s">
        <v>3157</v>
      </c>
      <c r="B2278" s="442" t="s">
        <v>3158</v>
      </c>
      <c r="C2278" s="443" t="s">
        <v>3159</v>
      </c>
      <c r="D2278" s="444" t="s">
        <v>3160</v>
      </c>
      <c r="E2278" s="443" t="s">
        <v>4158</v>
      </c>
      <c r="F2278" s="444" t="s">
        <v>4159</v>
      </c>
      <c r="G2278" s="443" t="s">
        <v>4344</v>
      </c>
      <c r="H2278" s="443" t="s">
        <v>4345</v>
      </c>
      <c r="I2278" s="445">
        <v>20.590000152587891</v>
      </c>
      <c r="J2278" s="445">
        <v>252</v>
      </c>
      <c r="K2278" s="446">
        <v>5187.419921875</v>
      </c>
    </row>
    <row r="2279" spans="1:11" ht="14.45" customHeight="1" x14ac:dyDescent="0.2">
      <c r="A2279" s="441" t="s">
        <v>3157</v>
      </c>
      <c r="B2279" s="442" t="s">
        <v>3158</v>
      </c>
      <c r="C2279" s="443" t="s">
        <v>3159</v>
      </c>
      <c r="D2279" s="444" t="s">
        <v>3160</v>
      </c>
      <c r="E2279" s="443" t="s">
        <v>4158</v>
      </c>
      <c r="F2279" s="444" t="s">
        <v>4159</v>
      </c>
      <c r="G2279" s="443" t="s">
        <v>4162</v>
      </c>
      <c r="H2279" s="443" t="s">
        <v>4346</v>
      </c>
      <c r="I2279" s="445">
        <v>27.260000228881836</v>
      </c>
      <c r="J2279" s="445">
        <v>1368</v>
      </c>
      <c r="K2279" s="446">
        <v>37287.7197265625</v>
      </c>
    </row>
    <row r="2280" spans="1:11" ht="14.45" customHeight="1" x14ac:dyDescent="0.2">
      <c r="A2280" s="441" t="s">
        <v>3157</v>
      </c>
      <c r="B2280" s="442" t="s">
        <v>3158</v>
      </c>
      <c r="C2280" s="443" t="s">
        <v>3159</v>
      </c>
      <c r="D2280" s="444" t="s">
        <v>3160</v>
      </c>
      <c r="E2280" s="443" t="s">
        <v>4158</v>
      </c>
      <c r="F2280" s="444" t="s">
        <v>4159</v>
      </c>
      <c r="G2280" s="443" t="s">
        <v>4164</v>
      </c>
      <c r="H2280" s="443" t="s">
        <v>4347</v>
      </c>
      <c r="I2280" s="445">
        <v>28.059999465942383</v>
      </c>
      <c r="J2280" s="445">
        <v>720</v>
      </c>
      <c r="K2280" s="446">
        <v>20203.19970703125</v>
      </c>
    </row>
    <row r="2281" spans="1:11" ht="14.45" customHeight="1" x14ac:dyDescent="0.2">
      <c r="A2281" s="441" t="s">
        <v>3157</v>
      </c>
      <c r="B2281" s="442" t="s">
        <v>3158</v>
      </c>
      <c r="C2281" s="443" t="s">
        <v>3159</v>
      </c>
      <c r="D2281" s="444" t="s">
        <v>3160</v>
      </c>
      <c r="E2281" s="443" t="s">
        <v>4158</v>
      </c>
      <c r="F2281" s="444" t="s">
        <v>4159</v>
      </c>
      <c r="G2281" s="443" t="s">
        <v>4166</v>
      </c>
      <c r="H2281" s="443" t="s">
        <v>4348</v>
      </c>
      <c r="I2281" s="445">
        <v>26.569999694824219</v>
      </c>
      <c r="J2281" s="445">
        <v>432</v>
      </c>
      <c r="K2281" s="446">
        <v>11476.080078125</v>
      </c>
    </row>
    <row r="2282" spans="1:11" ht="14.45" customHeight="1" x14ac:dyDescent="0.2">
      <c r="A2282" s="441" t="s">
        <v>3157</v>
      </c>
      <c r="B2282" s="442" t="s">
        <v>3158</v>
      </c>
      <c r="C2282" s="443" t="s">
        <v>3159</v>
      </c>
      <c r="D2282" s="444" t="s">
        <v>3160</v>
      </c>
      <c r="E2282" s="443" t="s">
        <v>4158</v>
      </c>
      <c r="F2282" s="444" t="s">
        <v>4159</v>
      </c>
      <c r="G2282" s="443" t="s">
        <v>4170</v>
      </c>
      <c r="H2282" s="443" t="s">
        <v>4349</v>
      </c>
      <c r="I2282" s="445">
        <v>148.58000183105469</v>
      </c>
      <c r="J2282" s="445">
        <v>240</v>
      </c>
      <c r="K2282" s="446">
        <v>35659.19921875</v>
      </c>
    </row>
    <row r="2283" spans="1:11" ht="14.45" customHeight="1" x14ac:dyDescent="0.2">
      <c r="A2283" s="441" t="s">
        <v>3157</v>
      </c>
      <c r="B2283" s="442" t="s">
        <v>3158</v>
      </c>
      <c r="C2283" s="443" t="s">
        <v>3159</v>
      </c>
      <c r="D2283" s="444" t="s">
        <v>3160</v>
      </c>
      <c r="E2283" s="443" t="s">
        <v>4158</v>
      </c>
      <c r="F2283" s="444" t="s">
        <v>4159</v>
      </c>
      <c r="G2283" s="443" t="s">
        <v>4172</v>
      </c>
      <c r="H2283" s="443" t="s">
        <v>4350</v>
      </c>
      <c r="I2283" s="445">
        <v>108.5</v>
      </c>
      <c r="J2283" s="445">
        <v>72</v>
      </c>
      <c r="K2283" s="446">
        <v>7812.18017578125</v>
      </c>
    </row>
    <row r="2284" spans="1:11" ht="14.45" customHeight="1" x14ac:dyDescent="0.2">
      <c r="A2284" s="441" t="s">
        <v>3157</v>
      </c>
      <c r="B2284" s="442" t="s">
        <v>3158</v>
      </c>
      <c r="C2284" s="443" t="s">
        <v>3159</v>
      </c>
      <c r="D2284" s="444" t="s">
        <v>3160</v>
      </c>
      <c r="E2284" s="443" t="s">
        <v>4158</v>
      </c>
      <c r="F2284" s="444" t="s">
        <v>4159</v>
      </c>
      <c r="G2284" s="443" t="s">
        <v>4174</v>
      </c>
      <c r="H2284" s="443" t="s">
        <v>4351</v>
      </c>
      <c r="I2284" s="445">
        <v>132.94000244140625</v>
      </c>
      <c r="J2284" s="445">
        <v>80</v>
      </c>
      <c r="K2284" s="446">
        <v>10635.2001953125</v>
      </c>
    </row>
    <row r="2285" spans="1:11" ht="14.45" customHeight="1" x14ac:dyDescent="0.2">
      <c r="A2285" s="441" t="s">
        <v>3157</v>
      </c>
      <c r="B2285" s="442" t="s">
        <v>3158</v>
      </c>
      <c r="C2285" s="443" t="s">
        <v>3159</v>
      </c>
      <c r="D2285" s="444" t="s">
        <v>3160</v>
      </c>
      <c r="E2285" s="443" t="s">
        <v>4158</v>
      </c>
      <c r="F2285" s="444" t="s">
        <v>4159</v>
      </c>
      <c r="G2285" s="443" t="s">
        <v>4182</v>
      </c>
      <c r="H2285" s="443" t="s">
        <v>4352</v>
      </c>
      <c r="I2285" s="445">
        <v>93.839996337890625</v>
      </c>
      <c r="J2285" s="445">
        <v>48</v>
      </c>
      <c r="K2285" s="446">
        <v>4504.31982421875</v>
      </c>
    </row>
    <row r="2286" spans="1:11" ht="14.45" customHeight="1" x14ac:dyDescent="0.2">
      <c r="A2286" s="441" t="s">
        <v>3157</v>
      </c>
      <c r="B2286" s="442" t="s">
        <v>3158</v>
      </c>
      <c r="C2286" s="443" t="s">
        <v>3159</v>
      </c>
      <c r="D2286" s="444" t="s">
        <v>3160</v>
      </c>
      <c r="E2286" s="443" t="s">
        <v>4158</v>
      </c>
      <c r="F2286" s="444" t="s">
        <v>4159</v>
      </c>
      <c r="G2286" s="443" t="s">
        <v>4184</v>
      </c>
      <c r="H2286" s="443" t="s">
        <v>4353</v>
      </c>
      <c r="I2286" s="445">
        <v>108.22000122070313</v>
      </c>
      <c r="J2286" s="445">
        <v>720</v>
      </c>
      <c r="K2286" s="446">
        <v>77914.798828125</v>
      </c>
    </row>
    <row r="2287" spans="1:11" ht="14.45" customHeight="1" x14ac:dyDescent="0.2">
      <c r="A2287" s="441" t="s">
        <v>3157</v>
      </c>
      <c r="B2287" s="442" t="s">
        <v>3158</v>
      </c>
      <c r="C2287" s="443" t="s">
        <v>3159</v>
      </c>
      <c r="D2287" s="444" t="s">
        <v>3160</v>
      </c>
      <c r="E2287" s="443" t="s">
        <v>4158</v>
      </c>
      <c r="F2287" s="444" t="s">
        <v>4159</v>
      </c>
      <c r="G2287" s="443" t="s">
        <v>4186</v>
      </c>
      <c r="H2287" s="443" t="s">
        <v>4354</v>
      </c>
      <c r="I2287" s="445">
        <v>89.349998474121094</v>
      </c>
      <c r="J2287" s="445">
        <v>468</v>
      </c>
      <c r="K2287" s="446">
        <v>41813.6591796875</v>
      </c>
    </row>
    <row r="2288" spans="1:11" ht="14.45" customHeight="1" x14ac:dyDescent="0.2">
      <c r="A2288" s="441" t="s">
        <v>3157</v>
      </c>
      <c r="B2288" s="442" t="s">
        <v>3158</v>
      </c>
      <c r="C2288" s="443" t="s">
        <v>3159</v>
      </c>
      <c r="D2288" s="444" t="s">
        <v>3160</v>
      </c>
      <c r="E2288" s="443" t="s">
        <v>4158</v>
      </c>
      <c r="F2288" s="444" t="s">
        <v>4159</v>
      </c>
      <c r="G2288" s="443" t="s">
        <v>4188</v>
      </c>
      <c r="H2288" s="443" t="s">
        <v>4355</v>
      </c>
      <c r="I2288" s="445">
        <v>115.41000366210938</v>
      </c>
      <c r="J2288" s="445">
        <v>324</v>
      </c>
      <c r="K2288" s="446">
        <v>37392.4814453125</v>
      </c>
    </row>
    <row r="2289" spans="1:11" ht="14.45" customHeight="1" x14ac:dyDescent="0.2">
      <c r="A2289" s="441" t="s">
        <v>3157</v>
      </c>
      <c r="B2289" s="442" t="s">
        <v>3158</v>
      </c>
      <c r="C2289" s="443" t="s">
        <v>3159</v>
      </c>
      <c r="D2289" s="444" t="s">
        <v>3160</v>
      </c>
      <c r="E2289" s="443" t="s">
        <v>4158</v>
      </c>
      <c r="F2289" s="444" t="s">
        <v>4159</v>
      </c>
      <c r="G2289" s="443" t="s">
        <v>4190</v>
      </c>
      <c r="H2289" s="443" t="s">
        <v>4356</v>
      </c>
      <c r="I2289" s="445">
        <v>46.959999084472656</v>
      </c>
      <c r="J2289" s="445">
        <v>252</v>
      </c>
      <c r="K2289" s="446">
        <v>11833.820068359375</v>
      </c>
    </row>
    <row r="2290" spans="1:11" ht="14.45" customHeight="1" x14ac:dyDescent="0.2">
      <c r="A2290" s="441" t="s">
        <v>3157</v>
      </c>
      <c r="B2290" s="442" t="s">
        <v>3158</v>
      </c>
      <c r="C2290" s="443" t="s">
        <v>3159</v>
      </c>
      <c r="D2290" s="444" t="s">
        <v>3160</v>
      </c>
      <c r="E2290" s="443" t="s">
        <v>4158</v>
      </c>
      <c r="F2290" s="444" t="s">
        <v>4159</v>
      </c>
      <c r="G2290" s="443" t="s">
        <v>4357</v>
      </c>
      <c r="H2290" s="443" t="s">
        <v>4358</v>
      </c>
      <c r="I2290" s="445">
        <v>94</v>
      </c>
      <c r="J2290" s="445">
        <v>324</v>
      </c>
      <c r="K2290" s="446">
        <v>30455.9091796875</v>
      </c>
    </row>
    <row r="2291" spans="1:11" ht="14.45" customHeight="1" x14ac:dyDescent="0.2">
      <c r="A2291" s="441" t="s">
        <v>3157</v>
      </c>
      <c r="B2291" s="442" t="s">
        <v>3158</v>
      </c>
      <c r="C2291" s="443" t="s">
        <v>3159</v>
      </c>
      <c r="D2291" s="444" t="s">
        <v>3160</v>
      </c>
      <c r="E2291" s="443" t="s">
        <v>4158</v>
      </c>
      <c r="F2291" s="444" t="s">
        <v>4159</v>
      </c>
      <c r="G2291" s="443" t="s">
        <v>4232</v>
      </c>
      <c r="H2291" s="443" t="s">
        <v>4359</v>
      </c>
      <c r="I2291" s="445">
        <v>64.709999084472656</v>
      </c>
      <c r="J2291" s="445">
        <v>252</v>
      </c>
      <c r="K2291" s="446">
        <v>16306.8798828125</v>
      </c>
    </row>
    <row r="2292" spans="1:11" ht="14.45" customHeight="1" x14ac:dyDescent="0.2">
      <c r="A2292" s="441" t="s">
        <v>3157</v>
      </c>
      <c r="B2292" s="442" t="s">
        <v>3158</v>
      </c>
      <c r="C2292" s="443" t="s">
        <v>3159</v>
      </c>
      <c r="D2292" s="444" t="s">
        <v>3160</v>
      </c>
      <c r="E2292" s="443" t="s">
        <v>4158</v>
      </c>
      <c r="F2292" s="444" t="s">
        <v>4159</v>
      </c>
      <c r="G2292" s="443" t="s">
        <v>4234</v>
      </c>
      <c r="H2292" s="443" t="s">
        <v>4360</v>
      </c>
      <c r="I2292" s="445">
        <v>72.69000244140625</v>
      </c>
      <c r="J2292" s="445">
        <v>144</v>
      </c>
      <c r="K2292" s="446">
        <v>10467.2998046875</v>
      </c>
    </row>
    <row r="2293" spans="1:11" ht="14.45" customHeight="1" x14ac:dyDescent="0.2">
      <c r="A2293" s="441" t="s">
        <v>3157</v>
      </c>
      <c r="B2293" s="442" t="s">
        <v>3158</v>
      </c>
      <c r="C2293" s="443" t="s">
        <v>3159</v>
      </c>
      <c r="D2293" s="444" t="s">
        <v>3160</v>
      </c>
      <c r="E2293" s="443" t="s">
        <v>4158</v>
      </c>
      <c r="F2293" s="444" t="s">
        <v>4159</v>
      </c>
      <c r="G2293" s="443" t="s">
        <v>4236</v>
      </c>
      <c r="H2293" s="443" t="s">
        <v>4361</v>
      </c>
      <c r="I2293" s="445">
        <v>74.160003662109375</v>
      </c>
      <c r="J2293" s="445">
        <v>144</v>
      </c>
      <c r="K2293" s="446">
        <v>10678.4404296875</v>
      </c>
    </row>
    <row r="2294" spans="1:11" ht="14.45" customHeight="1" x14ac:dyDescent="0.2">
      <c r="A2294" s="441" t="s">
        <v>3157</v>
      </c>
      <c r="B2294" s="442" t="s">
        <v>3158</v>
      </c>
      <c r="C2294" s="443" t="s">
        <v>3159</v>
      </c>
      <c r="D2294" s="444" t="s">
        <v>3160</v>
      </c>
      <c r="E2294" s="443" t="s">
        <v>4158</v>
      </c>
      <c r="F2294" s="444" t="s">
        <v>4159</v>
      </c>
      <c r="G2294" s="443" t="s">
        <v>4238</v>
      </c>
      <c r="H2294" s="443" t="s">
        <v>4362</v>
      </c>
      <c r="I2294" s="445">
        <v>345</v>
      </c>
      <c r="J2294" s="445">
        <v>60</v>
      </c>
      <c r="K2294" s="446">
        <v>20700</v>
      </c>
    </row>
    <row r="2295" spans="1:11" ht="14.45" customHeight="1" x14ac:dyDescent="0.2">
      <c r="A2295" s="441" t="s">
        <v>3157</v>
      </c>
      <c r="B2295" s="442" t="s">
        <v>3158</v>
      </c>
      <c r="C2295" s="443" t="s">
        <v>3159</v>
      </c>
      <c r="D2295" s="444" t="s">
        <v>3160</v>
      </c>
      <c r="E2295" s="443" t="s">
        <v>4158</v>
      </c>
      <c r="F2295" s="444" t="s">
        <v>4159</v>
      </c>
      <c r="G2295" s="443" t="s">
        <v>4240</v>
      </c>
      <c r="H2295" s="443" t="s">
        <v>4363</v>
      </c>
      <c r="I2295" s="445">
        <v>345</v>
      </c>
      <c r="J2295" s="445">
        <v>36</v>
      </c>
      <c r="K2295" s="446">
        <v>12420</v>
      </c>
    </row>
    <row r="2296" spans="1:11" ht="14.45" customHeight="1" x14ac:dyDescent="0.2">
      <c r="A2296" s="441" t="s">
        <v>3157</v>
      </c>
      <c r="B2296" s="442" t="s">
        <v>3158</v>
      </c>
      <c r="C2296" s="443" t="s">
        <v>3159</v>
      </c>
      <c r="D2296" s="444" t="s">
        <v>3160</v>
      </c>
      <c r="E2296" s="443" t="s">
        <v>4158</v>
      </c>
      <c r="F2296" s="444" t="s">
        <v>4159</v>
      </c>
      <c r="G2296" s="443" t="s">
        <v>4248</v>
      </c>
      <c r="H2296" s="443" t="s">
        <v>4364</v>
      </c>
      <c r="I2296" s="445">
        <v>100.68000030517578</v>
      </c>
      <c r="J2296" s="445">
        <v>288</v>
      </c>
      <c r="K2296" s="446">
        <v>28996.560546875</v>
      </c>
    </row>
    <row r="2297" spans="1:11" ht="14.45" customHeight="1" x14ac:dyDescent="0.2">
      <c r="A2297" s="441" t="s">
        <v>3157</v>
      </c>
      <c r="B2297" s="442" t="s">
        <v>3158</v>
      </c>
      <c r="C2297" s="443" t="s">
        <v>3159</v>
      </c>
      <c r="D2297" s="444" t="s">
        <v>3160</v>
      </c>
      <c r="E2297" s="443" t="s">
        <v>4158</v>
      </c>
      <c r="F2297" s="444" t="s">
        <v>4159</v>
      </c>
      <c r="G2297" s="443" t="s">
        <v>4250</v>
      </c>
      <c r="H2297" s="443" t="s">
        <v>4365</v>
      </c>
      <c r="I2297" s="445">
        <v>142.72000122070313</v>
      </c>
      <c r="J2297" s="445">
        <v>216</v>
      </c>
      <c r="K2297" s="446">
        <v>30826.439453125</v>
      </c>
    </row>
    <row r="2298" spans="1:11" ht="14.45" customHeight="1" x14ac:dyDescent="0.2">
      <c r="A2298" s="441" t="s">
        <v>3157</v>
      </c>
      <c r="B2298" s="442" t="s">
        <v>3158</v>
      </c>
      <c r="C2298" s="443" t="s">
        <v>3159</v>
      </c>
      <c r="D2298" s="444" t="s">
        <v>3160</v>
      </c>
      <c r="E2298" s="443" t="s">
        <v>4158</v>
      </c>
      <c r="F2298" s="444" t="s">
        <v>4159</v>
      </c>
      <c r="G2298" s="443" t="s">
        <v>4252</v>
      </c>
      <c r="H2298" s="443" t="s">
        <v>4366</v>
      </c>
      <c r="I2298" s="445">
        <v>31.360000610351563</v>
      </c>
      <c r="J2298" s="445">
        <v>2520</v>
      </c>
      <c r="K2298" s="446">
        <v>79018.8017578125</v>
      </c>
    </row>
    <row r="2299" spans="1:11" ht="14.45" customHeight="1" x14ac:dyDescent="0.2">
      <c r="A2299" s="441" t="s">
        <v>3157</v>
      </c>
      <c r="B2299" s="442" t="s">
        <v>3158</v>
      </c>
      <c r="C2299" s="443" t="s">
        <v>3159</v>
      </c>
      <c r="D2299" s="444" t="s">
        <v>3160</v>
      </c>
      <c r="E2299" s="443" t="s">
        <v>4158</v>
      </c>
      <c r="F2299" s="444" t="s">
        <v>4159</v>
      </c>
      <c r="G2299" s="443" t="s">
        <v>4254</v>
      </c>
      <c r="H2299" s="443" t="s">
        <v>4367</v>
      </c>
      <c r="I2299" s="445">
        <v>32.409999847412109</v>
      </c>
      <c r="J2299" s="445">
        <v>960</v>
      </c>
      <c r="K2299" s="446">
        <v>31114.400390625</v>
      </c>
    </row>
    <row r="2300" spans="1:11" ht="14.45" customHeight="1" x14ac:dyDescent="0.2">
      <c r="A2300" s="441" t="s">
        <v>3157</v>
      </c>
      <c r="B2300" s="442" t="s">
        <v>3158</v>
      </c>
      <c r="C2300" s="443" t="s">
        <v>3159</v>
      </c>
      <c r="D2300" s="444" t="s">
        <v>3160</v>
      </c>
      <c r="E2300" s="443" t="s">
        <v>4158</v>
      </c>
      <c r="F2300" s="444" t="s">
        <v>4159</v>
      </c>
      <c r="G2300" s="443" t="s">
        <v>4256</v>
      </c>
      <c r="H2300" s="443" t="s">
        <v>4368</v>
      </c>
      <c r="I2300" s="445">
        <v>38.459999084472656</v>
      </c>
      <c r="J2300" s="445">
        <v>216</v>
      </c>
      <c r="K2300" s="446">
        <v>8306.91015625</v>
      </c>
    </row>
    <row r="2301" spans="1:11" ht="14.45" customHeight="1" x14ac:dyDescent="0.2">
      <c r="A2301" s="441" t="s">
        <v>3157</v>
      </c>
      <c r="B2301" s="442" t="s">
        <v>3158</v>
      </c>
      <c r="C2301" s="443" t="s">
        <v>3159</v>
      </c>
      <c r="D2301" s="444" t="s">
        <v>3160</v>
      </c>
      <c r="E2301" s="443" t="s">
        <v>4158</v>
      </c>
      <c r="F2301" s="444" t="s">
        <v>4159</v>
      </c>
      <c r="G2301" s="443" t="s">
        <v>4258</v>
      </c>
      <c r="H2301" s="443" t="s">
        <v>4369</v>
      </c>
      <c r="I2301" s="445">
        <v>30.309999465942383</v>
      </c>
      <c r="J2301" s="445">
        <v>3840</v>
      </c>
      <c r="K2301" s="446">
        <v>116398.3984375</v>
      </c>
    </row>
    <row r="2302" spans="1:11" ht="14.45" customHeight="1" x14ac:dyDescent="0.2">
      <c r="A2302" s="441" t="s">
        <v>3157</v>
      </c>
      <c r="B2302" s="442" t="s">
        <v>3158</v>
      </c>
      <c r="C2302" s="443" t="s">
        <v>3159</v>
      </c>
      <c r="D2302" s="444" t="s">
        <v>3160</v>
      </c>
      <c r="E2302" s="443" t="s">
        <v>4158</v>
      </c>
      <c r="F2302" s="444" t="s">
        <v>4159</v>
      </c>
      <c r="G2302" s="443" t="s">
        <v>4262</v>
      </c>
      <c r="H2302" s="443" t="s">
        <v>4370</v>
      </c>
      <c r="I2302" s="445">
        <v>28.860000610351563</v>
      </c>
      <c r="J2302" s="445">
        <v>1296</v>
      </c>
      <c r="K2302" s="446">
        <v>37404.89990234375</v>
      </c>
    </row>
    <row r="2303" spans="1:11" ht="14.45" customHeight="1" x14ac:dyDescent="0.2">
      <c r="A2303" s="441" t="s">
        <v>3157</v>
      </c>
      <c r="B2303" s="442" t="s">
        <v>3158</v>
      </c>
      <c r="C2303" s="443" t="s">
        <v>3159</v>
      </c>
      <c r="D2303" s="444" t="s">
        <v>3160</v>
      </c>
      <c r="E2303" s="443" t="s">
        <v>4158</v>
      </c>
      <c r="F2303" s="444" t="s">
        <v>4159</v>
      </c>
      <c r="G2303" s="443" t="s">
        <v>4266</v>
      </c>
      <c r="H2303" s="443" t="s">
        <v>4371</v>
      </c>
      <c r="I2303" s="445">
        <v>31.360000610351563</v>
      </c>
      <c r="J2303" s="445">
        <v>3360</v>
      </c>
      <c r="K2303" s="446">
        <v>105358.40234375</v>
      </c>
    </row>
    <row r="2304" spans="1:11" ht="14.45" customHeight="1" x14ac:dyDescent="0.2">
      <c r="A2304" s="441" t="s">
        <v>3157</v>
      </c>
      <c r="B2304" s="442" t="s">
        <v>3158</v>
      </c>
      <c r="C2304" s="443" t="s">
        <v>3159</v>
      </c>
      <c r="D2304" s="444" t="s">
        <v>3160</v>
      </c>
      <c r="E2304" s="443" t="s">
        <v>4158</v>
      </c>
      <c r="F2304" s="444" t="s">
        <v>4159</v>
      </c>
      <c r="G2304" s="443" t="s">
        <v>4274</v>
      </c>
      <c r="H2304" s="443" t="s">
        <v>4372</v>
      </c>
      <c r="I2304" s="445">
        <v>125.12000274658203</v>
      </c>
      <c r="J2304" s="445">
        <v>120</v>
      </c>
      <c r="K2304" s="446">
        <v>15014.400390625</v>
      </c>
    </row>
    <row r="2305" spans="1:11" ht="14.45" customHeight="1" x14ac:dyDescent="0.2">
      <c r="A2305" s="441" t="s">
        <v>3157</v>
      </c>
      <c r="B2305" s="442" t="s">
        <v>3158</v>
      </c>
      <c r="C2305" s="443" t="s">
        <v>3159</v>
      </c>
      <c r="D2305" s="444" t="s">
        <v>3160</v>
      </c>
      <c r="E2305" s="443" t="s">
        <v>4158</v>
      </c>
      <c r="F2305" s="444" t="s">
        <v>4159</v>
      </c>
      <c r="G2305" s="443" t="s">
        <v>4276</v>
      </c>
      <c r="H2305" s="443" t="s">
        <v>4373</v>
      </c>
      <c r="I2305" s="445">
        <v>167.14999389648438</v>
      </c>
      <c r="J2305" s="445">
        <v>336</v>
      </c>
      <c r="K2305" s="446">
        <v>56163.24072265625</v>
      </c>
    </row>
    <row r="2306" spans="1:11" ht="14.45" customHeight="1" x14ac:dyDescent="0.2">
      <c r="A2306" s="441" t="s">
        <v>3157</v>
      </c>
      <c r="B2306" s="442" t="s">
        <v>3158</v>
      </c>
      <c r="C2306" s="443" t="s">
        <v>3159</v>
      </c>
      <c r="D2306" s="444" t="s">
        <v>3160</v>
      </c>
      <c r="E2306" s="443" t="s">
        <v>4158</v>
      </c>
      <c r="F2306" s="444" t="s">
        <v>4159</v>
      </c>
      <c r="G2306" s="443" t="s">
        <v>4278</v>
      </c>
      <c r="H2306" s="443" t="s">
        <v>4374</v>
      </c>
      <c r="I2306" s="445">
        <v>167.14999389648438</v>
      </c>
      <c r="J2306" s="445">
        <v>96</v>
      </c>
      <c r="K2306" s="446">
        <v>16046.6396484375</v>
      </c>
    </row>
    <row r="2307" spans="1:11" ht="14.45" customHeight="1" x14ac:dyDescent="0.2">
      <c r="A2307" s="441" t="s">
        <v>3157</v>
      </c>
      <c r="B2307" s="442" t="s">
        <v>3158</v>
      </c>
      <c r="C2307" s="443" t="s">
        <v>3159</v>
      </c>
      <c r="D2307" s="444" t="s">
        <v>3160</v>
      </c>
      <c r="E2307" s="443" t="s">
        <v>4158</v>
      </c>
      <c r="F2307" s="444" t="s">
        <v>4159</v>
      </c>
      <c r="G2307" s="443" t="s">
        <v>4280</v>
      </c>
      <c r="H2307" s="443" t="s">
        <v>4375</v>
      </c>
      <c r="I2307" s="445">
        <v>216.02999877929688</v>
      </c>
      <c r="J2307" s="445">
        <v>72</v>
      </c>
      <c r="K2307" s="446">
        <v>15553.98046875</v>
      </c>
    </row>
    <row r="2308" spans="1:11" ht="14.45" customHeight="1" x14ac:dyDescent="0.2">
      <c r="A2308" s="441" t="s">
        <v>3157</v>
      </c>
      <c r="B2308" s="442" t="s">
        <v>3158</v>
      </c>
      <c r="C2308" s="443" t="s">
        <v>3159</v>
      </c>
      <c r="D2308" s="444" t="s">
        <v>3160</v>
      </c>
      <c r="E2308" s="443" t="s">
        <v>4158</v>
      </c>
      <c r="F2308" s="444" t="s">
        <v>4159</v>
      </c>
      <c r="G2308" s="443" t="s">
        <v>4282</v>
      </c>
      <c r="H2308" s="443" t="s">
        <v>4376</v>
      </c>
      <c r="I2308" s="445">
        <v>210.16000366210938</v>
      </c>
      <c r="J2308" s="445">
        <v>540</v>
      </c>
      <c r="K2308" s="446">
        <v>113487.75</v>
      </c>
    </row>
    <row r="2309" spans="1:11" ht="14.45" customHeight="1" x14ac:dyDescent="0.2">
      <c r="A2309" s="441" t="s">
        <v>3157</v>
      </c>
      <c r="B2309" s="442" t="s">
        <v>3158</v>
      </c>
      <c r="C2309" s="443" t="s">
        <v>3159</v>
      </c>
      <c r="D2309" s="444" t="s">
        <v>3160</v>
      </c>
      <c r="E2309" s="443" t="s">
        <v>4158</v>
      </c>
      <c r="F2309" s="444" t="s">
        <v>4159</v>
      </c>
      <c r="G2309" s="443" t="s">
        <v>4284</v>
      </c>
      <c r="H2309" s="443" t="s">
        <v>4377</v>
      </c>
      <c r="I2309" s="445">
        <v>258.05999755859375</v>
      </c>
      <c r="J2309" s="445">
        <v>312</v>
      </c>
      <c r="K2309" s="446">
        <v>80514.71875</v>
      </c>
    </row>
    <row r="2310" spans="1:11" ht="14.45" customHeight="1" x14ac:dyDescent="0.2">
      <c r="A2310" s="441" t="s">
        <v>3157</v>
      </c>
      <c r="B2310" s="442" t="s">
        <v>3158</v>
      </c>
      <c r="C2310" s="443" t="s">
        <v>3159</v>
      </c>
      <c r="D2310" s="444" t="s">
        <v>3160</v>
      </c>
      <c r="E2310" s="443" t="s">
        <v>4158</v>
      </c>
      <c r="F2310" s="444" t="s">
        <v>4159</v>
      </c>
      <c r="G2310" s="443" t="s">
        <v>4286</v>
      </c>
      <c r="H2310" s="443" t="s">
        <v>4378</v>
      </c>
      <c r="I2310" s="445">
        <v>337.239990234375</v>
      </c>
      <c r="J2310" s="445">
        <v>24</v>
      </c>
      <c r="K2310" s="446">
        <v>8093.7001953125</v>
      </c>
    </row>
    <row r="2311" spans="1:11" ht="14.45" customHeight="1" x14ac:dyDescent="0.2">
      <c r="A2311" s="441" t="s">
        <v>3157</v>
      </c>
      <c r="B2311" s="442" t="s">
        <v>3158</v>
      </c>
      <c r="C2311" s="443" t="s">
        <v>3159</v>
      </c>
      <c r="D2311" s="444" t="s">
        <v>3160</v>
      </c>
      <c r="E2311" s="443" t="s">
        <v>4158</v>
      </c>
      <c r="F2311" s="444" t="s">
        <v>4159</v>
      </c>
      <c r="G2311" s="443" t="s">
        <v>4288</v>
      </c>
      <c r="H2311" s="443" t="s">
        <v>4379</v>
      </c>
      <c r="I2311" s="445">
        <v>216.02999877929688</v>
      </c>
      <c r="J2311" s="445">
        <v>24</v>
      </c>
      <c r="K2311" s="446">
        <v>5184.66015625</v>
      </c>
    </row>
    <row r="2312" spans="1:11" ht="14.45" customHeight="1" x14ac:dyDescent="0.2">
      <c r="A2312" s="441" t="s">
        <v>3157</v>
      </c>
      <c r="B2312" s="442" t="s">
        <v>3158</v>
      </c>
      <c r="C2312" s="443" t="s">
        <v>3159</v>
      </c>
      <c r="D2312" s="444" t="s">
        <v>3160</v>
      </c>
      <c r="E2312" s="443" t="s">
        <v>4158</v>
      </c>
      <c r="F2312" s="444" t="s">
        <v>4159</v>
      </c>
      <c r="G2312" s="443" t="s">
        <v>4290</v>
      </c>
      <c r="H2312" s="443" t="s">
        <v>4380</v>
      </c>
      <c r="I2312" s="445">
        <v>89.420001983642578</v>
      </c>
      <c r="J2312" s="445">
        <v>96</v>
      </c>
      <c r="K2312" s="446">
        <v>8584.19970703125</v>
      </c>
    </row>
    <row r="2313" spans="1:11" ht="14.45" customHeight="1" x14ac:dyDescent="0.2">
      <c r="A2313" s="441" t="s">
        <v>3157</v>
      </c>
      <c r="B2313" s="442" t="s">
        <v>3158</v>
      </c>
      <c r="C2313" s="443" t="s">
        <v>3159</v>
      </c>
      <c r="D2313" s="444" t="s">
        <v>3160</v>
      </c>
      <c r="E2313" s="443" t="s">
        <v>4158</v>
      </c>
      <c r="F2313" s="444" t="s">
        <v>4159</v>
      </c>
      <c r="G2313" s="443" t="s">
        <v>4294</v>
      </c>
      <c r="H2313" s="443" t="s">
        <v>4381</v>
      </c>
      <c r="I2313" s="445">
        <v>54.299999237060547</v>
      </c>
      <c r="J2313" s="445">
        <v>108</v>
      </c>
      <c r="K2313" s="446">
        <v>5863.97021484375</v>
      </c>
    </row>
    <row r="2314" spans="1:11" ht="14.45" customHeight="1" x14ac:dyDescent="0.2">
      <c r="A2314" s="441" t="s">
        <v>3157</v>
      </c>
      <c r="B2314" s="442" t="s">
        <v>3158</v>
      </c>
      <c r="C2314" s="443" t="s">
        <v>3159</v>
      </c>
      <c r="D2314" s="444" t="s">
        <v>3160</v>
      </c>
      <c r="E2314" s="443" t="s">
        <v>4158</v>
      </c>
      <c r="F2314" s="444" t="s">
        <v>4159</v>
      </c>
      <c r="G2314" s="443" t="s">
        <v>4296</v>
      </c>
      <c r="H2314" s="443" t="s">
        <v>4382</v>
      </c>
      <c r="I2314" s="445">
        <v>86.25</v>
      </c>
      <c r="J2314" s="445">
        <v>600</v>
      </c>
      <c r="K2314" s="446">
        <v>51750</v>
      </c>
    </row>
    <row r="2315" spans="1:11" ht="14.45" customHeight="1" x14ac:dyDescent="0.2">
      <c r="A2315" s="441" t="s">
        <v>3157</v>
      </c>
      <c r="B2315" s="442" t="s">
        <v>3158</v>
      </c>
      <c r="C2315" s="443" t="s">
        <v>3159</v>
      </c>
      <c r="D2315" s="444" t="s">
        <v>3160</v>
      </c>
      <c r="E2315" s="443" t="s">
        <v>4158</v>
      </c>
      <c r="F2315" s="444" t="s">
        <v>4159</v>
      </c>
      <c r="G2315" s="443" t="s">
        <v>4299</v>
      </c>
      <c r="H2315" s="443" t="s">
        <v>4383</v>
      </c>
      <c r="I2315" s="445">
        <v>57.110000610351563</v>
      </c>
      <c r="J2315" s="445">
        <v>144</v>
      </c>
      <c r="K2315" s="446">
        <v>8223.419921875</v>
      </c>
    </row>
    <row r="2316" spans="1:11" ht="14.45" customHeight="1" x14ac:dyDescent="0.2">
      <c r="A2316" s="441" t="s">
        <v>3157</v>
      </c>
      <c r="B2316" s="442" t="s">
        <v>3158</v>
      </c>
      <c r="C2316" s="443" t="s">
        <v>3159</v>
      </c>
      <c r="D2316" s="444" t="s">
        <v>3160</v>
      </c>
      <c r="E2316" s="443" t="s">
        <v>4158</v>
      </c>
      <c r="F2316" s="444" t="s">
        <v>4159</v>
      </c>
      <c r="G2316" s="443" t="s">
        <v>4301</v>
      </c>
      <c r="H2316" s="443" t="s">
        <v>4384</v>
      </c>
      <c r="I2316" s="445">
        <v>77.900001525878906</v>
      </c>
      <c r="J2316" s="445">
        <v>192</v>
      </c>
      <c r="K2316" s="446">
        <v>14957.359375</v>
      </c>
    </row>
    <row r="2317" spans="1:11" ht="14.45" customHeight="1" x14ac:dyDescent="0.2">
      <c r="A2317" s="441" t="s">
        <v>3157</v>
      </c>
      <c r="B2317" s="442" t="s">
        <v>3158</v>
      </c>
      <c r="C2317" s="443" t="s">
        <v>3159</v>
      </c>
      <c r="D2317" s="444" t="s">
        <v>3160</v>
      </c>
      <c r="E2317" s="443" t="s">
        <v>4158</v>
      </c>
      <c r="F2317" s="444" t="s">
        <v>4159</v>
      </c>
      <c r="G2317" s="443" t="s">
        <v>4304</v>
      </c>
      <c r="H2317" s="443" t="s">
        <v>4385</v>
      </c>
      <c r="I2317" s="445">
        <v>45.029998779296875</v>
      </c>
      <c r="J2317" s="445">
        <v>216</v>
      </c>
      <c r="K2317" s="446">
        <v>9725.5498046875</v>
      </c>
    </row>
    <row r="2318" spans="1:11" ht="14.45" customHeight="1" x14ac:dyDescent="0.2">
      <c r="A2318" s="441" t="s">
        <v>3157</v>
      </c>
      <c r="B2318" s="442" t="s">
        <v>3158</v>
      </c>
      <c r="C2318" s="443" t="s">
        <v>3159</v>
      </c>
      <c r="D2318" s="444" t="s">
        <v>3160</v>
      </c>
      <c r="E2318" s="443" t="s">
        <v>4158</v>
      </c>
      <c r="F2318" s="444" t="s">
        <v>4159</v>
      </c>
      <c r="G2318" s="443" t="s">
        <v>4306</v>
      </c>
      <c r="H2318" s="443" t="s">
        <v>4386</v>
      </c>
      <c r="I2318" s="445">
        <v>45.029998779296875</v>
      </c>
      <c r="J2318" s="445">
        <v>504</v>
      </c>
      <c r="K2318" s="446">
        <v>22692.9501953125</v>
      </c>
    </row>
    <row r="2319" spans="1:11" ht="14.45" customHeight="1" x14ac:dyDescent="0.2">
      <c r="A2319" s="441" t="s">
        <v>3157</v>
      </c>
      <c r="B2319" s="442" t="s">
        <v>3158</v>
      </c>
      <c r="C2319" s="443" t="s">
        <v>3159</v>
      </c>
      <c r="D2319" s="444" t="s">
        <v>3160</v>
      </c>
      <c r="E2319" s="443" t="s">
        <v>4158</v>
      </c>
      <c r="F2319" s="444" t="s">
        <v>4159</v>
      </c>
      <c r="G2319" s="443" t="s">
        <v>4387</v>
      </c>
      <c r="H2319" s="443" t="s">
        <v>4388</v>
      </c>
      <c r="I2319" s="445">
        <v>45.029998779296875</v>
      </c>
      <c r="J2319" s="445">
        <v>288</v>
      </c>
      <c r="K2319" s="446">
        <v>12967.400390625</v>
      </c>
    </row>
    <row r="2320" spans="1:11" ht="14.45" customHeight="1" x14ac:dyDescent="0.2">
      <c r="A2320" s="441" t="s">
        <v>3157</v>
      </c>
      <c r="B2320" s="442" t="s">
        <v>3158</v>
      </c>
      <c r="C2320" s="443" t="s">
        <v>3159</v>
      </c>
      <c r="D2320" s="444" t="s">
        <v>3160</v>
      </c>
      <c r="E2320" s="443" t="s">
        <v>4158</v>
      </c>
      <c r="F2320" s="444" t="s">
        <v>4159</v>
      </c>
      <c r="G2320" s="443" t="s">
        <v>4389</v>
      </c>
      <c r="H2320" s="443" t="s">
        <v>4390</v>
      </c>
      <c r="I2320" s="445">
        <v>60.659999847412109</v>
      </c>
      <c r="J2320" s="445">
        <v>144</v>
      </c>
      <c r="K2320" s="446">
        <v>8735.400390625</v>
      </c>
    </row>
    <row r="2321" spans="1:11" ht="14.45" customHeight="1" x14ac:dyDescent="0.2">
      <c r="A2321" s="441" t="s">
        <v>3157</v>
      </c>
      <c r="B2321" s="442" t="s">
        <v>3158</v>
      </c>
      <c r="C2321" s="443" t="s">
        <v>3159</v>
      </c>
      <c r="D2321" s="444" t="s">
        <v>3160</v>
      </c>
      <c r="E2321" s="443" t="s">
        <v>4158</v>
      </c>
      <c r="F2321" s="444" t="s">
        <v>4159</v>
      </c>
      <c r="G2321" s="443" t="s">
        <v>4308</v>
      </c>
      <c r="H2321" s="443" t="s">
        <v>4391</v>
      </c>
      <c r="I2321" s="445">
        <v>42</v>
      </c>
      <c r="J2321" s="445">
        <v>288</v>
      </c>
      <c r="K2321" s="446">
        <v>12095.240234375</v>
      </c>
    </row>
    <row r="2322" spans="1:11" ht="14.45" customHeight="1" x14ac:dyDescent="0.2">
      <c r="A2322" s="441" t="s">
        <v>3157</v>
      </c>
      <c r="B2322" s="442" t="s">
        <v>3158</v>
      </c>
      <c r="C2322" s="443" t="s">
        <v>3159</v>
      </c>
      <c r="D2322" s="444" t="s">
        <v>3160</v>
      </c>
      <c r="E2322" s="443" t="s">
        <v>4158</v>
      </c>
      <c r="F2322" s="444" t="s">
        <v>4159</v>
      </c>
      <c r="G2322" s="443" t="s">
        <v>4310</v>
      </c>
      <c r="H2322" s="443" t="s">
        <v>4392</v>
      </c>
      <c r="I2322" s="445">
        <v>50.479999542236328</v>
      </c>
      <c r="J2322" s="445">
        <v>468</v>
      </c>
      <c r="K2322" s="446">
        <v>23622.5</v>
      </c>
    </row>
    <row r="2323" spans="1:11" ht="14.45" customHeight="1" x14ac:dyDescent="0.2">
      <c r="A2323" s="441" t="s">
        <v>3157</v>
      </c>
      <c r="B2323" s="442" t="s">
        <v>3158</v>
      </c>
      <c r="C2323" s="443" t="s">
        <v>3159</v>
      </c>
      <c r="D2323" s="444" t="s">
        <v>3160</v>
      </c>
      <c r="E2323" s="443" t="s">
        <v>4158</v>
      </c>
      <c r="F2323" s="444" t="s">
        <v>4159</v>
      </c>
      <c r="G2323" s="443" t="s">
        <v>4312</v>
      </c>
      <c r="H2323" s="443" t="s">
        <v>4393</v>
      </c>
      <c r="I2323" s="445">
        <v>54.869998931884766</v>
      </c>
      <c r="J2323" s="445">
        <v>252</v>
      </c>
      <c r="K2323" s="446">
        <v>13826.68017578125</v>
      </c>
    </row>
    <row r="2324" spans="1:11" ht="14.45" customHeight="1" x14ac:dyDescent="0.2">
      <c r="A2324" s="441" t="s">
        <v>3157</v>
      </c>
      <c r="B2324" s="442" t="s">
        <v>3158</v>
      </c>
      <c r="C2324" s="443" t="s">
        <v>3159</v>
      </c>
      <c r="D2324" s="444" t="s">
        <v>3160</v>
      </c>
      <c r="E2324" s="443" t="s">
        <v>4158</v>
      </c>
      <c r="F2324" s="444" t="s">
        <v>4159</v>
      </c>
      <c r="G2324" s="443" t="s">
        <v>4314</v>
      </c>
      <c r="H2324" s="443" t="s">
        <v>4394</v>
      </c>
      <c r="I2324" s="445">
        <v>75.650001525878906</v>
      </c>
      <c r="J2324" s="445">
        <v>504</v>
      </c>
      <c r="K2324" s="446">
        <v>38128.0185546875</v>
      </c>
    </row>
    <row r="2325" spans="1:11" ht="14.45" customHeight="1" x14ac:dyDescent="0.2">
      <c r="A2325" s="441" t="s">
        <v>3157</v>
      </c>
      <c r="B2325" s="442" t="s">
        <v>3158</v>
      </c>
      <c r="C2325" s="443" t="s">
        <v>3159</v>
      </c>
      <c r="D2325" s="444" t="s">
        <v>3160</v>
      </c>
      <c r="E2325" s="443" t="s">
        <v>4158</v>
      </c>
      <c r="F2325" s="444" t="s">
        <v>4159</v>
      </c>
      <c r="G2325" s="443" t="s">
        <v>4316</v>
      </c>
      <c r="H2325" s="443" t="s">
        <v>4395</v>
      </c>
      <c r="I2325" s="445">
        <v>34.159999847412109</v>
      </c>
      <c r="J2325" s="445">
        <v>1512</v>
      </c>
      <c r="K2325" s="446">
        <v>51647.1904296875</v>
      </c>
    </row>
    <row r="2326" spans="1:11" ht="14.45" customHeight="1" x14ac:dyDescent="0.2">
      <c r="A2326" s="441" t="s">
        <v>3157</v>
      </c>
      <c r="B2326" s="442" t="s">
        <v>3158</v>
      </c>
      <c r="C2326" s="443" t="s">
        <v>3159</v>
      </c>
      <c r="D2326" s="444" t="s">
        <v>3160</v>
      </c>
      <c r="E2326" s="443" t="s">
        <v>4158</v>
      </c>
      <c r="F2326" s="444" t="s">
        <v>4159</v>
      </c>
      <c r="G2326" s="443" t="s">
        <v>4318</v>
      </c>
      <c r="H2326" s="443" t="s">
        <v>4396</v>
      </c>
      <c r="I2326" s="445">
        <v>41.810001373291016</v>
      </c>
      <c r="J2326" s="445">
        <v>1296</v>
      </c>
      <c r="K2326" s="446">
        <v>54184.3203125</v>
      </c>
    </row>
    <row r="2327" spans="1:11" ht="14.45" customHeight="1" x14ac:dyDescent="0.2">
      <c r="A2327" s="441" t="s">
        <v>3157</v>
      </c>
      <c r="B2327" s="442" t="s">
        <v>3158</v>
      </c>
      <c r="C2327" s="443" t="s">
        <v>3159</v>
      </c>
      <c r="D2327" s="444" t="s">
        <v>3160</v>
      </c>
      <c r="E2327" s="443" t="s">
        <v>4158</v>
      </c>
      <c r="F2327" s="444" t="s">
        <v>4159</v>
      </c>
      <c r="G2327" s="443" t="s">
        <v>4397</v>
      </c>
      <c r="H2327" s="443" t="s">
        <v>4398</v>
      </c>
      <c r="I2327" s="445">
        <v>47.740001678466797</v>
      </c>
      <c r="J2327" s="445">
        <v>540</v>
      </c>
      <c r="K2327" s="446">
        <v>25781.8505859375</v>
      </c>
    </row>
    <row r="2328" spans="1:11" ht="14.45" customHeight="1" x14ac:dyDescent="0.2">
      <c r="A2328" s="441" t="s">
        <v>3157</v>
      </c>
      <c r="B2328" s="442" t="s">
        <v>3158</v>
      </c>
      <c r="C2328" s="443" t="s">
        <v>3159</v>
      </c>
      <c r="D2328" s="444" t="s">
        <v>3160</v>
      </c>
      <c r="E2328" s="443" t="s">
        <v>4158</v>
      </c>
      <c r="F2328" s="444" t="s">
        <v>4159</v>
      </c>
      <c r="G2328" s="443" t="s">
        <v>4320</v>
      </c>
      <c r="H2328" s="443" t="s">
        <v>4399</v>
      </c>
      <c r="I2328" s="445">
        <v>40.639999389648438</v>
      </c>
      <c r="J2328" s="445">
        <v>1584</v>
      </c>
      <c r="K2328" s="446">
        <v>64368.26171875</v>
      </c>
    </row>
    <row r="2329" spans="1:11" ht="14.45" customHeight="1" x14ac:dyDescent="0.2">
      <c r="A2329" s="441" t="s">
        <v>3157</v>
      </c>
      <c r="B2329" s="442" t="s">
        <v>3158</v>
      </c>
      <c r="C2329" s="443" t="s">
        <v>3159</v>
      </c>
      <c r="D2329" s="444" t="s">
        <v>3160</v>
      </c>
      <c r="E2329" s="443" t="s">
        <v>4158</v>
      </c>
      <c r="F2329" s="444" t="s">
        <v>4159</v>
      </c>
      <c r="G2329" s="443" t="s">
        <v>4322</v>
      </c>
      <c r="H2329" s="443" t="s">
        <v>4400</v>
      </c>
      <c r="I2329" s="445">
        <v>40.009998321533203</v>
      </c>
      <c r="J2329" s="445">
        <v>252</v>
      </c>
      <c r="K2329" s="446">
        <v>10081.81982421875</v>
      </c>
    </row>
    <row r="2330" spans="1:11" ht="14.45" customHeight="1" x14ac:dyDescent="0.2">
      <c r="A2330" s="441" t="s">
        <v>3157</v>
      </c>
      <c r="B2330" s="442" t="s">
        <v>3158</v>
      </c>
      <c r="C2330" s="443" t="s">
        <v>3159</v>
      </c>
      <c r="D2330" s="444" t="s">
        <v>3160</v>
      </c>
      <c r="E2330" s="443" t="s">
        <v>4158</v>
      </c>
      <c r="F2330" s="444" t="s">
        <v>4159</v>
      </c>
      <c r="G2330" s="443" t="s">
        <v>4324</v>
      </c>
      <c r="H2330" s="443" t="s">
        <v>4401</v>
      </c>
      <c r="I2330" s="445">
        <v>129.25999450683594</v>
      </c>
      <c r="J2330" s="445">
        <v>192</v>
      </c>
      <c r="K2330" s="446">
        <v>24817.009765625</v>
      </c>
    </row>
    <row r="2331" spans="1:11" ht="14.45" customHeight="1" x14ac:dyDescent="0.2">
      <c r="A2331" s="441" t="s">
        <v>3157</v>
      </c>
      <c r="B2331" s="442" t="s">
        <v>3158</v>
      </c>
      <c r="C2331" s="443" t="s">
        <v>3159</v>
      </c>
      <c r="D2331" s="444" t="s">
        <v>3160</v>
      </c>
      <c r="E2331" s="443" t="s">
        <v>4158</v>
      </c>
      <c r="F2331" s="444" t="s">
        <v>4159</v>
      </c>
      <c r="G2331" s="443" t="s">
        <v>4402</v>
      </c>
      <c r="H2331" s="443" t="s">
        <v>4403</v>
      </c>
      <c r="I2331" s="445">
        <v>73.790000915527344</v>
      </c>
      <c r="J2331" s="445">
        <v>36</v>
      </c>
      <c r="K2331" s="446">
        <v>2656.5</v>
      </c>
    </row>
    <row r="2332" spans="1:11" ht="14.45" customHeight="1" x14ac:dyDescent="0.2">
      <c r="A2332" s="441" t="s">
        <v>3157</v>
      </c>
      <c r="B2332" s="442" t="s">
        <v>3158</v>
      </c>
      <c r="C2332" s="443" t="s">
        <v>3159</v>
      </c>
      <c r="D2332" s="444" t="s">
        <v>3160</v>
      </c>
      <c r="E2332" s="443" t="s">
        <v>4158</v>
      </c>
      <c r="F2332" s="444" t="s">
        <v>4159</v>
      </c>
      <c r="G2332" s="443" t="s">
        <v>4332</v>
      </c>
      <c r="H2332" s="443" t="s">
        <v>4404</v>
      </c>
      <c r="I2332" s="445">
        <v>73.790000915527344</v>
      </c>
      <c r="J2332" s="445">
        <v>36</v>
      </c>
      <c r="K2332" s="446">
        <v>2656.5</v>
      </c>
    </row>
    <row r="2333" spans="1:11" ht="14.45" customHeight="1" x14ac:dyDescent="0.2">
      <c r="A2333" s="441" t="s">
        <v>3157</v>
      </c>
      <c r="B2333" s="442" t="s">
        <v>3158</v>
      </c>
      <c r="C2333" s="443" t="s">
        <v>3159</v>
      </c>
      <c r="D2333" s="444" t="s">
        <v>3160</v>
      </c>
      <c r="E2333" s="443" t="s">
        <v>4158</v>
      </c>
      <c r="F2333" s="444" t="s">
        <v>4159</v>
      </c>
      <c r="G2333" s="443" t="s">
        <v>4338</v>
      </c>
      <c r="H2333" s="443" t="s">
        <v>4405</v>
      </c>
      <c r="I2333" s="445">
        <v>105.56999969482422</v>
      </c>
      <c r="J2333" s="445">
        <v>108</v>
      </c>
      <c r="K2333" s="446">
        <v>11401.56005859375</v>
      </c>
    </row>
    <row r="2334" spans="1:11" ht="14.45" customHeight="1" x14ac:dyDescent="0.2">
      <c r="A2334" s="441" t="s">
        <v>3157</v>
      </c>
      <c r="B2334" s="442" t="s">
        <v>3158</v>
      </c>
      <c r="C2334" s="443" t="s">
        <v>3159</v>
      </c>
      <c r="D2334" s="444" t="s">
        <v>3160</v>
      </c>
      <c r="E2334" s="443" t="s">
        <v>1450</v>
      </c>
      <c r="F2334" s="444" t="s">
        <v>1451</v>
      </c>
      <c r="G2334" s="443" t="s">
        <v>4406</v>
      </c>
      <c r="H2334" s="443" t="s">
        <v>4407</v>
      </c>
      <c r="I2334" s="445">
        <v>925.6500244140625</v>
      </c>
      <c r="J2334" s="445">
        <v>15</v>
      </c>
      <c r="K2334" s="446">
        <v>13884.75</v>
      </c>
    </row>
    <row r="2335" spans="1:11" ht="14.45" customHeight="1" x14ac:dyDescent="0.2">
      <c r="A2335" s="441" t="s">
        <v>3157</v>
      </c>
      <c r="B2335" s="442" t="s">
        <v>3158</v>
      </c>
      <c r="C2335" s="443" t="s">
        <v>3159</v>
      </c>
      <c r="D2335" s="444" t="s">
        <v>3160</v>
      </c>
      <c r="E2335" s="443" t="s">
        <v>1450</v>
      </c>
      <c r="F2335" s="444" t="s">
        <v>1451</v>
      </c>
      <c r="G2335" s="443" t="s">
        <v>4408</v>
      </c>
      <c r="H2335" s="443" t="s">
        <v>4409</v>
      </c>
      <c r="I2335" s="445">
        <v>925.6500244140625</v>
      </c>
      <c r="J2335" s="445">
        <v>15</v>
      </c>
      <c r="K2335" s="446">
        <v>13884.75</v>
      </c>
    </row>
    <row r="2336" spans="1:11" ht="14.45" customHeight="1" x14ac:dyDescent="0.2">
      <c r="A2336" s="441" t="s">
        <v>3157</v>
      </c>
      <c r="B2336" s="442" t="s">
        <v>3158</v>
      </c>
      <c r="C2336" s="443" t="s">
        <v>3159</v>
      </c>
      <c r="D2336" s="444" t="s">
        <v>3160</v>
      </c>
      <c r="E2336" s="443" t="s">
        <v>1450</v>
      </c>
      <c r="F2336" s="444" t="s">
        <v>1451</v>
      </c>
      <c r="G2336" s="443" t="s">
        <v>4406</v>
      </c>
      <c r="H2336" s="443" t="s">
        <v>4410</v>
      </c>
      <c r="I2336" s="445">
        <v>925.6500244140625</v>
      </c>
      <c r="J2336" s="445">
        <v>10</v>
      </c>
      <c r="K2336" s="446">
        <v>9256.5</v>
      </c>
    </row>
    <row r="2337" spans="1:11" ht="14.45" customHeight="1" x14ac:dyDescent="0.2">
      <c r="A2337" s="441" t="s">
        <v>3157</v>
      </c>
      <c r="B2337" s="442" t="s">
        <v>3158</v>
      </c>
      <c r="C2337" s="443" t="s">
        <v>3159</v>
      </c>
      <c r="D2337" s="444" t="s">
        <v>3160</v>
      </c>
      <c r="E2337" s="443" t="s">
        <v>1450</v>
      </c>
      <c r="F2337" s="444" t="s">
        <v>1451</v>
      </c>
      <c r="G2337" s="443" t="s">
        <v>4408</v>
      </c>
      <c r="H2337" s="443" t="s">
        <v>4411</v>
      </c>
      <c r="I2337" s="445">
        <v>925.6500244140625</v>
      </c>
      <c r="J2337" s="445">
        <v>5</v>
      </c>
      <c r="K2337" s="446">
        <v>4628.25</v>
      </c>
    </row>
    <row r="2338" spans="1:11" ht="14.45" customHeight="1" x14ac:dyDescent="0.2">
      <c r="A2338" s="441" t="s">
        <v>3157</v>
      </c>
      <c r="B2338" s="442" t="s">
        <v>3158</v>
      </c>
      <c r="C2338" s="443" t="s">
        <v>3159</v>
      </c>
      <c r="D2338" s="444" t="s">
        <v>3160</v>
      </c>
      <c r="E2338" s="443" t="s">
        <v>1450</v>
      </c>
      <c r="F2338" s="444" t="s">
        <v>1451</v>
      </c>
      <c r="G2338" s="443" t="s">
        <v>4412</v>
      </c>
      <c r="H2338" s="443" t="s">
        <v>4413</v>
      </c>
      <c r="I2338" s="445">
        <v>12.609999656677246</v>
      </c>
      <c r="J2338" s="445">
        <v>130</v>
      </c>
      <c r="K2338" s="446">
        <v>1639.0699462890625</v>
      </c>
    </row>
    <row r="2339" spans="1:11" ht="14.45" customHeight="1" x14ac:dyDescent="0.2">
      <c r="A2339" s="441" t="s">
        <v>3157</v>
      </c>
      <c r="B2339" s="442" t="s">
        <v>3158</v>
      </c>
      <c r="C2339" s="443" t="s">
        <v>3159</v>
      </c>
      <c r="D2339" s="444" t="s">
        <v>3160</v>
      </c>
      <c r="E2339" s="443" t="s">
        <v>1450</v>
      </c>
      <c r="F2339" s="444" t="s">
        <v>1451</v>
      </c>
      <c r="G2339" s="443" t="s">
        <v>4414</v>
      </c>
      <c r="H2339" s="443" t="s">
        <v>4415</v>
      </c>
      <c r="I2339" s="445">
        <v>11.989999771118164</v>
      </c>
      <c r="J2339" s="445">
        <v>40</v>
      </c>
      <c r="K2339" s="446">
        <v>479.6400146484375</v>
      </c>
    </row>
    <row r="2340" spans="1:11" ht="14.45" customHeight="1" x14ac:dyDescent="0.2">
      <c r="A2340" s="441" t="s">
        <v>3157</v>
      </c>
      <c r="B2340" s="442" t="s">
        <v>3158</v>
      </c>
      <c r="C2340" s="443" t="s">
        <v>3159</v>
      </c>
      <c r="D2340" s="444" t="s">
        <v>3160</v>
      </c>
      <c r="E2340" s="443" t="s">
        <v>1450</v>
      </c>
      <c r="F2340" s="444" t="s">
        <v>1451</v>
      </c>
      <c r="G2340" s="443" t="s">
        <v>4416</v>
      </c>
      <c r="H2340" s="443" t="s">
        <v>4417</v>
      </c>
      <c r="I2340" s="445">
        <v>12.609999656677246</v>
      </c>
      <c r="J2340" s="445">
        <v>200</v>
      </c>
      <c r="K2340" s="446">
        <v>2521.5999450683594</v>
      </c>
    </row>
    <row r="2341" spans="1:11" ht="14.45" customHeight="1" x14ac:dyDescent="0.2">
      <c r="A2341" s="441" t="s">
        <v>3157</v>
      </c>
      <c r="B2341" s="442" t="s">
        <v>3158</v>
      </c>
      <c r="C2341" s="443" t="s">
        <v>3159</v>
      </c>
      <c r="D2341" s="444" t="s">
        <v>3160</v>
      </c>
      <c r="E2341" s="443" t="s">
        <v>1450</v>
      </c>
      <c r="F2341" s="444" t="s">
        <v>1451</v>
      </c>
      <c r="G2341" s="443" t="s">
        <v>4418</v>
      </c>
      <c r="H2341" s="443" t="s">
        <v>4419</v>
      </c>
      <c r="I2341" s="445">
        <v>12.609999656677246</v>
      </c>
      <c r="J2341" s="445">
        <v>90</v>
      </c>
      <c r="K2341" s="446">
        <v>1134.7399597167969</v>
      </c>
    </row>
    <row r="2342" spans="1:11" ht="14.45" customHeight="1" x14ac:dyDescent="0.2">
      <c r="A2342" s="441" t="s">
        <v>3157</v>
      </c>
      <c r="B2342" s="442" t="s">
        <v>3158</v>
      </c>
      <c r="C2342" s="443" t="s">
        <v>3159</v>
      </c>
      <c r="D2342" s="444" t="s">
        <v>3160</v>
      </c>
      <c r="E2342" s="443" t="s">
        <v>1450</v>
      </c>
      <c r="F2342" s="444" t="s">
        <v>1451</v>
      </c>
      <c r="G2342" s="443" t="s">
        <v>4420</v>
      </c>
      <c r="H2342" s="443" t="s">
        <v>4421</v>
      </c>
      <c r="I2342" s="445">
        <v>12.609999656677246</v>
      </c>
      <c r="J2342" s="445">
        <v>90</v>
      </c>
      <c r="K2342" s="446">
        <v>1134.7399597167969</v>
      </c>
    </row>
    <row r="2343" spans="1:11" ht="14.45" customHeight="1" x14ac:dyDescent="0.2">
      <c r="A2343" s="441" t="s">
        <v>3157</v>
      </c>
      <c r="B2343" s="442" t="s">
        <v>3158</v>
      </c>
      <c r="C2343" s="443" t="s">
        <v>3159</v>
      </c>
      <c r="D2343" s="444" t="s">
        <v>3160</v>
      </c>
      <c r="E2343" s="443" t="s">
        <v>1450</v>
      </c>
      <c r="F2343" s="444" t="s">
        <v>1451</v>
      </c>
      <c r="G2343" s="443" t="s">
        <v>4422</v>
      </c>
      <c r="H2343" s="443" t="s">
        <v>4423</v>
      </c>
      <c r="I2343" s="445">
        <v>12.609999656677246</v>
      </c>
      <c r="J2343" s="445">
        <v>40</v>
      </c>
      <c r="K2343" s="446">
        <v>504.32998657226563</v>
      </c>
    </row>
    <row r="2344" spans="1:11" ht="14.45" customHeight="1" x14ac:dyDescent="0.2">
      <c r="A2344" s="441" t="s">
        <v>3157</v>
      </c>
      <c r="B2344" s="442" t="s">
        <v>3158</v>
      </c>
      <c r="C2344" s="443" t="s">
        <v>3159</v>
      </c>
      <c r="D2344" s="444" t="s">
        <v>3160</v>
      </c>
      <c r="E2344" s="443" t="s">
        <v>1450</v>
      </c>
      <c r="F2344" s="444" t="s">
        <v>1451</v>
      </c>
      <c r="G2344" s="443" t="s">
        <v>4424</v>
      </c>
      <c r="H2344" s="443" t="s">
        <v>4425</v>
      </c>
      <c r="I2344" s="445">
        <v>12.609999656677246</v>
      </c>
      <c r="J2344" s="445">
        <v>200</v>
      </c>
      <c r="K2344" s="446">
        <v>2521.639892578125</v>
      </c>
    </row>
    <row r="2345" spans="1:11" ht="14.45" customHeight="1" x14ac:dyDescent="0.2">
      <c r="A2345" s="441" t="s">
        <v>3157</v>
      </c>
      <c r="B2345" s="442" t="s">
        <v>3158</v>
      </c>
      <c r="C2345" s="443" t="s">
        <v>3159</v>
      </c>
      <c r="D2345" s="444" t="s">
        <v>3160</v>
      </c>
      <c r="E2345" s="443" t="s">
        <v>1450</v>
      </c>
      <c r="F2345" s="444" t="s">
        <v>1451</v>
      </c>
      <c r="G2345" s="443" t="s">
        <v>4426</v>
      </c>
      <c r="H2345" s="443" t="s">
        <v>4427</v>
      </c>
      <c r="I2345" s="445">
        <v>13.020000457763672</v>
      </c>
      <c r="J2345" s="445">
        <v>10</v>
      </c>
      <c r="K2345" s="446">
        <v>130.19999694824219</v>
      </c>
    </row>
    <row r="2346" spans="1:11" ht="14.45" customHeight="1" x14ac:dyDescent="0.2">
      <c r="A2346" s="441" t="s">
        <v>3157</v>
      </c>
      <c r="B2346" s="442" t="s">
        <v>3158</v>
      </c>
      <c r="C2346" s="443" t="s">
        <v>3159</v>
      </c>
      <c r="D2346" s="444" t="s">
        <v>3160</v>
      </c>
      <c r="E2346" s="443" t="s">
        <v>1450</v>
      </c>
      <c r="F2346" s="444" t="s">
        <v>1451</v>
      </c>
      <c r="G2346" s="443" t="s">
        <v>4428</v>
      </c>
      <c r="H2346" s="443" t="s">
        <v>4429</v>
      </c>
      <c r="I2346" s="445">
        <v>12.609999656677246</v>
      </c>
      <c r="J2346" s="445">
        <v>40</v>
      </c>
      <c r="K2346" s="446">
        <v>504.32998657226563</v>
      </c>
    </row>
    <row r="2347" spans="1:11" ht="14.45" customHeight="1" x14ac:dyDescent="0.2">
      <c r="A2347" s="441" t="s">
        <v>3157</v>
      </c>
      <c r="B2347" s="442" t="s">
        <v>3158</v>
      </c>
      <c r="C2347" s="443" t="s">
        <v>3159</v>
      </c>
      <c r="D2347" s="444" t="s">
        <v>3160</v>
      </c>
      <c r="E2347" s="443" t="s">
        <v>1450</v>
      </c>
      <c r="F2347" s="444" t="s">
        <v>1451</v>
      </c>
      <c r="G2347" s="443" t="s">
        <v>4430</v>
      </c>
      <c r="H2347" s="443" t="s">
        <v>4431</v>
      </c>
      <c r="I2347" s="445">
        <v>12.609999656677246</v>
      </c>
      <c r="J2347" s="445">
        <v>90</v>
      </c>
      <c r="K2347" s="446">
        <v>1134.7399597167969</v>
      </c>
    </row>
    <row r="2348" spans="1:11" ht="14.45" customHeight="1" x14ac:dyDescent="0.2">
      <c r="A2348" s="441" t="s">
        <v>3157</v>
      </c>
      <c r="B2348" s="442" t="s">
        <v>3158</v>
      </c>
      <c r="C2348" s="443" t="s">
        <v>3159</v>
      </c>
      <c r="D2348" s="444" t="s">
        <v>3160</v>
      </c>
      <c r="E2348" s="443" t="s">
        <v>1450</v>
      </c>
      <c r="F2348" s="444" t="s">
        <v>1451</v>
      </c>
      <c r="G2348" s="443" t="s">
        <v>4432</v>
      </c>
      <c r="H2348" s="443" t="s">
        <v>4433</v>
      </c>
      <c r="I2348" s="445">
        <v>13.020000457763672</v>
      </c>
      <c r="J2348" s="445">
        <v>20</v>
      </c>
      <c r="K2348" s="446">
        <v>260.3900146484375</v>
      </c>
    </row>
    <row r="2349" spans="1:11" ht="14.45" customHeight="1" x14ac:dyDescent="0.2">
      <c r="A2349" s="441" t="s">
        <v>3157</v>
      </c>
      <c r="B2349" s="442" t="s">
        <v>3158</v>
      </c>
      <c r="C2349" s="443" t="s">
        <v>3159</v>
      </c>
      <c r="D2349" s="444" t="s">
        <v>3160</v>
      </c>
      <c r="E2349" s="443" t="s">
        <v>1450</v>
      </c>
      <c r="F2349" s="444" t="s">
        <v>1451</v>
      </c>
      <c r="G2349" s="443" t="s">
        <v>4412</v>
      </c>
      <c r="H2349" s="443" t="s">
        <v>4434</v>
      </c>
      <c r="I2349" s="445">
        <v>13.396666526794434</v>
      </c>
      <c r="J2349" s="445">
        <v>140</v>
      </c>
      <c r="K2349" s="446">
        <v>1895.5000305175781</v>
      </c>
    </row>
    <row r="2350" spans="1:11" ht="14.45" customHeight="1" x14ac:dyDescent="0.2">
      <c r="A2350" s="441" t="s">
        <v>3157</v>
      </c>
      <c r="B2350" s="442" t="s">
        <v>3158</v>
      </c>
      <c r="C2350" s="443" t="s">
        <v>3159</v>
      </c>
      <c r="D2350" s="444" t="s">
        <v>3160</v>
      </c>
      <c r="E2350" s="443" t="s">
        <v>1450</v>
      </c>
      <c r="F2350" s="444" t="s">
        <v>1451</v>
      </c>
      <c r="G2350" s="443" t="s">
        <v>4414</v>
      </c>
      <c r="H2350" s="443" t="s">
        <v>4435</v>
      </c>
      <c r="I2350" s="445">
        <v>13.069999694824219</v>
      </c>
      <c r="J2350" s="445">
        <v>110</v>
      </c>
      <c r="K2350" s="446">
        <v>1437.4800415039063</v>
      </c>
    </row>
    <row r="2351" spans="1:11" ht="14.45" customHeight="1" x14ac:dyDescent="0.2">
      <c r="A2351" s="441" t="s">
        <v>3157</v>
      </c>
      <c r="B2351" s="442" t="s">
        <v>3158</v>
      </c>
      <c r="C2351" s="443" t="s">
        <v>3159</v>
      </c>
      <c r="D2351" s="444" t="s">
        <v>3160</v>
      </c>
      <c r="E2351" s="443" t="s">
        <v>1450</v>
      </c>
      <c r="F2351" s="444" t="s">
        <v>1451</v>
      </c>
      <c r="G2351" s="443" t="s">
        <v>4436</v>
      </c>
      <c r="H2351" s="443" t="s">
        <v>4437</v>
      </c>
      <c r="I2351" s="445">
        <v>12.34999974568685</v>
      </c>
      <c r="J2351" s="445">
        <v>210</v>
      </c>
      <c r="K2351" s="446">
        <v>2582.8699951171875</v>
      </c>
    </row>
    <row r="2352" spans="1:11" ht="14.45" customHeight="1" x14ac:dyDescent="0.2">
      <c r="A2352" s="441" t="s">
        <v>3157</v>
      </c>
      <c r="B2352" s="442" t="s">
        <v>3158</v>
      </c>
      <c r="C2352" s="443" t="s">
        <v>3159</v>
      </c>
      <c r="D2352" s="444" t="s">
        <v>3160</v>
      </c>
      <c r="E2352" s="443" t="s">
        <v>1450</v>
      </c>
      <c r="F2352" s="444" t="s">
        <v>1451</v>
      </c>
      <c r="G2352" s="443" t="s">
        <v>4438</v>
      </c>
      <c r="H2352" s="443" t="s">
        <v>4439</v>
      </c>
      <c r="I2352" s="445">
        <v>13.069999694824219</v>
      </c>
      <c r="J2352" s="445">
        <v>110</v>
      </c>
      <c r="K2352" s="446">
        <v>1437.4800415039063</v>
      </c>
    </row>
    <row r="2353" spans="1:11" ht="14.45" customHeight="1" x14ac:dyDescent="0.2">
      <c r="A2353" s="441" t="s">
        <v>3157</v>
      </c>
      <c r="B2353" s="442" t="s">
        <v>3158</v>
      </c>
      <c r="C2353" s="443" t="s">
        <v>3159</v>
      </c>
      <c r="D2353" s="444" t="s">
        <v>3160</v>
      </c>
      <c r="E2353" s="443" t="s">
        <v>1450</v>
      </c>
      <c r="F2353" s="444" t="s">
        <v>1451</v>
      </c>
      <c r="G2353" s="443" t="s">
        <v>4416</v>
      </c>
      <c r="H2353" s="443" t="s">
        <v>4440</v>
      </c>
      <c r="I2353" s="445">
        <v>13.00333309173584</v>
      </c>
      <c r="J2353" s="445">
        <v>330</v>
      </c>
      <c r="K2353" s="446">
        <v>4290.9599304199219</v>
      </c>
    </row>
    <row r="2354" spans="1:11" ht="14.45" customHeight="1" x14ac:dyDescent="0.2">
      <c r="A2354" s="441" t="s">
        <v>3157</v>
      </c>
      <c r="B2354" s="442" t="s">
        <v>3158</v>
      </c>
      <c r="C2354" s="443" t="s">
        <v>3159</v>
      </c>
      <c r="D2354" s="444" t="s">
        <v>3160</v>
      </c>
      <c r="E2354" s="443" t="s">
        <v>1450</v>
      </c>
      <c r="F2354" s="444" t="s">
        <v>1451</v>
      </c>
      <c r="G2354" s="443" t="s">
        <v>4418</v>
      </c>
      <c r="H2354" s="443" t="s">
        <v>4441</v>
      </c>
      <c r="I2354" s="445">
        <v>12.904999732971191</v>
      </c>
      <c r="J2354" s="445">
        <v>190</v>
      </c>
      <c r="K2354" s="446">
        <v>2454.8599853515625</v>
      </c>
    </row>
    <row r="2355" spans="1:11" ht="14.45" customHeight="1" x14ac:dyDescent="0.2">
      <c r="A2355" s="441" t="s">
        <v>3157</v>
      </c>
      <c r="B2355" s="442" t="s">
        <v>3158</v>
      </c>
      <c r="C2355" s="443" t="s">
        <v>3159</v>
      </c>
      <c r="D2355" s="444" t="s">
        <v>3160</v>
      </c>
      <c r="E2355" s="443" t="s">
        <v>1450</v>
      </c>
      <c r="F2355" s="444" t="s">
        <v>1451</v>
      </c>
      <c r="G2355" s="443" t="s">
        <v>4420</v>
      </c>
      <c r="H2355" s="443" t="s">
        <v>4442</v>
      </c>
      <c r="I2355" s="445">
        <v>13.199999809265137</v>
      </c>
      <c r="J2355" s="445">
        <v>260</v>
      </c>
      <c r="K2355" s="446">
        <v>3408.47998046875</v>
      </c>
    </row>
    <row r="2356" spans="1:11" ht="14.45" customHeight="1" x14ac:dyDescent="0.2">
      <c r="A2356" s="441" t="s">
        <v>3157</v>
      </c>
      <c r="B2356" s="442" t="s">
        <v>3158</v>
      </c>
      <c r="C2356" s="443" t="s">
        <v>3159</v>
      </c>
      <c r="D2356" s="444" t="s">
        <v>3160</v>
      </c>
      <c r="E2356" s="443" t="s">
        <v>1450</v>
      </c>
      <c r="F2356" s="444" t="s">
        <v>1451</v>
      </c>
      <c r="G2356" s="443" t="s">
        <v>4443</v>
      </c>
      <c r="H2356" s="443" t="s">
        <v>4444</v>
      </c>
      <c r="I2356" s="445">
        <v>13.020000457763672</v>
      </c>
      <c r="J2356" s="445">
        <v>30</v>
      </c>
      <c r="K2356" s="446">
        <v>390.58999633789063</v>
      </c>
    </row>
    <row r="2357" spans="1:11" ht="14.45" customHeight="1" x14ac:dyDescent="0.2">
      <c r="A2357" s="441" t="s">
        <v>3157</v>
      </c>
      <c r="B2357" s="442" t="s">
        <v>3158</v>
      </c>
      <c r="C2357" s="443" t="s">
        <v>3159</v>
      </c>
      <c r="D2357" s="444" t="s">
        <v>3160</v>
      </c>
      <c r="E2357" s="443" t="s">
        <v>1450</v>
      </c>
      <c r="F2357" s="444" t="s">
        <v>1451</v>
      </c>
      <c r="G2357" s="443" t="s">
        <v>4422</v>
      </c>
      <c r="H2357" s="443" t="s">
        <v>4445</v>
      </c>
      <c r="I2357" s="445">
        <v>13.789999961853027</v>
      </c>
      <c r="J2357" s="445">
        <v>60</v>
      </c>
      <c r="K2357" s="446">
        <v>827.6400146484375</v>
      </c>
    </row>
    <row r="2358" spans="1:11" ht="14.45" customHeight="1" x14ac:dyDescent="0.2">
      <c r="A2358" s="441" t="s">
        <v>3157</v>
      </c>
      <c r="B2358" s="442" t="s">
        <v>3158</v>
      </c>
      <c r="C2358" s="443" t="s">
        <v>3159</v>
      </c>
      <c r="D2358" s="444" t="s">
        <v>3160</v>
      </c>
      <c r="E2358" s="443" t="s">
        <v>1450</v>
      </c>
      <c r="F2358" s="444" t="s">
        <v>1451</v>
      </c>
      <c r="G2358" s="443" t="s">
        <v>4424</v>
      </c>
      <c r="H2358" s="443" t="s">
        <v>4446</v>
      </c>
      <c r="I2358" s="445">
        <v>12.609999656677246</v>
      </c>
      <c r="J2358" s="445">
        <v>150</v>
      </c>
      <c r="K2358" s="446">
        <v>1891.1399536132813</v>
      </c>
    </row>
    <row r="2359" spans="1:11" ht="14.45" customHeight="1" x14ac:dyDescent="0.2">
      <c r="A2359" s="441" t="s">
        <v>3157</v>
      </c>
      <c r="B2359" s="442" t="s">
        <v>3158</v>
      </c>
      <c r="C2359" s="443" t="s">
        <v>3159</v>
      </c>
      <c r="D2359" s="444" t="s">
        <v>3160</v>
      </c>
      <c r="E2359" s="443" t="s">
        <v>1450</v>
      </c>
      <c r="F2359" s="444" t="s">
        <v>1451</v>
      </c>
      <c r="G2359" s="443" t="s">
        <v>4426</v>
      </c>
      <c r="H2359" s="443" t="s">
        <v>4447</v>
      </c>
      <c r="I2359" s="445">
        <v>13.020000457763672</v>
      </c>
      <c r="J2359" s="445">
        <v>60</v>
      </c>
      <c r="K2359" s="446">
        <v>781.17999267578125</v>
      </c>
    </row>
    <row r="2360" spans="1:11" ht="14.45" customHeight="1" x14ac:dyDescent="0.2">
      <c r="A2360" s="441" t="s">
        <v>3157</v>
      </c>
      <c r="B2360" s="442" t="s">
        <v>3158</v>
      </c>
      <c r="C2360" s="443" t="s">
        <v>3159</v>
      </c>
      <c r="D2360" s="444" t="s">
        <v>3160</v>
      </c>
      <c r="E2360" s="443" t="s">
        <v>1450</v>
      </c>
      <c r="F2360" s="444" t="s">
        <v>1451</v>
      </c>
      <c r="G2360" s="443" t="s">
        <v>4430</v>
      </c>
      <c r="H2360" s="443" t="s">
        <v>4448</v>
      </c>
      <c r="I2360" s="445">
        <v>12.609999656677246</v>
      </c>
      <c r="J2360" s="445">
        <v>130</v>
      </c>
      <c r="K2360" s="446">
        <v>1639.0699462890625</v>
      </c>
    </row>
    <row r="2361" spans="1:11" ht="14.45" customHeight="1" x14ac:dyDescent="0.2">
      <c r="A2361" s="441" t="s">
        <v>3157</v>
      </c>
      <c r="B2361" s="442" t="s">
        <v>3158</v>
      </c>
      <c r="C2361" s="443" t="s">
        <v>3159</v>
      </c>
      <c r="D2361" s="444" t="s">
        <v>3160</v>
      </c>
      <c r="E2361" s="443" t="s">
        <v>1450</v>
      </c>
      <c r="F2361" s="444" t="s">
        <v>1451</v>
      </c>
      <c r="G2361" s="443" t="s">
        <v>4449</v>
      </c>
      <c r="H2361" s="443" t="s">
        <v>4450</v>
      </c>
      <c r="I2361" s="445">
        <v>13.00333309173584</v>
      </c>
      <c r="J2361" s="445">
        <v>180</v>
      </c>
      <c r="K2361" s="446">
        <v>2328.7699584960938</v>
      </c>
    </row>
    <row r="2362" spans="1:11" ht="14.45" customHeight="1" x14ac:dyDescent="0.2">
      <c r="A2362" s="441" t="s">
        <v>3157</v>
      </c>
      <c r="B2362" s="442" t="s">
        <v>3158</v>
      </c>
      <c r="C2362" s="443" t="s">
        <v>3159</v>
      </c>
      <c r="D2362" s="444" t="s">
        <v>3160</v>
      </c>
      <c r="E2362" s="443" t="s">
        <v>1450</v>
      </c>
      <c r="F2362" s="444" t="s">
        <v>1451</v>
      </c>
      <c r="G2362" s="443" t="s">
        <v>4451</v>
      </c>
      <c r="H2362" s="443" t="s">
        <v>4452</v>
      </c>
      <c r="I2362" s="445">
        <v>13.020000457763672</v>
      </c>
      <c r="J2362" s="445">
        <v>50</v>
      </c>
      <c r="K2362" s="446">
        <v>650.97998046875</v>
      </c>
    </row>
    <row r="2363" spans="1:11" ht="14.45" customHeight="1" x14ac:dyDescent="0.2">
      <c r="A2363" s="441" t="s">
        <v>3157</v>
      </c>
      <c r="B2363" s="442" t="s">
        <v>3158</v>
      </c>
      <c r="C2363" s="443" t="s">
        <v>3159</v>
      </c>
      <c r="D2363" s="444" t="s">
        <v>3160</v>
      </c>
      <c r="E2363" s="443" t="s">
        <v>1450</v>
      </c>
      <c r="F2363" s="444" t="s">
        <v>1451</v>
      </c>
      <c r="G2363" s="443" t="s">
        <v>4453</v>
      </c>
      <c r="H2363" s="443" t="s">
        <v>4454</v>
      </c>
      <c r="I2363" s="445">
        <v>26.280000686645508</v>
      </c>
      <c r="J2363" s="445">
        <v>48</v>
      </c>
      <c r="K2363" s="446">
        <v>1261.300048828125</v>
      </c>
    </row>
    <row r="2364" spans="1:11" ht="14.45" customHeight="1" x14ac:dyDescent="0.2">
      <c r="A2364" s="441" t="s">
        <v>3157</v>
      </c>
      <c r="B2364" s="442" t="s">
        <v>3158</v>
      </c>
      <c r="C2364" s="443" t="s">
        <v>3159</v>
      </c>
      <c r="D2364" s="444" t="s">
        <v>3160</v>
      </c>
      <c r="E2364" s="443" t="s">
        <v>1450</v>
      </c>
      <c r="F2364" s="444" t="s">
        <v>1451</v>
      </c>
      <c r="G2364" s="443" t="s">
        <v>4455</v>
      </c>
      <c r="H2364" s="443" t="s">
        <v>4456</v>
      </c>
      <c r="I2364" s="445">
        <v>26.280000686645508</v>
      </c>
      <c r="J2364" s="445">
        <v>48</v>
      </c>
      <c r="K2364" s="446">
        <v>1261.300048828125</v>
      </c>
    </row>
    <row r="2365" spans="1:11" ht="14.45" customHeight="1" x14ac:dyDescent="0.2">
      <c r="A2365" s="441" t="s">
        <v>3157</v>
      </c>
      <c r="B2365" s="442" t="s">
        <v>3158</v>
      </c>
      <c r="C2365" s="443" t="s">
        <v>3159</v>
      </c>
      <c r="D2365" s="444" t="s">
        <v>3160</v>
      </c>
      <c r="E2365" s="443" t="s">
        <v>1450</v>
      </c>
      <c r="F2365" s="444" t="s">
        <v>1451</v>
      </c>
      <c r="G2365" s="443" t="s">
        <v>3114</v>
      </c>
      <c r="H2365" s="443" t="s">
        <v>3115</v>
      </c>
      <c r="I2365" s="445">
        <v>0.47999998927116394</v>
      </c>
      <c r="J2365" s="445">
        <v>200</v>
      </c>
      <c r="K2365" s="446">
        <v>96</v>
      </c>
    </row>
    <row r="2366" spans="1:11" ht="14.45" customHeight="1" x14ac:dyDescent="0.2">
      <c r="A2366" s="441" t="s">
        <v>3157</v>
      </c>
      <c r="B2366" s="442" t="s">
        <v>3158</v>
      </c>
      <c r="C2366" s="443" t="s">
        <v>3159</v>
      </c>
      <c r="D2366" s="444" t="s">
        <v>3160</v>
      </c>
      <c r="E2366" s="443" t="s">
        <v>1450</v>
      </c>
      <c r="F2366" s="444" t="s">
        <v>1451</v>
      </c>
      <c r="G2366" s="443" t="s">
        <v>4457</v>
      </c>
      <c r="H2366" s="443" t="s">
        <v>4458</v>
      </c>
      <c r="I2366" s="445">
        <v>0.30250000953674316</v>
      </c>
      <c r="J2366" s="445">
        <v>900</v>
      </c>
      <c r="K2366" s="446">
        <v>272</v>
      </c>
    </row>
    <row r="2367" spans="1:11" ht="14.45" customHeight="1" x14ac:dyDescent="0.2">
      <c r="A2367" s="441" t="s">
        <v>3157</v>
      </c>
      <c r="B2367" s="442" t="s">
        <v>3158</v>
      </c>
      <c r="C2367" s="443" t="s">
        <v>3159</v>
      </c>
      <c r="D2367" s="444" t="s">
        <v>3160</v>
      </c>
      <c r="E2367" s="443" t="s">
        <v>1450</v>
      </c>
      <c r="F2367" s="444" t="s">
        <v>1451</v>
      </c>
      <c r="G2367" s="443" t="s">
        <v>4459</v>
      </c>
      <c r="H2367" s="443" t="s">
        <v>4460</v>
      </c>
      <c r="I2367" s="445">
        <v>3.0299999713897705</v>
      </c>
      <c r="J2367" s="445">
        <v>200</v>
      </c>
      <c r="K2367" s="446">
        <v>605.030029296875</v>
      </c>
    </row>
    <row r="2368" spans="1:11" ht="14.45" customHeight="1" x14ac:dyDescent="0.2">
      <c r="A2368" s="441" t="s">
        <v>3157</v>
      </c>
      <c r="B2368" s="442" t="s">
        <v>3158</v>
      </c>
      <c r="C2368" s="443" t="s">
        <v>3159</v>
      </c>
      <c r="D2368" s="444" t="s">
        <v>3160</v>
      </c>
      <c r="E2368" s="443" t="s">
        <v>1450</v>
      </c>
      <c r="F2368" s="444" t="s">
        <v>1451</v>
      </c>
      <c r="G2368" s="443" t="s">
        <v>3141</v>
      </c>
      <c r="H2368" s="443" t="s">
        <v>3142</v>
      </c>
      <c r="I2368" s="445">
        <v>0.3033333420753479</v>
      </c>
      <c r="J2368" s="445">
        <v>600</v>
      </c>
      <c r="K2368" s="446">
        <v>182</v>
      </c>
    </row>
    <row r="2369" spans="1:11" ht="14.45" customHeight="1" x14ac:dyDescent="0.2">
      <c r="A2369" s="441" t="s">
        <v>3157</v>
      </c>
      <c r="B2369" s="442" t="s">
        <v>3158</v>
      </c>
      <c r="C2369" s="443" t="s">
        <v>3159</v>
      </c>
      <c r="D2369" s="444" t="s">
        <v>3160</v>
      </c>
      <c r="E2369" s="443" t="s">
        <v>1450</v>
      </c>
      <c r="F2369" s="444" t="s">
        <v>1451</v>
      </c>
      <c r="G2369" s="443" t="s">
        <v>4461</v>
      </c>
      <c r="H2369" s="443" t="s">
        <v>4462</v>
      </c>
      <c r="I2369" s="445">
        <v>0.30000001192092896</v>
      </c>
      <c r="J2369" s="445">
        <v>200</v>
      </c>
      <c r="K2369" s="446">
        <v>60.720001220703125</v>
      </c>
    </row>
    <row r="2370" spans="1:11" ht="14.45" customHeight="1" x14ac:dyDescent="0.2">
      <c r="A2370" s="441" t="s">
        <v>3157</v>
      </c>
      <c r="B2370" s="442" t="s">
        <v>3158</v>
      </c>
      <c r="C2370" s="443" t="s">
        <v>3159</v>
      </c>
      <c r="D2370" s="444" t="s">
        <v>3160</v>
      </c>
      <c r="E2370" s="443" t="s">
        <v>1450</v>
      </c>
      <c r="F2370" s="444" t="s">
        <v>1451</v>
      </c>
      <c r="G2370" s="443" t="s">
        <v>1452</v>
      </c>
      <c r="H2370" s="443" t="s">
        <v>1453</v>
      </c>
      <c r="I2370" s="445">
        <v>0.30000001192092896</v>
      </c>
      <c r="J2370" s="445">
        <v>200</v>
      </c>
      <c r="K2370" s="446">
        <v>60</v>
      </c>
    </row>
    <row r="2371" spans="1:11" ht="14.45" customHeight="1" x14ac:dyDescent="0.2">
      <c r="A2371" s="441" t="s">
        <v>3157</v>
      </c>
      <c r="B2371" s="442" t="s">
        <v>3158</v>
      </c>
      <c r="C2371" s="443" t="s">
        <v>3159</v>
      </c>
      <c r="D2371" s="444" t="s">
        <v>3160</v>
      </c>
      <c r="E2371" s="443" t="s">
        <v>1450</v>
      </c>
      <c r="F2371" s="444" t="s">
        <v>1451</v>
      </c>
      <c r="G2371" s="443" t="s">
        <v>1457</v>
      </c>
      <c r="H2371" s="443" t="s">
        <v>4463</v>
      </c>
      <c r="I2371" s="445">
        <v>0.68000000715255737</v>
      </c>
      <c r="J2371" s="445">
        <v>100</v>
      </c>
      <c r="K2371" s="446">
        <v>68</v>
      </c>
    </row>
    <row r="2372" spans="1:11" ht="14.45" customHeight="1" x14ac:dyDescent="0.2">
      <c r="A2372" s="441" t="s">
        <v>3157</v>
      </c>
      <c r="B2372" s="442" t="s">
        <v>3158</v>
      </c>
      <c r="C2372" s="443" t="s">
        <v>3159</v>
      </c>
      <c r="D2372" s="444" t="s">
        <v>3160</v>
      </c>
      <c r="E2372" s="443" t="s">
        <v>1450</v>
      </c>
      <c r="F2372" s="444" t="s">
        <v>1451</v>
      </c>
      <c r="G2372" s="443" t="s">
        <v>1454</v>
      </c>
      <c r="H2372" s="443" t="s">
        <v>1455</v>
      </c>
      <c r="I2372" s="445">
        <v>0.54333335161209106</v>
      </c>
      <c r="J2372" s="445">
        <v>1100</v>
      </c>
      <c r="K2372" s="446">
        <v>598</v>
      </c>
    </row>
    <row r="2373" spans="1:11" ht="14.45" customHeight="1" x14ac:dyDescent="0.2">
      <c r="A2373" s="441" t="s">
        <v>3157</v>
      </c>
      <c r="B2373" s="442" t="s">
        <v>3158</v>
      </c>
      <c r="C2373" s="443" t="s">
        <v>3159</v>
      </c>
      <c r="D2373" s="444" t="s">
        <v>3160</v>
      </c>
      <c r="E2373" s="443" t="s">
        <v>1450</v>
      </c>
      <c r="F2373" s="444" t="s">
        <v>1451</v>
      </c>
      <c r="G2373" s="443" t="s">
        <v>3114</v>
      </c>
      <c r="H2373" s="443" t="s">
        <v>4464</v>
      </c>
      <c r="I2373" s="445">
        <v>0.47499999403953552</v>
      </c>
      <c r="J2373" s="445">
        <v>200</v>
      </c>
      <c r="K2373" s="446">
        <v>95</v>
      </c>
    </row>
    <row r="2374" spans="1:11" ht="14.45" customHeight="1" x14ac:dyDescent="0.2">
      <c r="A2374" s="441" t="s">
        <v>3157</v>
      </c>
      <c r="B2374" s="442" t="s">
        <v>3158</v>
      </c>
      <c r="C2374" s="443" t="s">
        <v>3159</v>
      </c>
      <c r="D2374" s="444" t="s">
        <v>3160</v>
      </c>
      <c r="E2374" s="443" t="s">
        <v>1450</v>
      </c>
      <c r="F2374" s="444" t="s">
        <v>1451</v>
      </c>
      <c r="G2374" s="443" t="s">
        <v>4457</v>
      </c>
      <c r="H2374" s="443" t="s">
        <v>4465</v>
      </c>
      <c r="I2374" s="445">
        <v>0.30500000715255737</v>
      </c>
      <c r="J2374" s="445">
        <v>400</v>
      </c>
      <c r="K2374" s="446">
        <v>121</v>
      </c>
    </row>
    <row r="2375" spans="1:11" ht="14.45" customHeight="1" x14ac:dyDescent="0.2">
      <c r="A2375" s="441" t="s">
        <v>3157</v>
      </c>
      <c r="B2375" s="442" t="s">
        <v>3158</v>
      </c>
      <c r="C2375" s="443" t="s">
        <v>3159</v>
      </c>
      <c r="D2375" s="444" t="s">
        <v>3160</v>
      </c>
      <c r="E2375" s="443" t="s">
        <v>1450</v>
      </c>
      <c r="F2375" s="444" t="s">
        <v>1451</v>
      </c>
      <c r="G2375" s="443" t="s">
        <v>1452</v>
      </c>
      <c r="H2375" s="443" t="s">
        <v>1456</v>
      </c>
      <c r="I2375" s="445">
        <v>0.31000000238418579</v>
      </c>
      <c r="J2375" s="445">
        <v>200</v>
      </c>
      <c r="K2375" s="446">
        <v>62</v>
      </c>
    </row>
    <row r="2376" spans="1:11" ht="14.45" customHeight="1" x14ac:dyDescent="0.2">
      <c r="A2376" s="441" t="s">
        <v>3157</v>
      </c>
      <c r="B2376" s="442" t="s">
        <v>3158</v>
      </c>
      <c r="C2376" s="443" t="s">
        <v>3159</v>
      </c>
      <c r="D2376" s="444" t="s">
        <v>3160</v>
      </c>
      <c r="E2376" s="443" t="s">
        <v>1450</v>
      </c>
      <c r="F2376" s="444" t="s">
        <v>1451</v>
      </c>
      <c r="G2376" s="443" t="s">
        <v>1454</v>
      </c>
      <c r="H2376" s="443" t="s">
        <v>1459</v>
      </c>
      <c r="I2376" s="445">
        <v>0.54000002145767212</v>
      </c>
      <c r="J2376" s="445">
        <v>900</v>
      </c>
      <c r="K2376" s="446">
        <v>486</v>
      </c>
    </row>
    <row r="2377" spans="1:11" ht="14.45" customHeight="1" x14ac:dyDescent="0.2">
      <c r="A2377" s="441" t="s">
        <v>3157</v>
      </c>
      <c r="B2377" s="442" t="s">
        <v>3158</v>
      </c>
      <c r="C2377" s="443" t="s">
        <v>3159</v>
      </c>
      <c r="D2377" s="444" t="s">
        <v>3160</v>
      </c>
      <c r="E2377" s="443" t="s">
        <v>1462</v>
      </c>
      <c r="F2377" s="444" t="s">
        <v>1463</v>
      </c>
      <c r="G2377" s="443" t="s">
        <v>4466</v>
      </c>
      <c r="H2377" s="443" t="s">
        <v>4467</v>
      </c>
      <c r="I2377" s="445">
        <v>19.600000381469727</v>
      </c>
      <c r="J2377" s="445">
        <v>50</v>
      </c>
      <c r="K2377" s="446">
        <v>980.0999755859375</v>
      </c>
    </row>
    <row r="2378" spans="1:11" ht="14.45" customHeight="1" x14ac:dyDescent="0.2">
      <c r="A2378" s="441" t="s">
        <v>3157</v>
      </c>
      <c r="B2378" s="442" t="s">
        <v>3158</v>
      </c>
      <c r="C2378" s="443" t="s">
        <v>3159</v>
      </c>
      <c r="D2378" s="444" t="s">
        <v>3160</v>
      </c>
      <c r="E2378" s="443" t="s">
        <v>1462</v>
      </c>
      <c r="F2378" s="444" t="s">
        <v>1463</v>
      </c>
      <c r="G2378" s="443" t="s">
        <v>4468</v>
      </c>
      <c r="H2378" s="443" t="s">
        <v>4469</v>
      </c>
      <c r="I2378" s="445">
        <v>19.600000381469727</v>
      </c>
      <c r="J2378" s="445">
        <v>150</v>
      </c>
      <c r="K2378" s="446">
        <v>2940.2999267578125</v>
      </c>
    </row>
    <row r="2379" spans="1:11" ht="14.45" customHeight="1" x14ac:dyDescent="0.2">
      <c r="A2379" s="441" t="s">
        <v>3157</v>
      </c>
      <c r="B2379" s="442" t="s">
        <v>3158</v>
      </c>
      <c r="C2379" s="443" t="s">
        <v>3159</v>
      </c>
      <c r="D2379" s="444" t="s">
        <v>3160</v>
      </c>
      <c r="E2379" s="443" t="s">
        <v>1462</v>
      </c>
      <c r="F2379" s="444" t="s">
        <v>1463</v>
      </c>
      <c r="G2379" s="443" t="s">
        <v>4470</v>
      </c>
      <c r="H2379" s="443" t="s">
        <v>4471</v>
      </c>
      <c r="I2379" s="445">
        <v>19.600000381469727</v>
      </c>
      <c r="J2379" s="445">
        <v>1050</v>
      </c>
      <c r="K2379" s="446">
        <v>20581.299926757813</v>
      </c>
    </row>
    <row r="2380" spans="1:11" ht="14.45" customHeight="1" x14ac:dyDescent="0.2">
      <c r="A2380" s="441" t="s">
        <v>3157</v>
      </c>
      <c r="B2380" s="442" t="s">
        <v>3158</v>
      </c>
      <c r="C2380" s="443" t="s">
        <v>3159</v>
      </c>
      <c r="D2380" s="444" t="s">
        <v>3160</v>
      </c>
      <c r="E2380" s="443" t="s">
        <v>1462</v>
      </c>
      <c r="F2380" s="444" t="s">
        <v>1463</v>
      </c>
      <c r="G2380" s="443" t="s">
        <v>4472</v>
      </c>
      <c r="H2380" s="443" t="s">
        <v>4473</v>
      </c>
      <c r="I2380" s="445">
        <v>19.610000610351563</v>
      </c>
      <c r="J2380" s="445">
        <v>50</v>
      </c>
      <c r="K2380" s="446">
        <v>980.4000244140625</v>
      </c>
    </row>
    <row r="2381" spans="1:11" ht="14.45" customHeight="1" x14ac:dyDescent="0.2">
      <c r="A2381" s="441" t="s">
        <v>3157</v>
      </c>
      <c r="B2381" s="442" t="s">
        <v>3158</v>
      </c>
      <c r="C2381" s="443" t="s">
        <v>3159</v>
      </c>
      <c r="D2381" s="444" t="s">
        <v>3160</v>
      </c>
      <c r="E2381" s="443" t="s">
        <v>1462</v>
      </c>
      <c r="F2381" s="444" t="s">
        <v>1463</v>
      </c>
      <c r="G2381" s="443" t="s">
        <v>4474</v>
      </c>
      <c r="H2381" s="443" t="s">
        <v>4475</v>
      </c>
      <c r="I2381" s="445">
        <v>21.559999465942383</v>
      </c>
      <c r="J2381" s="445">
        <v>50</v>
      </c>
      <c r="K2381" s="446">
        <v>1078.06005859375</v>
      </c>
    </row>
    <row r="2382" spans="1:11" ht="14.45" customHeight="1" x14ac:dyDescent="0.2">
      <c r="A2382" s="441" t="s">
        <v>3157</v>
      </c>
      <c r="B2382" s="442" t="s">
        <v>3158</v>
      </c>
      <c r="C2382" s="443" t="s">
        <v>3159</v>
      </c>
      <c r="D2382" s="444" t="s">
        <v>3160</v>
      </c>
      <c r="E2382" s="443" t="s">
        <v>1462</v>
      </c>
      <c r="F2382" s="444" t="s">
        <v>1463</v>
      </c>
      <c r="G2382" s="443" t="s">
        <v>4476</v>
      </c>
      <c r="H2382" s="443" t="s">
        <v>4477</v>
      </c>
      <c r="I2382" s="445">
        <v>21.559999465942383</v>
      </c>
      <c r="J2382" s="445">
        <v>100</v>
      </c>
      <c r="K2382" s="446">
        <v>2156.1201171875</v>
      </c>
    </row>
    <row r="2383" spans="1:11" ht="14.45" customHeight="1" x14ac:dyDescent="0.2">
      <c r="A2383" s="441" t="s">
        <v>3157</v>
      </c>
      <c r="B2383" s="442" t="s">
        <v>3158</v>
      </c>
      <c r="C2383" s="443" t="s">
        <v>3159</v>
      </c>
      <c r="D2383" s="444" t="s">
        <v>3160</v>
      </c>
      <c r="E2383" s="443" t="s">
        <v>1462</v>
      </c>
      <c r="F2383" s="444" t="s">
        <v>1463</v>
      </c>
      <c r="G2383" s="443" t="s">
        <v>4478</v>
      </c>
      <c r="H2383" s="443" t="s">
        <v>4479</v>
      </c>
      <c r="I2383" s="445">
        <v>16.940000534057617</v>
      </c>
      <c r="J2383" s="445">
        <v>100</v>
      </c>
      <c r="K2383" s="446">
        <v>1694</v>
      </c>
    </row>
    <row r="2384" spans="1:11" ht="14.45" customHeight="1" x14ac:dyDescent="0.2">
      <c r="A2384" s="441" t="s">
        <v>3157</v>
      </c>
      <c r="B2384" s="442" t="s">
        <v>3158</v>
      </c>
      <c r="C2384" s="443" t="s">
        <v>3159</v>
      </c>
      <c r="D2384" s="444" t="s">
        <v>3160</v>
      </c>
      <c r="E2384" s="443" t="s">
        <v>1462</v>
      </c>
      <c r="F2384" s="444" t="s">
        <v>1463</v>
      </c>
      <c r="G2384" s="443" t="s">
        <v>4480</v>
      </c>
      <c r="H2384" s="443" t="s">
        <v>4481</v>
      </c>
      <c r="I2384" s="445">
        <v>16.940000534057617</v>
      </c>
      <c r="J2384" s="445">
        <v>700</v>
      </c>
      <c r="K2384" s="446">
        <v>11858</v>
      </c>
    </row>
    <row r="2385" spans="1:11" ht="14.45" customHeight="1" x14ac:dyDescent="0.2">
      <c r="A2385" s="441" t="s">
        <v>3157</v>
      </c>
      <c r="B2385" s="442" t="s">
        <v>3158</v>
      </c>
      <c r="C2385" s="443" t="s">
        <v>3159</v>
      </c>
      <c r="D2385" s="444" t="s">
        <v>3160</v>
      </c>
      <c r="E2385" s="443" t="s">
        <v>1462</v>
      </c>
      <c r="F2385" s="444" t="s">
        <v>1463</v>
      </c>
      <c r="G2385" s="443" t="s">
        <v>4482</v>
      </c>
      <c r="H2385" s="443" t="s">
        <v>4483</v>
      </c>
      <c r="I2385" s="445">
        <v>16.940000534057617</v>
      </c>
      <c r="J2385" s="445">
        <v>1900</v>
      </c>
      <c r="K2385" s="446">
        <v>32186</v>
      </c>
    </row>
    <row r="2386" spans="1:11" ht="14.45" customHeight="1" x14ac:dyDescent="0.2">
      <c r="A2386" s="441" t="s">
        <v>3157</v>
      </c>
      <c r="B2386" s="442" t="s">
        <v>3158</v>
      </c>
      <c r="C2386" s="443" t="s">
        <v>3159</v>
      </c>
      <c r="D2386" s="444" t="s">
        <v>3160</v>
      </c>
      <c r="E2386" s="443" t="s">
        <v>1462</v>
      </c>
      <c r="F2386" s="444" t="s">
        <v>1463</v>
      </c>
      <c r="G2386" s="443" t="s">
        <v>4484</v>
      </c>
      <c r="H2386" s="443" t="s">
        <v>4485</v>
      </c>
      <c r="I2386" s="445">
        <v>16.940000534057617</v>
      </c>
      <c r="J2386" s="445">
        <v>600</v>
      </c>
      <c r="K2386" s="446">
        <v>10164</v>
      </c>
    </row>
    <row r="2387" spans="1:11" ht="14.45" customHeight="1" x14ac:dyDescent="0.2">
      <c r="A2387" s="441" t="s">
        <v>3157</v>
      </c>
      <c r="B2387" s="442" t="s">
        <v>3158</v>
      </c>
      <c r="C2387" s="443" t="s">
        <v>3159</v>
      </c>
      <c r="D2387" s="444" t="s">
        <v>3160</v>
      </c>
      <c r="E2387" s="443" t="s">
        <v>1462</v>
      </c>
      <c r="F2387" s="444" t="s">
        <v>1463</v>
      </c>
      <c r="G2387" s="443" t="s">
        <v>4486</v>
      </c>
      <c r="H2387" s="443" t="s">
        <v>4487</v>
      </c>
      <c r="I2387" s="445">
        <v>16.940000534057617</v>
      </c>
      <c r="J2387" s="445">
        <v>100</v>
      </c>
      <c r="K2387" s="446">
        <v>1694</v>
      </c>
    </row>
    <row r="2388" spans="1:11" ht="14.45" customHeight="1" x14ac:dyDescent="0.2">
      <c r="A2388" s="441" t="s">
        <v>3157</v>
      </c>
      <c r="B2388" s="442" t="s">
        <v>3158</v>
      </c>
      <c r="C2388" s="443" t="s">
        <v>3159</v>
      </c>
      <c r="D2388" s="444" t="s">
        <v>3160</v>
      </c>
      <c r="E2388" s="443" t="s">
        <v>1462</v>
      </c>
      <c r="F2388" s="444" t="s">
        <v>1463</v>
      </c>
      <c r="G2388" s="443" t="s">
        <v>4488</v>
      </c>
      <c r="H2388" s="443" t="s">
        <v>4489</v>
      </c>
      <c r="I2388" s="445">
        <v>15.729999542236328</v>
      </c>
      <c r="J2388" s="445">
        <v>500</v>
      </c>
      <c r="K2388" s="446">
        <v>7865</v>
      </c>
    </row>
    <row r="2389" spans="1:11" ht="14.45" customHeight="1" x14ac:dyDescent="0.2">
      <c r="A2389" s="441" t="s">
        <v>3157</v>
      </c>
      <c r="B2389" s="442" t="s">
        <v>3158</v>
      </c>
      <c r="C2389" s="443" t="s">
        <v>3159</v>
      </c>
      <c r="D2389" s="444" t="s">
        <v>3160</v>
      </c>
      <c r="E2389" s="443" t="s">
        <v>1462</v>
      </c>
      <c r="F2389" s="444" t="s">
        <v>1463</v>
      </c>
      <c r="G2389" s="443" t="s">
        <v>4490</v>
      </c>
      <c r="H2389" s="443" t="s">
        <v>4491</v>
      </c>
      <c r="I2389" s="445">
        <v>15.729999542236328</v>
      </c>
      <c r="J2389" s="445">
        <v>3400</v>
      </c>
      <c r="K2389" s="446">
        <v>53482</v>
      </c>
    </row>
    <row r="2390" spans="1:11" ht="14.45" customHeight="1" x14ac:dyDescent="0.2">
      <c r="A2390" s="441" t="s">
        <v>3157</v>
      </c>
      <c r="B2390" s="442" t="s">
        <v>3158</v>
      </c>
      <c r="C2390" s="443" t="s">
        <v>3159</v>
      </c>
      <c r="D2390" s="444" t="s">
        <v>3160</v>
      </c>
      <c r="E2390" s="443" t="s">
        <v>1462</v>
      </c>
      <c r="F2390" s="444" t="s">
        <v>1463</v>
      </c>
      <c r="G2390" s="443" t="s">
        <v>4492</v>
      </c>
      <c r="H2390" s="443" t="s">
        <v>4493</v>
      </c>
      <c r="I2390" s="445">
        <v>15.729999542236328</v>
      </c>
      <c r="J2390" s="445">
        <v>4150</v>
      </c>
      <c r="K2390" s="446">
        <v>65279.5</v>
      </c>
    </row>
    <row r="2391" spans="1:11" ht="14.45" customHeight="1" x14ac:dyDescent="0.2">
      <c r="A2391" s="441" t="s">
        <v>3157</v>
      </c>
      <c r="B2391" s="442" t="s">
        <v>3158</v>
      </c>
      <c r="C2391" s="443" t="s">
        <v>3159</v>
      </c>
      <c r="D2391" s="444" t="s">
        <v>3160</v>
      </c>
      <c r="E2391" s="443" t="s">
        <v>1462</v>
      </c>
      <c r="F2391" s="444" t="s">
        <v>1463</v>
      </c>
      <c r="G2391" s="443" t="s">
        <v>4494</v>
      </c>
      <c r="H2391" s="443" t="s">
        <v>4495</v>
      </c>
      <c r="I2391" s="445">
        <v>15.729999542236328</v>
      </c>
      <c r="J2391" s="445">
        <v>5220</v>
      </c>
      <c r="K2391" s="446">
        <v>82110.60009765625</v>
      </c>
    </row>
    <row r="2392" spans="1:11" ht="14.45" customHeight="1" x14ac:dyDescent="0.2">
      <c r="A2392" s="441" t="s">
        <v>3157</v>
      </c>
      <c r="B2392" s="442" t="s">
        <v>3158</v>
      </c>
      <c r="C2392" s="443" t="s">
        <v>3159</v>
      </c>
      <c r="D2392" s="444" t="s">
        <v>3160</v>
      </c>
      <c r="E2392" s="443" t="s">
        <v>1462</v>
      </c>
      <c r="F2392" s="444" t="s">
        <v>1463</v>
      </c>
      <c r="G2392" s="443" t="s">
        <v>4496</v>
      </c>
      <c r="H2392" s="443" t="s">
        <v>4497</v>
      </c>
      <c r="I2392" s="445">
        <v>15.729999542236328</v>
      </c>
      <c r="J2392" s="445">
        <v>3000</v>
      </c>
      <c r="K2392" s="446">
        <v>47190</v>
      </c>
    </row>
    <row r="2393" spans="1:11" ht="14.45" customHeight="1" x14ac:dyDescent="0.2">
      <c r="A2393" s="441" t="s">
        <v>3157</v>
      </c>
      <c r="B2393" s="442" t="s">
        <v>3158</v>
      </c>
      <c r="C2393" s="443" t="s">
        <v>3159</v>
      </c>
      <c r="D2393" s="444" t="s">
        <v>3160</v>
      </c>
      <c r="E2393" s="443" t="s">
        <v>1462</v>
      </c>
      <c r="F2393" s="444" t="s">
        <v>1463</v>
      </c>
      <c r="G2393" s="443" t="s">
        <v>4498</v>
      </c>
      <c r="H2393" s="443" t="s">
        <v>4499</v>
      </c>
      <c r="I2393" s="445">
        <v>15.729999542236328</v>
      </c>
      <c r="J2393" s="445">
        <v>1350</v>
      </c>
      <c r="K2393" s="446">
        <v>21235.5</v>
      </c>
    </row>
    <row r="2394" spans="1:11" ht="14.45" customHeight="1" x14ac:dyDescent="0.2">
      <c r="A2394" s="441" t="s">
        <v>3157</v>
      </c>
      <c r="B2394" s="442" t="s">
        <v>3158</v>
      </c>
      <c r="C2394" s="443" t="s">
        <v>3159</v>
      </c>
      <c r="D2394" s="444" t="s">
        <v>3160</v>
      </c>
      <c r="E2394" s="443" t="s">
        <v>1462</v>
      </c>
      <c r="F2394" s="444" t="s">
        <v>1463</v>
      </c>
      <c r="G2394" s="443" t="s">
        <v>4500</v>
      </c>
      <c r="H2394" s="443" t="s">
        <v>4501</v>
      </c>
      <c r="I2394" s="445">
        <v>15.729999542236328</v>
      </c>
      <c r="J2394" s="445">
        <v>6000</v>
      </c>
      <c r="K2394" s="446">
        <v>94380.000244140625</v>
      </c>
    </row>
    <row r="2395" spans="1:11" ht="14.45" customHeight="1" x14ac:dyDescent="0.2">
      <c r="A2395" s="441" t="s">
        <v>3157</v>
      </c>
      <c r="B2395" s="442" t="s">
        <v>3158</v>
      </c>
      <c r="C2395" s="443" t="s">
        <v>3159</v>
      </c>
      <c r="D2395" s="444" t="s">
        <v>3160</v>
      </c>
      <c r="E2395" s="443" t="s">
        <v>1462</v>
      </c>
      <c r="F2395" s="444" t="s">
        <v>1463</v>
      </c>
      <c r="G2395" s="443" t="s">
        <v>4466</v>
      </c>
      <c r="H2395" s="443" t="s">
        <v>4502</v>
      </c>
      <c r="I2395" s="445">
        <v>19.600000381469727</v>
      </c>
      <c r="J2395" s="445">
        <v>100</v>
      </c>
      <c r="K2395" s="446">
        <v>1960.199951171875</v>
      </c>
    </row>
    <row r="2396" spans="1:11" ht="14.45" customHeight="1" x14ac:dyDescent="0.2">
      <c r="A2396" s="441" t="s">
        <v>3157</v>
      </c>
      <c r="B2396" s="442" t="s">
        <v>3158</v>
      </c>
      <c r="C2396" s="443" t="s">
        <v>3159</v>
      </c>
      <c r="D2396" s="444" t="s">
        <v>3160</v>
      </c>
      <c r="E2396" s="443" t="s">
        <v>1462</v>
      </c>
      <c r="F2396" s="444" t="s">
        <v>1463</v>
      </c>
      <c r="G2396" s="443" t="s">
        <v>4468</v>
      </c>
      <c r="H2396" s="443" t="s">
        <v>4503</v>
      </c>
      <c r="I2396" s="445">
        <v>19.600000381469727</v>
      </c>
      <c r="J2396" s="445">
        <v>200</v>
      </c>
      <c r="K2396" s="446">
        <v>3920.39990234375</v>
      </c>
    </row>
    <row r="2397" spans="1:11" ht="14.45" customHeight="1" x14ac:dyDescent="0.2">
      <c r="A2397" s="441" t="s">
        <v>3157</v>
      </c>
      <c r="B2397" s="442" t="s">
        <v>3158</v>
      </c>
      <c r="C2397" s="443" t="s">
        <v>3159</v>
      </c>
      <c r="D2397" s="444" t="s">
        <v>3160</v>
      </c>
      <c r="E2397" s="443" t="s">
        <v>1462</v>
      </c>
      <c r="F2397" s="444" t="s">
        <v>1463</v>
      </c>
      <c r="G2397" s="443" t="s">
        <v>4470</v>
      </c>
      <c r="H2397" s="443" t="s">
        <v>4504</v>
      </c>
      <c r="I2397" s="445">
        <v>19.603333791097004</v>
      </c>
      <c r="J2397" s="445">
        <v>600</v>
      </c>
      <c r="K2397" s="446">
        <v>11762.10009765625</v>
      </c>
    </row>
    <row r="2398" spans="1:11" ht="14.45" customHeight="1" x14ac:dyDescent="0.2">
      <c r="A2398" s="441" t="s">
        <v>3157</v>
      </c>
      <c r="B2398" s="442" t="s">
        <v>3158</v>
      </c>
      <c r="C2398" s="443" t="s">
        <v>3159</v>
      </c>
      <c r="D2398" s="444" t="s">
        <v>3160</v>
      </c>
      <c r="E2398" s="443" t="s">
        <v>1462</v>
      </c>
      <c r="F2398" s="444" t="s">
        <v>1463</v>
      </c>
      <c r="G2398" s="443" t="s">
        <v>4472</v>
      </c>
      <c r="H2398" s="443" t="s">
        <v>4505</v>
      </c>
      <c r="I2398" s="445">
        <v>19.600000381469727</v>
      </c>
      <c r="J2398" s="445">
        <v>640</v>
      </c>
      <c r="K2398" s="446">
        <v>12545.60009765625</v>
      </c>
    </row>
    <row r="2399" spans="1:11" ht="14.45" customHeight="1" x14ac:dyDescent="0.2">
      <c r="A2399" s="441" t="s">
        <v>3157</v>
      </c>
      <c r="B2399" s="442" t="s">
        <v>3158</v>
      </c>
      <c r="C2399" s="443" t="s">
        <v>3159</v>
      </c>
      <c r="D2399" s="444" t="s">
        <v>3160</v>
      </c>
      <c r="E2399" s="443" t="s">
        <v>1462</v>
      </c>
      <c r="F2399" s="444" t="s">
        <v>1463</v>
      </c>
      <c r="G2399" s="443" t="s">
        <v>4506</v>
      </c>
      <c r="H2399" s="443" t="s">
        <v>4507</v>
      </c>
      <c r="I2399" s="445">
        <v>19.600000381469727</v>
      </c>
      <c r="J2399" s="445">
        <v>250</v>
      </c>
      <c r="K2399" s="446">
        <v>4900.4998779296875</v>
      </c>
    </row>
    <row r="2400" spans="1:11" ht="14.45" customHeight="1" x14ac:dyDescent="0.2">
      <c r="A2400" s="441" t="s">
        <v>3157</v>
      </c>
      <c r="B2400" s="442" t="s">
        <v>3158</v>
      </c>
      <c r="C2400" s="443" t="s">
        <v>3159</v>
      </c>
      <c r="D2400" s="444" t="s">
        <v>3160</v>
      </c>
      <c r="E2400" s="443" t="s">
        <v>1462</v>
      </c>
      <c r="F2400" s="444" t="s">
        <v>1463</v>
      </c>
      <c r="G2400" s="443" t="s">
        <v>4508</v>
      </c>
      <c r="H2400" s="443" t="s">
        <v>4509</v>
      </c>
      <c r="I2400" s="445">
        <v>19.600000381469727</v>
      </c>
      <c r="J2400" s="445">
        <v>100</v>
      </c>
      <c r="K2400" s="446">
        <v>1960.199951171875</v>
      </c>
    </row>
    <row r="2401" spans="1:11" ht="14.45" customHeight="1" x14ac:dyDescent="0.2">
      <c r="A2401" s="441" t="s">
        <v>3157</v>
      </c>
      <c r="B2401" s="442" t="s">
        <v>3158</v>
      </c>
      <c r="C2401" s="443" t="s">
        <v>3159</v>
      </c>
      <c r="D2401" s="444" t="s">
        <v>3160</v>
      </c>
      <c r="E2401" s="443" t="s">
        <v>1462</v>
      </c>
      <c r="F2401" s="444" t="s">
        <v>1463</v>
      </c>
      <c r="G2401" s="443" t="s">
        <v>4510</v>
      </c>
      <c r="H2401" s="443" t="s">
        <v>4511</v>
      </c>
      <c r="I2401" s="445">
        <v>24.200000762939453</v>
      </c>
      <c r="J2401" s="445">
        <v>100</v>
      </c>
      <c r="K2401" s="446">
        <v>2420</v>
      </c>
    </row>
    <row r="2402" spans="1:11" ht="14.45" customHeight="1" x14ac:dyDescent="0.2">
      <c r="A2402" s="441" t="s">
        <v>3157</v>
      </c>
      <c r="B2402" s="442" t="s">
        <v>3158</v>
      </c>
      <c r="C2402" s="443" t="s">
        <v>3159</v>
      </c>
      <c r="D2402" s="444" t="s">
        <v>3160</v>
      </c>
      <c r="E2402" s="443" t="s">
        <v>1462</v>
      </c>
      <c r="F2402" s="444" t="s">
        <v>1463</v>
      </c>
      <c r="G2402" s="443" t="s">
        <v>4512</v>
      </c>
      <c r="H2402" s="443" t="s">
        <v>4513</v>
      </c>
      <c r="I2402" s="445">
        <v>24.200000762939453</v>
      </c>
      <c r="J2402" s="445">
        <v>400</v>
      </c>
      <c r="K2402" s="446">
        <v>9680</v>
      </c>
    </row>
    <row r="2403" spans="1:11" ht="14.45" customHeight="1" x14ac:dyDescent="0.2">
      <c r="A2403" s="441" t="s">
        <v>3157</v>
      </c>
      <c r="B2403" s="442" t="s">
        <v>3158</v>
      </c>
      <c r="C2403" s="443" t="s">
        <v>3159</v>
      </c>
      <c r="D2403" s="444" t="s">
        <v>3160</v>
      </c>
      <c r="E2403" s="443" t="s">
        <v>1462</v>
      </c>
      <c r="F2403" s="444" t="s">
        <v>1463</v>
      </c>
      <c r="G2403" s="443" t="s">
        <v>4470</v>
      </c>
      <c r="H2403" s="443" t="s">
        <v>4514</v>
      </c>
      <c r="I2403" s="445">
        <v>19.600000381469727</v>
      </c>
      <c r="J2403" s="445">
        <v>600</v>
      </c>
      <c r="K2403" s="446">
        <v>11761.2001953125</v>
      </c>
    </row>
    <row r="2404" spans="1:11" ht="14.45" customHeight="1" x14ac:dyDescent="0.2">
      <c r="A2404" s="441" t="s">
        <v>3157</v>
      </c>
      <c r="B2404" s="442" t="s">
        <v>3158</v>
      </c>
      <c r="C2404" s="443" t="s">
        <v>3159</v>
      </c>
      <c r="D2404" s="444" t="s">
        <v>3160</v>
      </c>
      <c r="E2404" s="443" t="s">
        <v>1462</v>
      </c>
      <c r="F2404" s="444" t="s">
        <v>1463</v>
      </c>
      <c r="G2404" s="443" t="s">
        <v>4488</v>
      </c>
      <c r="H2404" s="443" t="s">
        <v>4515</v>
      </c>
      <c r="I2404" s="445">
        <v>15.729999542236328</v>
      </c>
      <c r="J2404" s="445">
        <v>700</v>
      </c>
      <c r="K2404" s="446">
        <v>11011</v>
      </c>
    </row>
    <row r="2405" spans="1:11" ht="14.45" customHeight="1" x14ac:dyDescent="0.2">
      <c r="A2405" s="441" t="s">
        <v>3157</v>
      </c>
      <c r="B2405" s="442" t="s">
        <v>3158</v>
      </c>
      <c r="C2405" s="443" t="s">
        <v>3159</v>
      </c>
      <c r="D2405" s="444" t="s">
        <v>3160</v>
      </c>
      <c r="E2405" s="443" t="s">
        <v>1462</v>
      </c>
      <c r="F2405" s="444" t="s">
        <v>1463</v>
      </c>
      <c r="G2405" s="443" t="s">
        <v>4490</v>
      </c>
      <c r="H2405" s="443" t="s">
        <v>4516</v>
      </c>
      <c r="I2405" s="445">
        <v>15.729999542236328</v>
      </c>
      <c r="J2405" s="445">
        <v>1800</v>
      </c>
      <c r="K2405" s="446">
        <v>28314</v>
      </c>
    </row>
    <row r="2406" spans="1:11" ht="14.45" customHeight="1" x14ac:dyDescent="0.2">
      <c r="A2406" s="441" t="s">
        <v>3157</v>
      </c>
      <c r="B2406" s="442" t="s">
        <v>3158</v>
      </c>
      <c r="C2406" s="443" t="s">
        <v>3159</v>
      </c>
      <c r="D2406" s="444" t="s">
        <v>3160</v>
      </c>
      <c r="E2406" s="443" t="s">
        <v>1462</v>
      </c>
      <c r="F2406" s="444" t="s">
        <v>1463</v>
      </c>
      <c r="G2406" s="443" t="s">
        <v>4492</v>
      </c>
      <c r="H2406" s="443" t="s">
        <v>4517</v>
      </c>
      <c r="I2406" s="445">
        <v>15.729999542236328</v>
      </c>
      <c r="J2406" s="445">
        <v>2200</v>
      </c>
      <c r="K2406" s="446">
        <v>34606</v>
      </c>
    </row>
    <row r="2407" spans="1:11" ht="14.45" customHeight="1" x14ac:dyDescent="0.2">
      <c r="A2407" s="441" t="s">
        <v>3157</v>
      </c>
      <c r="B2407" s="442" t="s">
        <v>3158</v>
      </c>
      <c r="C2407" s="443" t="s">
        <v>3159</v>
      </c>
      <c r="D2407" s="444" t="s">
        <v>3160</v>
      </c>
      <c r="E2407" s="443" t="s">
        <v>1462</v>
      </c>
      <c r="F2407" s="444" t="s">
        <v>1463</v>
      </c>
      <c r="G2407" s="443" t="s">
        <v>4494</v>
      </c>
      <c r="H2407" s="443" t="s">
        <v>4518</v>
      </c>
      <c r="I2407" s="445">
        <v>15.729999542236328</v>
      </c>
      <c r="J2407" s="445">
        <v>3150</v>
      </c>
      <c r="K2407" s="446">
        <v>49549.5</v>
      </c>
    </row>
    <row r="2408" spans="1:11" ht="14.45" customHeight="1" x14ac:dyDescent="0.2">
      <c r="A2408" s="441" t="s">
        <v>3157</v>
      </c>
      <c r="B2408" s="442" t="s">
        <v>3158</v>
      </c>
      <c r="C2408" s="443" t="s">
        <v>3159</v>
      </c>
      <c r="D2408" s="444" t="s">
        <v>3160</v>
      </c>
      <c r="E2408" s="443" t="s">
        <v>1462</v>
      </c>
      <c r="F2408" s="444" t="s">
        <v>1463</v>
      </c>
      <c r="G2408" s="443" t="s">
        <v>4496</v>
      </c>
      <c r="H2408" s="443" t="s">
        <v>4519</v>
      </c>
      <c r="I2408" s="445">
        <v>15.729999542236328</v>
      </c>
      <c r="J2408" s="445">
        <v>600</v>
      </c>
      <c r="K2408" s="446">
        <v>9438</v>
      </c>
    </row>
    <row r="2409" spans="1:11" ht="14.45" customHeight="1" x14ac:dyDescent="0.2">
      <c r="A2409" s="441" t="s">
        <v>3157</v>
      </c>
      <c r="B2409" s="442" t="s">
        <v>3158</v>
      </c>
      <c r="C2409" s="443" t="s">
        <v>3159</v>
      </c>
      <c r="D2409" s="444" t="s">
        <v>3160</v>
      </c>
      <c r="E2409" s="443" t="s">
        <v>1462</v>
      </c>
      <c r="F2409" s="444" t="s">
        <v>1463</v>
      </c>
      <c r="G2409" s="443" t="s">
        <v>4498</v>
      </c>
      <c r="H2409" s="443" t="s">
        <v>4520</v>
      </c>
      <c r="I2409" s="445">
        <v>15.704999923706055</v>
      </c>
      <c r="J2409" s="445">
        <v>800</v>
      </c>
      <c r="K2409" s="446">
        <v>12564</v>
      </c>
    </row>
    <row r="2410" spans="1:11" ht="14.45" customHeight="1" x14ac:dyDescent="0.2">
      <c r="A2410" s="441" t="s">
        <v>3157</v>
      </c>
      <c r="B2410" s="442" t="s">
        <v>3158</v>
      </c>
      <c r="C2410" s="443" t="s">
        <v>3159</v>
      </c>
      <c r="D2410" s="444" t="s">
        <v>3160</v>
      </c>
      <c r="E2410" s="443" t="s">
        <v>1462</v>
      </c>
      <c r="F2410" s="444" t="s">
        <v>1463</v>
      </c>
      <c r="G2410" s="443" t="s">
        <v>4500</v>
      </c>
      <c r="H2410" s="443" t="s">
        <v>4521</v>
      </c>
      <c r="I2410" s="445">
        <v>15.729999542236328</v>
      </c>
      <c r="J2410" s="445">
        <v>2800</v>
      </c>
      <c r="K2410" s="446">
        <v>44044</v>
      </c>
    </row>
    <row r="2411" spans="1:11" ht="14.45" customHeight="1" x14ac:dyDescent="0.2">
      <c r="A2411" s="441" t="s">
        <v>3157</v>
      </c>
      <c r="B2411" s="442" t="s">
        <v>3158</v>
      </c>
      <c r="C2411" s="443" t="s">
        <v>3159</v>
      </c>
      <c r="D2411" s="444" t="s">
        <v>3160</v>
      </c>
      <c r="E2411" s="443" t="s">
        <v>1462</v>
      </c>
      <c r="F2411" s="444" t="s">
        <v>1463</v>
      </c>
      <c r="G2411" s="443" t="s">
        <v>4510</v>
      </c>
      <c r="H2411" s="443" t="s">
        <v>4522</v>
      </c>
      <c r="I2411" s="445">
        <v>24.200000762939453</v>
      </c>
      <c r="J2411" s="445">
        <v>50</v>
      </c>
      <c r="K2411" s="446">
        <v>1210</v>
      </c>
    </row>
    <row r="2412" spans="1:11" ht="14.45" customHeight="1" x14ac:dyDescent="0.2">
      <c r="A2412" s="441" t="s">
        <v>3157</v>
      </c>
      <c r="B2412" s="442" t="s">
        <v>3158</v>
      </c>
      <c r="C2412" s="443" t="s">
        <v>3159</v>
      </c>
      <c r="D2412" s="444" t="s">
        <v>3160</v>
      </c>
      <c r="E2412" s="443" t="s">
        <v>1462</v>
      </c>
      <c r="F2412" s="444" t="s">
        <v>1463</v>
      </c>
      <c r="G2412" s="443" t="s">
        <v>4523</v>
      </c>
      <c r="H2412" s="443" t="s">
        <v>4524</v>
      </c>
      <c r="I2412" s="445">
        <v>7.0199999809265137</v>
      </c>
      <c r="J2412" s="445">
        <v>200</v>
      </c>
      <c r="K2412" s="446">
        <v>1404</v>
      </c>
    </row>
    <row r="2413" spans="1:11" ht="14.45" customHeight="1" x14ac:dyDescent="0.2">
      <c r="A2413" s="441" t="s">
        <v>3157</v>
      </c>
      <c r="B2413" s="442" t="s">
        <v>3158</v>
      </c>
      <c r="C2413" s="443" t="s">
        <v>3159</v>
      </c>
      <c r="D2413" s="444" t="s">
        <v>3160</v>
      </c>
      <c r="E2413" s="443" t="s">
        <v>1462</v>
      </c>
      <c r="F2413" s="444" t="s">
        <v>1463</v>
      </c>
      <c r="G2413" s="443" t="s">
        <v>1464</v>
      </c>
      <c r="H2413" s="443" t="s">
        <v>1465</v>
      </c>
      <c r="I2413" s="445">
        <v>0.65399999618530269</v>
      </c>
      <c r="J2413" s="445">
        <v>26200</v>
      </c>
      <c r="K2413" s="446">
        <v>17004</v>
      </c>
    </row>
    <row r="2414" spans="1:11" ht="14.45" customHeight="1" x14ac:dyDescent="0.2">
      <c r="A2414" s="441" t="s">
        <v>3157</v>
      </c>
      <c r="B2414" s="442" t="s">
        <v>3158</v>
      </c>
      <c r="C2414" s="443" t="s">
        <v>3159</v>
      </c>
      <c r="D2414" s="444" t="s">
        <v>3160</v>
      </c>
      <c r="E2414" s="443" t="s">
        <v>1462</v>
      </c>
      <c r="F2414" s="444" t="s">
        <v>1463</v>
      </c>
      <c r="G2414" s="443" t="s">
        <v>1466</v>
      </c>
      <c r="H2414" s="443" t="s">
        <v>1467</v>
      </c>
      <c r="I2414" s="445">
        <v>0.65999999973509049</v>
      </c>
      <c r="J2414" s="445">
        <v>15000</v>
      </c>
      <c r="K2414" s="446">
        <v>9990</v>
      </c>
    </row>
    <row r="2415" spans="1:11" ht="14.45" customHeight="1" x14ac:dyDescent="0.2">
      <c r="A2415" s="441" t="s">
        <v>3157</v>
      </c>
      <c r="B2415" s="442" t="s">
        <v>3158</v>
      </c>
      <c r="C2415" s="443" t="s">
        <v>3159</v>
      </c>
      <c r="D2415" s="444" t="s">
        <v>3160</v>
      </c>
      <c r="E2415" s="443" t="s">
        <v>1462</v>
      </c>
      <c r="F2415" s="444" t="s">
        <v>1463</v>
      </c>
      <c r="G2415" s="443" t="s">
        <v>4525</v>
      </c>
      <c r="H2415" s="443" t="s">
        <v>4526</v>
      </c>
      <c r="I2415" s="445">
        <v>0.64799999594688418</v>
      </c>
      <c r="J2415" s="445">
        <v>24140</v>
      </c>
      <c r="K2415" s="446">
        <v>15881.39990234375</v>
      </c>
    </row>
    <row r="2416" spans="1:11" ht="14.45" customHeight="1" x14ac:dyDescent="0.2">
      <c r="A2416" s="441" t="s">
        <v>3157</v>
      </c>
      <c r="B2416" s="442" t="s">
        <v>3158</v>
      </c>
      <c r="C2416" s="443" t="s">
        <v>3159</v>
      </c>
      <c r="D2416" s="444" t="s">
        <v>3160</v>
      </c>
      <c r="E2416" s="443" t="s">
        <v>1462</v>
      </c>
      <c r="F2416" s="444" t="s">
        <v>1463</v>
      </c>
      <c r="G2416" s="443" t="s">
        <v>4527</v>
      </c>
      <c r="H2416" s="443" t="s">
        <v>4528</v>
      </c>
      <c r="I2416" s="445">
        <v>17.180000305175781</v>
      </c>
      <c r="J2416" s="445">
        <v>50</v>
      </c>
      <c r="K2416" s="446">
        <v>859.0999755859375</v>
      </c>
    </row>
    <row r="2417" spans="1:11" ht="14.45" customHeight="1" x14ac:dyDescent="0.2">
      <c r="A2417" s="441" t="s">
        <v>3157</v>
      </c>
      <c r="B2417" s="442" t="s">
        <v>3158</v>
      </c>
      <c r="C2417" s="443" t="s">
        <v>3159</v>
      </c>
      <c r="D2417" s="444" t="s">
        <v>3160</v>
      </c>
      <c r="E2417" s="443" t="s">
        <v>1462</v>
      </c>
      <c r="F2417" s="444" t="s">
        <v>1463</v>
      </c>
      <c r="G2417" s="443" t="s">
        <v>4529</v>
      </c>
      <c r="H2417" s="443" t="s">
        <v>4530</v>
      </c>
      <c r="I2417" s="445">
        <v>17.180000305175781</v>
      </c>
      <c r="J2417" s="445">
        <v>50</v>
      </c>
      <c r="K2417" s="446">
        <v>859.0999755859375</v>
      </c>
    </row>
    <row r="2418" spans="1:11" ht="14.45" customHeight="1" x14ac:dyDescent="0.2">
      <c r="A2418" s="441" t="s">
        <v>3157</v>
      </c>
      <c r="B2418" s="442" t="s">
        <v>3158</v>
      </c>
      <c r="C2418" s="443" t="s">
        <v>3159</v>
      </c>
      <c r="D2418" s="444" t="s">
        <v>3160</v>
      </c>
      <c r="E2418" s="443" t="s">
        <v>1462</v>
      </c>
      <c r="F2418" s="444" t="s">
        <v>1463</v>
      </c>
      <c r="G2418" s="443" t="s">
        <v>1464</v>
      </c>
      <c r="H2418" s="443" t="s">
        <v>1472</v>
      </c>
      <c r="I2418" s="445">
        <v>0.62999999523162842</v>
      </c>
      <c r="J2418" s="445">
        <v>9000</v>
      </c>
      <c r="K2418" s="446">
        <v>5670</v>
      </c>
    </row>
    <row r="2419" spans="1:11" ht="14.45" customHeight="1" x14ac:dyDescent="0.2">
      <c r="A2419" s="441" t="s">
        <v>3157</v>
      </c>
      <c r="B2419" s="442" t="s">
        <v>3158</v>
      </c>
      <c r="C2419" s="443" t="s">
        <v>3159</v>
      </c>
      <c r="D2419" s="444" t="s">
        <v>3160</v>
      </c>
      <c r="E2419" s="443" t="s">
        <v>1462</v>
      </c>
      <c r="F2419" s="444" t="s">
        <v>1463</v>
      </c>
      <c r="G2419" s="443" t="s">
        <v>1466</v>
      </c>
      <c r="H2419" s="443" t="s">
        <v>1473</v>
      </c>
      <c r="I2419" s="445">
        <v>0.62999999523162842</v>
      </c>
      <c r="J2419" s="445">
        <v>3000</v>
      </c>
      <c r="K2419" s="446">
        <v>1890</v>
      </c>
    </row>
    <row r="2420" spans="1:11" ht="14.45" customHeight="1" x14ac:dyDescent="0.2">
      <c r="A2420" s="441" t="s">
        <v>3157</v>
      </c>
      <c r="B2420" s="442" t="s">
        <v>3158</v>
      </c>
      <c r="C2420" s="443" t="s">
        <v>3159</v>
      </c>
      <c r="D2420" s="444" t="s">
        <v>3160</v>
      </c>
      <c r="E2420" s="443" t="s">
        <v>1462</v>
      </c>
      <c r="F2420" s="444" t="s">
        <v>1463</v>
      </c>
      <c r="G2420" s="443" t="s">
        <v>4525</v>
      </c>
      <c r="H2420" s="443" t="s">
        <v>4531</v>
      </c>
      <c r="I2420" s="445">
        <v>0.62999999523162842</v>
      </c>
      <c r="J2420" s="445">
        <v>17850</v>
      </c>
      <c r="K2420" s="446">
        <v>11245.499938964844</v>
      </c>
    </row>
    <row r="2421" spans="1:11" ht="14.45" customHeight="1" x14ac:dyDescent="0.2">
      <c r="A2421" s="441" t="s">
        <v>3157</v>
      </c>
      <c r="B2421" s="442" t="s">
        <v>3158</v>
      </c>
      <c r="C2421" s="443" t="s">
        <v>3159</v>
      </c>
      <c r="D2421" s="444" t="s">
        <v>3160</v>
      </c>
      <c r="E2421" s="443" t="s">
        <v>4532</v>
      </c>
      <c r="F2421" s="444" t="s">
        <v>4533</v>
      </c>
      <c r="G2421" s="443" t="s">
        <v>4534</v>
      </c>
      <c r="H2421" s="443" t="s">
        <v>4535</v>
      </c>
      <c r="I2421" s="445">
        <v>173.02999877929688</v>
      </c>
      <c r="J2421" s="445">
        <v>10</v>
      </c>
      <c r="K2421" s="446">
        <v>1730.300048828125</v>
      </c>
    </row>
    <row r="2422" spans="1:11" ht="14.45" customHeight="1" x14ac:dyDescent="0.2">
      <c r="A2422" s="441" t="s">
        <v>3157</v>
      </c>
      <c r="B2422" s="442" t="s">
        <v>3158</v>
      </c>
      <c r="C2422" s="443" t="s">
        <v>3159</v>
      </c>
      <c r="D2422" s="444" t="s">
        <v>3160</v>
      </c>
      <c r="E2422" s="443" t="s">
        <v>4536</v>
      </c>
      <c r="F2422" s="444" t="s">
        <v>4537</v>
      </c>
      <c r="G2422" s="443" t="s">
        <v>4538</v>
      </c>
      <c r="H2422" s="443" t="s">
        <v>4539</v>
      </c>
      <c r="I2422" s="445">
        <v>10.739999771118164</v>
      </c>
      <c r="J2422" s="445">
        <v>575</v>
      </c>
      <c r="K2422" s="446">
        <v>6178.2598876953125</v>
      </c>
    </row>
    <row r="2423" spans="1:11" ht="14.45" customHeight="1" x14ac:dyDescent="0.2">
      <c r="A2423" s="441" t="s">
        <v>3157</v>
      </c>
      <c r="B2423" s="442" t="s">
        <v>3158</v>
      </c>
      <c r="C2423" s="443" t="s">
        <v>3159</v>
      </c>
      <c r="D2423" s="444" t="s">
        <v>3160</v>
      </c>
      <c r="E2423" s="443" t="s">
        <v>4536</v>
      </c>
      <c r="F2423" s="444" t="s">
        <v>4537</v>
      </c>
      <c r="G2423" s="443" t="s">
        <v>4538</v>
      </c>
      <c r="H2423" s="443" t="s">
        <v>4540</v>
      </c>
      <c r="I2423" s="445">
        <v>10.739999771118164</v>
      </c>
      <c r="J2423" s="445">
        <v>800</v>
      </c>
      <c r="K2423" s="446">
        <v>8595.599853515625</v>
      </c>
    </row>
    <row r="2424" spans="1:11" ht="14.45" customHeight="1" x14ac:dyDescent="0.2">
      <c r="A2424" s="441" t="s">
        <v>3157</v>
      </c>
      <c r="B2424" s="442" t="s">
        <v>3158</v>
      </c>
      <c r="C2424" s="443" t="s">
        <v>3159</v>
      </c>
      <c r="D2424" s="444" t="s">
        <v>3160</v>
      </c>
      <c r="E2424" s="443" t="s">
        <v>4536</v>
      </c>
      <c r="F2424" s="444" t="s">
        <v>4537</v>
      </c>
      <c r="G2424" s="443" t="s">
        <v>4541</v>
      </c>
      <c r="H2424" s="443" t="s">
        <v>4542</v>
      </c>
      <c r="I2424" s="445">
        <v>13.789999961853027</v>
      </c>
      <c r="J2424" s="445">
        <v>450</v>
      </c>
      <c r="K2424" s="446">
        <v>6207.3001708984375</v>
      </c>
    </row>
    <row r="2425" spans="1:11" ht="14.45" customHeight="1" x14ac:dyDescent="0.2">
      <c r="A2425" s="441" t="s">
        <v>3157</v>
      </c>
      <c r="B2425" s="442" t="s">
        <v>3158</v>
      </c>
      <c r="C2425" s="443" t="s">
        <v>3159</v>
      </c>
      <c r="D2425" s="444" t="s">
        <v>3160</v>
      </c>
      <c r="E2425" s="443" t="s">
        <v>4536</v>
      </c>
      <c r="F2425" s="444" t="s">
        <v>4537</v>
      </c>
      <c r="G2425" s="443" t="s">
        <v>4541</v>
      </c>
      <c r="H2425" s="443" t="s">
        <v>4543</v>
      </c>
      <c r="I2425" s="445">
        <v>13.789999961853027</v>
      </c>
      <c r="J2425" s="445">
        <v>650</v>
      </c>
      <c r="K2425" s="446">
        <v>8966.10009765625</v>
      </c>
    </row>
    <row r="2426" spans="1:11" ht="14.45" customHeight="1" x14ac:dyDescent="0.2">
      <c r="A2426" s="441" t="s">
        <v>3157</v>
      </c>
      <c r="B2426" s="442" t="s">
        <v>3158</v>
      </c>
      <c r="C2426" s="443" t="s">
        <v>3159</v>
      </c>
      <c r="D2426" s="444" t="s">
        <v>3160</v>
      </c>
      <c r="E2426" s="443" t="s">
        <v>4536</v>
      </c>
      <c r="F2426" s="444" t="s">
        <v>4537</v>
      </c>
      <c r="G2426" s="443" t="s">
        <v>4544</v>
      </c>
      <c r="H2426" s="443" t="s">
        <v>4545</v>
      </c>
      <c r="I2426" s="445">
        <v>44.430000305175781</v>
      </c>
      <c r="J2426" s="445">
        <v>70</v>
      </c>
      <c r="K2426" s="446">
        <v>3110.179931640625</v>
      </c>
    </row>
    <row r="2427" spans="1:11" ht="14.45" customHeight="1" x14ac:dyDescent="0.2">
      <c r="A2427" s="441" t="s">
        <v>3157</v>
      </c>
      <c r="B2427" s="442" t="s">
        <v>3158</v>
      </c>
      <c r="C2427" s="443" t="s">
        <v>3159</v>
      </c>
      <c r="D2427" s="444" t="s">
        <v>3160</v>
      </c>
      <c r="E2427" s="443" t="s">
        <v>4536</v>
      </c>
      <c r="F2427" s="444" t="s">
        <v>4537</v>
      </c>
      <c r="G2427" s="443" t="s">
        <v>4546</v>
      </c>
      <c r="H2427" s="443" t="s">
        <v>4547</v>
      </c>
      <c r="I2427" s="445">
        <v>74.921427045549663</v>
      </c>
      <c r="J2427" s="445">
        <v>270</v>
      </c>
      <c r="K2427" s="446">
        <v>20229.299865722656</v>
      </c>
    </row>
    <row r="2428" spans="1:11" ht="14.45" customHeight="1" x14ac:dyDescent="0.2">
      <c r="A2428" s="441" t="s">
        <v>3157</v>
      </c>
      <c r="B2428" s="442" t="s">
        <v>3158</v>
      </c>
      <c r="C2428" s="443" t="s">
        <v>3159</v>
      </c>
      <c r="D2428" s="444" t="s">
        <v>3160</v>
      </c>
      <c r="E2428" s="443" t="s">
        <v>4536</v>
      </c>
      <c r="F2428" s="444" t="s">
        <v>4537</v>
      </c>
      <c r="G2428" s="443" t="s">
        <v>4546</v>
      </c>
      <c r="H2428" s="443" t="s">
        <v>4548</v>
      </c>
      <c r="I2428" s="445">
        <v>74.919998168945313</v>
      </c>
      <c r="J2428" s="445">
        <v>130</v>
      </c>
      <c r="K2428" s="446">
        <v>9739.85986328125</v>
      </c>
    </row>
    <row r="2429" spans="1:11" ht="14.45" customHeight="1" x14ac:dyDescent="0.2">
      <c r="A2429" s="441" t="s">
        <v>3157</v>
      </c>
      <c r="B2429" s="442" t="s">
        <v>3158</v>
      </c>
      <c r="C2429" s="443" t="s">
        <v>3159</v>
      </c>
      <c r="D2429" s="444" t="s">
        <v>3160</v>
      </c>
      <c r="E2429" s="443" t="s">
        <v>4536</v>
      </c>
      <c r="F2429" s="444" t="s">
        <v>4537</v>
      </c>
      <c r="G2429" s="443" t="s">
        <v>4549</v>
      </c>
      <c r="H2429" s="443" t="s">
        <v>4550</v>
      </c>
      <c r="I2429" s="445">
        <v>82.656669616699219</v>
      </c>
      <c r="J2429" s="445">
        <v>140</v>
      </c>
      <c r="K2429" s="446">
        <v>11571.6796875</v>
      </c>
    </row>
    <row r="2430" spans="1:11" ht="14.45" customHeight="1" x14ac:dyDescent="0.2">
      <c r="A2430" s="441" t="s">
        <v>3157</v>
      </c>
      <c r="B2430" s="442" t="s">
        <v>3158</v>
      </c>
      <c r="C2430" s="443" t="s">
        <v>3159</v>
      </c>
      <c r="D2430" s="444" t="s">
        <v>3160</v>
      </c>
      <c r="E2430" s="443" t="s">
        <v>4536</v>
      </c>
      <c r="F2430" s="444" t="s">
        <v>4537</v>
      </c>
      <c r="G2430" s="443" t="s">
        <v>4551</v>
      </c>
      <c r="H2430" s="443" t="s">
        <v>4552</v>
      </c>
      <c r="I2430" s="445">
        <v>43.560001373291016</v>
      </c>
      <c r="J2430" s="445">
        <v>80</v>
      </c>
      <c r="K2430" s="446">
        <v>3484.800048828125</v>
      </c>
    </row>
    <row r="2431" spans="1:11" ht="14.45" customHeight="1" x14ac:dyDescent="0.2">
      <c r="A2431" s="441" t="s">
        <v>3157</v>
      </c>
      <c r="B2431" s="442" t="s">
        <v>3158</v>
      </c>
      <c r="C2431" s="443" t="s">
        <v>3159</v>
      </c>
      <c r="D2431" s="444" t="s">
        <v>3160</v>
      </c>
      <c r="E2431" s="443" t="s">
        <v>4536</v>
      </c>
      <c r="F2431" s="444" t="s">
        <v>4537</v>
      </c>
      <c r="G2431" s="443" t="s">
        <v>4553</v>
      </c>
      <c r="H2431" s="443" t="s">
        <v>4554</v>
      </c>
      <c r="I2431" s="445">
        <v>56.389999389648438</v>
      </c>
      <c r="J2431" s="445">
        <v>2400</v>
      </c>
      <c r="K2431" s="446">
        <v>135326.40087890625</v>
      </c>
    </row>
    <row r="2432" spans="1:11" ht="14.45" customHeight="1" x14ac:dyDescent="0.2">
      <c r="A2432" s="441" t="s">
        <v>3157</v>
      </c>
      <c r="B2432" s="442" t="s">
        <v>3158</v>
      </c>
      <c r="C2432" s="443" t="s">
        <v>3159</v>
      </c>
      <c r="D2432" s="444" t="s">
        <v>3160</v>
      </c>
      <c r="E2432" s="443" t="s">
        <v>4536</v>
      </c>
      <c r="F2432" s="444" t="s">
        <v>4537</v>
      </c>
      <c r="G2432" s="443" t="s">
        <v>4553</v>
      </c>
      <c r="H2432" s="443" t="s">
        <v>4555</v>
      </c>
      <c r="I2432" s="445">
        <v>56.388888465033638</v>
      </c>
      <c r="J2432" s="445">
        <v>1380</v>
      </c>
      <c r="K2432" s="446">
        <v>77812.4423828125</v>
      </c>
    </row>
    <row r="2433" spans="1:11" ht="14.45" customHeight="1" x14ac:dyDescent="0.2">
      <c r="A2433" s="441" t="s">
        <v>3157</v>
      </c>
      <c r="B2433" s="442" t="s">
        <v>3158</v>
      </c>
      <c r="C2433" s="443" t="s">
        <v>3159</v>
      </c>
      <c r="D2433" s="444" t="s">
        <v>3160</v>
      </c>
      <c r="E2433" s="443" t="s">
        <v>4556</v>
      </c>
      <c r="F2433" s="444" t="s">
        <v>4557</v>
      </c>
      <c r="G2433" s="443" t="s">
        <v>4558</v>
      </c>
      <c r="H2433" s="443" t="s">
        <v>4559</v>
      </c>
      <c r="I2433" s="445">
        <v>51998.5390625</v>
      </c>
      <c r="J2433" s="445">
        <v>1</v>
      </c>
      <c r="K2433" s="446">
        <v>51998.5390625</v>
      </c>
    </row>
    <row r="2434" spans="1:11" ht="14.45" customHeight="1" x14ac:dyDescent="0.2">
      <c r="A2434" s="441" t="s">
        <v>3157</v>
      </c>
      <c r="B2434" s="442" t="s">
        <v>3158</v>
      </c>
      <c r="C2434" s="443" t="s">
        <v>3159</v>
      </c>
      <c r="D2434" s="444" t="s">
        <v>3160</v>
      </c>
      <c r="E2434" s="443" t="s">
        <v>4556</v>
      </c>
      <c r="F2434" s="444" t="s">
        <v>4557</v>
      </c>
      <c r="G2434" s="443" t="s">
        <v>4560</v>
      </c>
      <c r="H2434" s="443" t="s">
        <v>4561</v>
      </c>
      <c r="I2434" s="445">
        <v>33615.25</v>
      </c>
      <c r="J2434" s="445">
        <v>1</v>
      </c>
      <c r="K2434" s="446">
        <v>33615.25</v>
      </c>
    </row>
    <row r="2435" spans="1:11" ht="14.45" customHeight="1" x14ac:dyDescent="0.2">
      <c r="A2435" s="441" t="s">
        <v>3157</v>
      </c>
      <c r="B2435" s="442" t="s">
        <v>3158</v>
      </c>
      <c r="C2435" s="443" t="s">
        <v>3159</v>
      </c>
      <c r="D2435" s="444" t="s">
        <v>3160</v>
      </c>
      <c r="E2435" s="443" t="s">
        <v>4556</v>
      </c>
      <c r="F2435" s="444" t="s">
        <v>4557</v>
      </c>
      <c r="G2435" s="443" t="s">
        <v>4562</v>
      </c>
      <c r="H2435" s="443" t="s">
        <v>4563</v>
      </c>
      <c r="I2435" s="445">
        <v>58408.51953125</v>
      </c>
      <c r="J2435" s="445">
        <v>1</v>
      </c>
      <c r="K2435" s="446">
        <v>58408.51953125</v>
      </c>
    </row>
    <row r="2436" spans="1:11" ht="14.45" customHeight="1" x14ac:dyDescent="0.2">
      <c r="A2436" s="441" t="s">
        <v>3157</v>
      </c>
      <c r="B2436" s="442" t="s">
        <v>3158</v>
      </c>
      <c r="C2436" s="443" t="s">
        <v>3159</v>
      </c>
      <c r="D2436" s="444" t="s">
        <v>3160</v>
      </c>
      <c r="E2436" s="443" t="s">
        <v>4556</v>
      </c>
      <c r="F2436" s="444" t="s">
        <v>4557</v>
      </c>
      <c r="G2436" s="443" t="s">
        <v>4564</v>
      </c>
      <c r="H2436" s="443" t="s">
        <v>4565</v>
      </c>
      <c r="I2436" s="445">
        <v>5324</v>
      </c>
      <c r="J2436" s="445">
        <v>1</v>
      </c>
      <c r="K2436" s="446">
        <v>5324</v>
      </c>
    </row>
    <row r="2437" spans="1:11" ht="14.45" customHeight="1" x14ac:dyDescent="0.2">
      <c r="A2437" s="441" t="s">
        <v>3157</v>
      </c>
      <c r="B2437" s="442" t="s">
        <v>3158</v>
      </c>
      <c r="C2437" s="443" t="s">
        <v>3159</v>
      </c>
      <c r="D2437" s="444" t="s">
        <v>3160</v>
      </c>
      <c r="E2437" s="443" t="s">
        <v>4566</v>
      </c>
      <c r="F2437" s="444" t="s">
        <v>4567</v>
      </c>
      <c r="G2437" s="443" t="s">
        <v>4568</v>
      </c>
      <c r="H2437" s="443" t="s">
        <v>4569</v>
      </c>
      <c r="I2437" s="445">
        <v>600.84002685546875</v>
      </c>
      <c r="J2437" s="445">
        <v>1</v>
      </c>
      <c r="K2437" s="446">
        <v>600.84002685546875</v>
      </c>
    </row>
    <row r="2438" spans="1:11" ht="14.45" customHeight="1" x14ac:dyDescent="0.2">
      <c r="A2438" s="441" t="s">
        <v>3157</v>
      </c>
      <c r="B2438" s="442" t="s">
        <v>3158</v>
      </c>
      <c r="C2438" s="443" t="s">
        <v>4570</v>
      </c>
      <c r="D2438" s="444" t="s">
        <v>4571</v>
      </c>
      <c r="E2438" s="443" t="s">
        <v>373</v>
      </c>
      <c r="F2438" s="444" t="s">
        <v>374</v>
      </c>
      <c r="G2438" s="443" t="s">
        <v>3164</v>
      </c>
      <c r="H2438" s="443" t="s">
        <v>3165</v>
      </c>
      <c r="I2438" s="445">
        <v>15.529999732971191</v>
      </c>
      <c r="J2438" s="445">
        <v>70</v>
      </c>
      <c r="K2438" s="446">
        <v>1087.1000061035156</v>
      </c>
    </row>
    <row r="2439" spans="1:11" ht="14.45" customHeight="1" x14ac:dyDescent="0.2">
      <c r="A2439" s="441" t="s">
        <v>3157</v>
      </c>
      <c r="B2439" s="442" t="s">
        <v>3158</v>
      </c>
      <c r="C2439" s="443" t="s">
        <v>4570</v>
      </c>
      <c r="D2439" s="444" t="s">
        <v>4571</v>
      </c>
      <c r="E2439" s="443" t="s">
        <v>373</v>
      </c>
      <c r="F2439" s="444" t="s">
        <v>374</v>
      </c>
      <c r="G2439" s="443" t="s">
        <v>3164</v>
      </c>
      <c r="H2439" s="443" t="s">
        <v>3168</v>
      </c>
      <c r="I2439" s="445">
        <v>15.529999732971191</v>
      </c>
      <c r="J2439" s="445">
        <v>20</v>
      </c>
      <c r="K2439" s="446">
        <v>310.60000610351563</v>
      </c>
    </row>
    <row r="2440" spans="1:11" ht="14.45" customHeight="1" x14ac:dyDescent="0.2">
      <c r="A2440" s="441" t="s">
        <v>3157</v>
      </c>
      <c r="B2440" s="442" t="s">
        <v>3158</v>
      </c>
      <c r="C2440" s="443" t="s">
        <v>4570</v>
      </c>
      <c r="D2440" s="444" t="s">
        <v>4571</v>
      </c>
      <c r="E2440" s="443" t="s">
        <v>373</v>
      </c>
      <c r="F2440" s="444" t="s">
        <v>374</v>
      </c>
      <c r="G2440" s="443" t="s">
        <v>3174</v>
      </c>
      <c r="H2440" s="443" t="s">
        <v>3175</v>
      </c>
      <c r="I2440" s="445">
        <v>6.2399997711181641</v>
      </c>
      <c r="J2440" s="445">
        <v>600</v>
      </c>
      <c r="K2440" s="446">
        <v>3744</v>
      </c>
    </row>
    <row r="2441" spans="1:11" ht="14.45" customHeight="1" x14ac:dyDescent="0.2">
      <c r="A2441" s="441" t="s">
        <v>3157</v>
      </c>
      <c r="B2441" s="442" t="s">
        <v>3158</v>
      </c>
      <c r="C2441" s="443" t="s">
        <v>4570</v>
      </c>
      <c r="D2441" s="444" t="s">
        <v>4571</v>
      </c>
      <c r="E2441" s="443" t="s">
        <v>373</v>
      </c>
      <c r="F2441" s="444" t="s">
        <v>374</v>
      </c>
      <c r="G2441" s="443" t="s">
        <v>4572</v>
      </c>
      <c r="H2441" s="443" t="s">
        <v>4573</v>
      </c>
      <c r="I2441" s="445">
        <v>0.625</v>
      </c>
      <c r="J2441" s="445">
        <v>4800</v>
      </c>
      <c r="K2441" s="446">
        <v>2982</v>
      </c>
    </row>
    <row r="2442" spans="1:11" ht="14.45" customHeight="1" x14ac:dyDescent="0.2">
      <c r="A2442" s="441" t="s">
        <v>3157</v>
      </c>
      <c r="B2442" s="442" t="s">
        <v>3158</v>
      </c>
      <c r="C2442" s="443" t="s">
        <v>4570</v>
      </c>
      <c r="D2442" s="444" t="s">
        <v>4571</v>
      </c>
      <c r="E2442" s="443" t="s">
        <v>373</v>
      </c>
      <c r="F2442" s="444" t="s">
        <v>374</v>
      </c>
      <c r="G2442" s="443" t="s">
        <v>3182</v>
      </c>
      <c r="H2442" s="443" t="s">
        <v>3183</v>
      </c>
      <c r="I2442" s="445">
        <v>5.6399998664855957</v>
      </c>
      <c r="J2442" s="445">
        <v>7650</v>
      </c>
      <c r="K2442" s="446">
        <v>43107.75048828125</v>
      </c>
    </row>
    <row r="2443" spans="1:11" ht="14.45" customHeight="1" x14ac:dyDescent="0.2">
      <c r="A2443" s="441" t="s">
        <v>3157</v>
      </c>
      <c r="B2443" s="442" t="s">
        <v>3158</v>
      </c>
      <c r="C2443" s="443" t="s">
        <v>4570</v>
      </c>
      <c r="D2443" s="444" t="s">
        <v>4571</v>
      </c>
      <c r="E2443" s="443" t="s">
        <v>373</v>
      </c>
      <c r="F2443" s="444" t="s">
        <v>374</v>
      </c>
      <c r="G2443" s="443" t="s">
        <v>3182</v>
      </c>
      <c r="H2443" s="443" t="s">
        <v>3184</v>
      </c>
      <c r="I2443" s="445">
        <v>5.6399998664855957</v>
      </c>
      <c r="J2443" s="445">
        <v>3150</v>
      </c>
      <c r="K2443" s="446">
        <v>17750.250091552734</v>
      </c>
    </row>
    <row r="2444" spans="1:11" ht="14.45" customHeight="1" x14ac:dyDescent="0.2">
      <c r="A2444" s="441" t="s">
        <v>3157</v>
      </c>
      <c r="B2444" s="442" t="s">
        <v>3158</v>
      </c>
      <c r="C2444" s="443" t="s">
        <v>4570</v>
      </c>
      <c r="D2444" s="444" t="s">
        <v>4571</v>
      </c>
      <c r="E2444" s="443" t="s">
        <v>373</v>
      </c>
      <c r="F2444" s="444" t="s">
        <v>374</v>
      </c>
      <c r="G2444" s="443" t="s">
        <v>3195</v>
      </c>
      <c r="H2444" s="443" t="s">
        <v>3196</v>
      </c>
      <c r="I2444" s="445">
        <v>109.01000213623047</v>
      </c>
      <c r="J2444" s="445">
        <v>20</v>
      </c>
      <c r="K2444" s="446">
        <v>2180.260009765625</v>
      </c>
    </row>
    <row r="2445" spans="1:11" ht="14.45" customHeight="1" x14ac:dyDescent="0.2">
      <c r="A2445" s="441" t="s">
        <v>3157</v>
      </c>
      <c r="B2445" s="442" t="s">
        <v>3158</v>
      </c>
      <c r="C2445" s="443" t="s">
        <v>4570</v>
      </c>
      <c r="D2445" s="444" t="s">
        <v>4571</v>
      </c>
      <c r="E2445" s="443" t="s">
        <v>373</v>
      </c>
      <c r="F2445" s="444" t="s">
        <v>374</v>
      </c>
      <c r="G2445" s="443" t="s">
        <v>3199</v>
      </c>
      <c r="H2445" s="443" t="s">
        <v>3200</v>
      </c>
      <c r="I2445" s="445">
        <v>352.27999877929688</v>
      </c>
      <c r="J2445" s="445">
        <v>132</v>
      </c>
      <c r="K2445" s="446">
        <v>46501.3994140625</v>
      </c>
    </row>
    <row r="2446" spans="1:11" ht="14.45" customHeight="1" x14ac:dyDescent="0.2">
      <c r="A2446" s="441" t="s">
        <v>3157</v>
      </c>
      <c r="B2446" s="442" t="s">
        <v>3158</v>
      </c>
      <c r="C2446" s="443" t="s">
        <v>4570</v>
      </c>
      <c r="D2446" s="444" t="s">
        <v>4571</v>
      </c>
      <c r="E2446" s="443" t="s">
        <v>373</v>
      </c>
      <c r="F2446" s="444" t="s">
        <v>374</v>
      </c>
      <c r="G2446" s="443" t="s">
        <v>3203</v>
      </c>
      <c r="H2446" s="443" t="s">
        <v>3204</v>
      </c>
      <c r="I2446" s="445">
        <v>659.90997314453125</v>
      </c>
      <c r="J2446" s="445">
        <v>48</v>
      </c>
      <c r="K2446" s="446">
        <v>31675.599609375</v>
      </c>
    </row>
    <row r="2447" spans="1:11" ht="14.45" customHeight="1" x14ac:dyDescent="0.2">
      <c r="A2447" s="441" t="s">
        <v>3157</v>
      </c>
      <c r="B2447" s="442" t="s">
        <v>3158</v>
      </c>
      <c r="C2447" s="443" t="s">
        <v>4570</v>
      </c>
      <c r="D2447" s="444" t="s">
        <v>4571</v>
      </c>
      <c r="E2447" s="443" t="s">
        <v>373</v>
      </c>
      <c r="F2447" s="444" t="s">
        <v>374</v>
      </c>
      <c r="G2447" s="443" t="s">
        <v>3217</v>
      </c>
      <c r="H2447" s="443" t="s">
        <v>3218</v>
      </c>
      <c r="I2447" s="445">
        <v>3.619999885559082</v>
      </c>
      <c r="J2447" s="445">
        <v>40</v>
      </c>
      <c r="K2447" s="446">
        <v>144.80000305175781</v>
      </c>
    </row>
    <row r="2448" spans="1:11" ht="14.45" customHeight="1" x14ac:dyDescent="0.2">
      <c r="A2448" s="441" t="s">
        <v>3157</v>
      </c>
      <c r="B2448" s="442" t="s">
        <v>3158</v>
      </c>
      <c r="C2448" s="443" t="s">
        <v>4570</v>
      </c>
      <c r="D2448" s="444" t="s">
        <v>4571</v>
      </c>
      <c r="E2448" s="443" t="s">
        <v>373</v>
      </c>
      <c r="F2448" s="444" t="s">
        <v>374</v>
      </c>
      <c r="G2448" s="443" t="s">
        <v>3219</v>
      </c>
      <c r="H2448" s="443" t="s">
        <v>3220</v>
      </c>
      <c r="I2448" s="445">
        <v>5.1700000762939453</v>
      </c>
      <c r="J2448" s="445">
        <v>50</v>
      </c>
      <c r="K2448" s="446">
        <v>258.5</v>
      </c>
    </row>
    <row r="2449" spans="1:11" ht="14.45" customHeight="1" x14ac:dyDescent="0.2">
      <c r="A2449" s="441" t="s">
        <v>3157</v>
      </c>
      <c r="B2449" s="442" t="s">
        <v>3158</v>
      </c>
      <c r="C2449" s="443" t="s">
        <v>4570</v>
      </c>
      <c r="D2449" s="444" t="s">
        <v>4571</v>
      </c>
      <c r="E2449" s="443" t="s">
        <v>373</v>
      </c>
      <c r="F2449" s="444" t="s">
        <v>374</v>
      </c>
      <c r="G2449" s="443" t="s">
        <v>3221</v>
      </c>
      <c r="H2449" s="443" t="s">
        <v>3222</v>
      </c>
      <c r="I2449" s="445">
        <v>9.7700004577636719</v>
      </c>
      <c r="J2449" s="445">
        <v>20</v>
      </c>
      <c r="K2449" s="446">
        <v>195.39999389648438</v>
      </c>
    </row>
    <row r="2450" spans="1:11" ht="14.45" customHeight="1" x14ac:dyDescent="0.2">
      <c r="A2450" s="441" t="s">
        <v>3157</v>
      </c>
      <c r="B2450" s="442" t="s">
        <v>3158</v>
      </c>
      <c r="C2450" s="443" t="s">
        <v>4570</v>
      </c>
      <c r="D2450" s="444" t="s">
        <v>4571</v>
      </c>
      <c r="E2450" s="443" t="s">
        <v>373</v>
      </c>
      <c r="F2450" s="444" t="s">
        <v>374</v>
      </c>
      <c r="G2450" s="443" t="s">
        <v>3243</v>
      </c>
      <c r="H2450" s="443" t="s">
        <v>4574</v>
      </c>
      <c r="I2450" s="445">
        <v>69</v>
      </c>
      <c r="J2450" s="445">
        <v>70</v>
      </c>
      <c r="K2450" s="446">
        <v>4830</v>
      </c>
    </row>
    <row r="2451" spans="1:11" ht="14.45" customHeight="1" x14ac:dyDescent="0.2">
      <c r="A2451" s="441" t="s">
        <v>3157</v>
      </c>
      <c r="B2451" s="442" t="s">
        <v>3158</v>
      </c>
      <c r="C2451" s="443" t="s">
        <v>4570</v>
      </c>
      <c r="D2451" s="444" t="s">
        <v>4571</v>
      </c>
      <c r="E2451" s="443" t="s">
        <v>373</v>
      </c>
      <c r="F2451" s="444" t="s">
        <v>374</v>
      </c>
      <c r="G2451" s="443" t="s">
        <v>4575</v>
      </c>
      <c r="H2451" s="443" t="s">
        <v>4576</v>
      </c>
      <c r="I2451" s="445">
        <v>85.419998168945313</v>
      </c>
      <c r="J2451" s="445">
        <v>5</v>
      </c>
      <c r="K2451" s="446">
        <v>427.10000610351563</v>
      </c>
    </row>
    <row r="2452" spans="1:11" ht="14.45" customHeight="1" x14ac:dyDescent="0.2">
      <c r="A2452" s="441" t="s">
        <v>3157</v>
      </c>
      <c r="B2452" s="442" t="s">
        <v>3158</v>
      </c>
      <c r="C2452" s="443" t="s">
        <v>4570</v>
      </c>
      <c r="D2452" s="444" t="s">
        <v>4571</v>
      </c>
      <c r="E2452" s="443" t="s">
        <v>373</v>
      </c>
      <c r="F2452" s="444" t="s">
        <v>374</v>
      </c>
      <c r="G2452" s="443" t="s">
        <v>3225</v>
      </c>
      <c r="H2452" s="443" t="s">
        <v>3226</v>
      </c>
      <c r="I2452" s="445">
        <v>38.400001525878906</v>
      </c>
      <c r="J2452" s="445">
        <v>10</v>
      </c>
      <c r="K2452" s="446">
        <v>384</v>
      </c>
    </row>
    <row r="2453" spans="1:11" ht="14.45" customHeight="1" x14ac:dyDescent="0.2">
      <c r="A2453" s="441" t="s">
        <v>3157</v>
      </c>
      <c r="B2453" s="442" t="s">
        <v>3158</v>
      </c>
      <c r="C2453" s="443" t="s">
        <v>4570</v>
      </c>
      <c r="D2453" s="444" t="s">
        <v>4571</v>
      </c>
      <c r="E2453" s="443" t="s">
        <v>373</v>
      </c>
      <c r="F2453" s="444" t="s">
        <v>374</v>
      </c>
      <c r="G2453" s="443" t="s">
        <v>3243</v>
      </c>
      <c r="H2453" s="443" t="s">
        <v>4577</v>
      </c>
      <c r="I2453" s="445">
        <v>69</v>
      </c>
      <c r="J2453" s="445">
        <v>270</v>
      </c>
      <c r="K2453" s="446">
        <v>18630</v>
      </c>
    </row>
    <row r="2454" spans="1:11" ht="14.45" customHeight="1" x14ac:dyDescent="0.2">
      <c r="A2454" s="441" t="s">
        <v>3157</v>
      </c>
      <c r="B2454" s="442" t="s">
        <v>3158</v>
      </c>
      <c r="C2454" s="443" t="s">
        <v>4570</v>
      </c>
      <c r="D2454" s="444" t="s">
        <v>4571</v>
      </c>
      <c r="E2454" s="443" t="s">
        <v>373</v>
      </c>
      <c r="F2454" s="444" t="s">
        <v>374</v>
      </c>
      <c r="G2454" s="443" t="s">
        <v>3227</v>
      </c>
      <c r="H2454" s="443" t="s">
        <v>3228</v>
      </c>
      <c r="I2454" s="445">
        <v>113.27999877929688</v>
      </c>
      <c r="J2454" s="445">
        <v>30</v>
      </c>
      <c r="K2454" s="446">
        <v>3398.25</v>
      </c>
    </row>
    <row r="2455" spans="1:11" ht="14.45" customHeight="1" x14ac:dyDescent="0.2">
      <c r="A2455" s="441" t="s">
        <v>3157</v>
      </c>
      <c r="B2455" s="442" t="s">
        <v>3158</v>
      </c>
      <c r="C2455" s="443" t="s">
        <v>4570</v>
      </c>
      <c r="D2455" s="444" t="s">
        <v>4571</v>
      </c>
      <c r="E2455" s="443" t="s">
        <v>373</v>
      </c>
      <c r="F2455" s="444" t="s">
        <v>374</v>
      </c>
      <c r="G2455" s="443" t="s">
        <v>3185</v>
      </c>
      <c r="H2455" s="443" t="s">
        <v>3229</v>
      </c>
      <c r="I2455" s="445">
        <v>517.5</v>
      </c>
      <c r="J2455" s="445">
        <v>100</v>
      </c>
      <c r="K2455" s="446">
        <v>51750</v>
      </c>
    </row>
    <row r="2456" spans="1:11" ht="14.45" customHeight="1" x14ac:dyDescent="0.2">
      <c r="A2456" s="441" t="s">
        <v>3157</v>
      </c>
      <c r="B2456" s="442" t="s">
        <v>3158</v>
      </c>
      <c r="C2456" s="443" t="s">
        <v>4570</v>
      </c>
      <c r="D2456" s="444" t="s">
        <v>4571</v>
      </c>
      <c r="E2456" s="443" t="s">
        <v>373</v>
      </c>
      <c r="F2456" s="444" t="s">
        <v>374</v>
      </c>
      <c r="G2456" s="443" t="s">
        <v>3195</v>
      </c>
      <c r="H2456" s="443" t="s">
        <v>3231</v>
      </c>
      <c r="I2456" s="445">
        <v>108.66000366210938</v>
      </c>
      <c r="J2456" s="445">
        <v>25</v>
      </c>
      <c r="K2456" s="446">
        <v>2716.5</v>
      </c>
    </row>
    <row r="2457" spans="1:11" ht="14.45" customHeight="1" x14ac:dyDescent="0.2">
      <c r="A2457" s="441" t="s">
        <v>3157</v>
      </c>
      <c r="B2457" s="442" t="s">
        <v>3158</v>
      </c>
      <c r="C2457" s="443" t="s">
        <v>4570</v>
      </c>
      <c r="D2457" s="444" t="s">
        <v>4571</v>
      </c>
      <c r="E2457" s="443" t="s">
        <v>373</v>
      </c>
      <c r="F2457" s="444" t="s">
        <v>374</v>
      </c>
      <c r="G2457" s="443" t="s">
        <v>3197</v>
      </c>
      <c r="H2457" s="443" t="s">
        <v>3232</v>
      </c>
      <c r="I2457" s="445">
        <v>3031.169921875</v>
      </c>
      <c r="J2457" s="445">
        <v>10</v>
      </c>
      <c r="K2457" s="446">
        <v>30311.69921875</v>
      </c>
    </row>
    <row r="2458" spans="1:11" ht="14.45" customHeight="1" x14ac:dyDescent="0.2">
      <c r="A2458" s="441" t="s">
        <v>3157</v>
      </c>
      <c r="B2458" s="442" t="s">
        <v>3158</v>
      </c>
      <c r="C2458" s="443" t="s">
        <v>4570</v>
      </c>
      <c r="D2458" s="444" t="s">
        <v>4571</v>
      </c>
      <c r="E2458" s="443" t="s">
        <v>373</v>
      </c>
      <c r="F2458" s="444" t="s">
        <v>374</v>
      </c>
      <c r="G2458" s="443" t="s">
        <v>3217</v>
      </c>
      <c r="H2458" s="443" t="s">
        <v>3239</v>
      </c>
      <c r="I2458" s="445">
        <v>3.619999885559082</v>
      </c>
      <c r="J2458" s="445">
        <v>20</v>
      </c>
      <c r="K2458" s="446">
        <v>72.400001525878906</v>
      </c>
    </row>
    <row r="2459" spans="1:11" ht="14.45" customHeight="1" x14ac:dyDescent="0.2">
      <c r="A2459" s="441" t="s">
        <v>3157</v>
      </c>
      <c r="B2459" s="442" t="s">
        <v>3158</v>
      </c>
      <c r="C2459" s="443" t="s">
        <v>4570</v>
      </c>
      <c r="D2459" s="444" t="s">
        <v>4571</v>
      </c>
      <c r="E2459" s="443" t="s">
        <v>373</v>
      </c>
      <c r="F2459" s="444" t="s">
        <v>374</v>
      </c>
      <c r="G2459" s="443" t="s">
        <v>3243</v>
      </c>
      <c r="H2459" s="443" t="s">
        <v>3244</v>
      </c>
      <c r="I2459" s="445">
        <v>69</v>
      </c>
      <c r="J2459" s="445">
        <v>270</v>
      </c>
      <c r="K2459" s="446">
        <v>18630</v>
      </c>
    </row>
    <row r="2460" spans="1:11" ht="14.45" customHeight="1" x14ac:dyDescent="0.2">
      <c r="A2460" s="441" t="s">
        <v>3157</v>
      </c>
      <c r="B2460" s="442" t="s">
        <v>3158</v>
      </c>
      <c r="C2460" s="443" t="s">
        <v>4570</v>
      </c>
      <c r="D2460" s="444" t="s">
        <v>4571</v>
      </c>
      <c r="E2460" s="443" t="s">
        <v>373</v>
      </c>
      <c r="F2460" s="444" t="s">
        <v>374</v>
      </c>
      <c r="G2460" s="443" t="s">
        <v>4578</v>
      </c>
      <c r="H2460" s="443" t="s">
        <v>4579</v>
      </c>
      <c r="I2460" s="445">
        <v>83.020000457763672</v>
      </c>
      <c r="J2460" s="445">
        <v>36</v>
      </c>
      <c r="K2460" s="446">
        <v>3019</v>
      </c>
    </row>
    <row r="2461" spans="1:11" ht="14.45" customHeight="1" x14ac:dyDescent="0.2">
      <c r="A2461" s="441" t="s">
        <v>3157</v>
      </c>
      <c r="B2461" s="442" t="s">
        <v>3158</v>
      </c>
      <c r="C2461" s="443" t="s">
        <v>4570</v>
      </c>
      <c r="D2461" s="444" t="s">
        <v>4571</v>
      </c>
      <c r="E2461" s="443" t="s">
        <v>373</v>
      </c>
      <c r="F2461" s="444" t="s">
        <v>374</v>
      </c>
      <c r="G2461" s="443" t="s">
        <v>3257</v>
      </c>
      <c r="H2461" s="443" t="s">
        <v>3258</v>
      </c>
      <c r="I2461" s="445">
        <v>23.914999961853027</v>
      </c>
      <c r="J2461" s="445">
        <v>18</v>
      </c>
      <c r="K2461" s="446">
        <v>430.44001770019531</v>
      </c>
    </row>
    <row r="2462" spans="1:11" ht="14.45" customHeight="1" x14ac:dyDescent="0.2">
      <c r="A2462" s="441" t="s">
        <v>3157</v>
      </c>
      <c r="B2462" s="442" t="s">
        <v>3158</v>
      </c>
      <c r="C2462" s="443" t="s">
        <v>4570</v>
      </c>
      <c r="D2462" s="444" t="s">
        <v>4571</v>
      </c>
      <c r="E2462" s="443" t="s">
        <v>373</v>
      </c>
      <c r="F2462" s="444" t="s">
        <v>374</v>
      </c>
      <c r="G2462" s="443" t="s">
        <v>3259</v>
      </c>
      <c r="H2462" s="443" t="s">
        <v>3260</v>
      </c>
      <c r="I2462" s="445">
        <v>46.319999694824219</v>
      </c>
      <c r="J2462" s="445">
        <v>15</v>
      </c>
      <c r="K2462" s="446">
        <v>694.79998779296875</v>
      </c>
    </row>
    <row r="2463" spans="1:11" ht="14.45" customHeight="1" x14ac:dyDescent="0.2">
      <c r="A2463" s="441" t="s">
        <v>3157</v>
      </c>
      <c r="B2463" s="442" t="s">
        <v>3158</v>
      </c>
      <c r="C2463" s="443" t="s">
        <v>4570</v>
      </c>
      <c r="D2463" s="444" t="s">
        <v>4571</v>
      </c>
      <c r="E2463" s="443" t="s">
        <v>373</v>
      </c>
      <c r="F2463" s="444" t="s">
        <v>374</v>
      </c>
      <c r="G2463" s="443" t="s">
        <v>4580</v>
      </c>
      <c r="H2463" s="443" t="s">
        <v>4581</v>
      </c>
      <c r="I2463" s="445">
        <v>13.079999923706055</v>
      </c>
      <c r="J2463" s="445">
        <v>24</v>
      </c>
      <c r="K2463" s="446">
        <v>313.92001342773438</v>
      </c>
    </row>
    <row r="2464" spans="1:11" ht="14.45" customHeight="1" x14ac:dyDescent="0.2">
      <c r="A2464" s="441" t="s">
        <v>3157</v>
      </c>
      <c r="B2464" s="442" t="s">
        <v>3158</v>
      </c>
      <c r="C2464" s="443" t="s">
        <v>4570</v>
      </c>
      <c r="D2464" s="444" t="s">
        <v>4571</v>
      </c>
      <c r="E2464" s="443" t="s">
        <v>373</v>
      </c>
      <c r="F2464" s="444" t="s">
        <v>374</v>
      </c>
      <c r="G2464" s="443" t="s">
        <v>1351</v>
      </c>
      <c r="H2464" s="443" t="s">
        <v>3261</v>
      </c>
      <c r="I2464" s="445">
        <v>0.85500001907348633</v>
      </c>
      <c r="J2464" s="445">
        <v>300</v>
      </c>
      <c r="K2464" s="446">
        <v>255.90000152587891</v>
      </c>
    </row>
    <row r="2465" spans="1:11" ht="14.45" customHeight="1" x14ac:dyDescent="0.2">
      <c r="A2465" s="441" t="s">
        <v>3157</v>
      </c>
      <c r="B2465" s="442" t="s">
        <v>3158</v>
      </c>
      <c r="C2465" s="443" t="s">
        <v>4570</v>
      </c>
      <c r="D2465" s="444" t="s">
        <v>4571</v>
      </c>
      <c r="E2465" s="443" t="s">
        <v>373</v>
      </c>
      <c r="F2465" s="444" t="s">
        <v>374</v>
      </c>
      <c r="G2465" s="443" t="s">
        <v>3245</v>
      </c>
      <c r="H2465" s="443" t="s">
        <v>3262</v>
      </c>
      <c r="I2465" s="445">
        <v>1.5199999809265137</v>
      </c>
      <c r="J2465" s="445">
        <v>300</v>
      </c>
      <c r="K2465" s="446">
        <v>456</v>
      </c>
    </row>
    <row r="2466" spans="1:11" ht="14.45" customHeight="1" x14ac:dyDescent="0.2">
      <c r="A2466" s="441" t="s">
        <v>3157</v>
      </c>
      <c r="B2466" s="442" t="s">
        <v>3158</v>
      </c>
      <c r="C2466" s="443" t="s">
        <v>4570</v>
      </c>
      <c r="D2466" s="444" t="s">
        <v>4571</v>
      </c>
      <c r="E2466" s="443" t="s">
        <v>373</v>
      </c>
      <c r="F2466" s="444" t="s">
        <v>374</v>
      </c>
      <c r="G2466" s="443" t="s">
        <v>2639</v>
      </c>
      <c r="H2466" s="443" t="s">
        <v>3270</v>
      </c>
      <c r="I2466" s="445">
        <v>18.889999389648438</v>
      </c>
      <c r="J2466" s="445">
        <v>48</v>
      </c>
      <c r="K2466" s="446">
        <v>906.719970703125</v>
      </c>
    </row>
    <row r="2467" spans="1:11" ht="14.45" customHeight="1" x14ac:dyDescent="0.2">
      <c r="A2467" s="441" t="s">
        <v>3157</v>
      </c>
      <c r="B2467" s="442" t="s">
        <v>3158</v>
      </c>
      <c r="C2467" s="443" t="s">
        <v>4570</v>
      </c>
      <c r="D2467" s="444" t="s">
        <v>4571</v>
      </c>
      <c r="E2467" s="443" t="s">
        <v>373</v>
      </c>
      <c r="F2467" s="444" t="s">
        <v>374</v>
      </c>
      <c r="G2467" s="443" t="s">
        <v>3273</v>
      </c>
      <c r="H2467" s="443" t="s">
        <v>3274</v>
      </c>
      <c r="I2467" s="445">
        <v>18.860000610351563</v>
      </c>
      <c r="J2467" s="445">
        <v>200</v>
      </c>
      <c r="K2467" s="446">
        <v>3772</v>
      </c>
    </row>
    <row r="2468" spans="1:11" ht="14.45" customHeight="1" x14ac:dyDescent="0.2">
      <c r="A2468" s="441" t="s">
        <v>3157</v>
      </c>
      <c r="B2468" s="442" t="s">
        <v>3158</v>
      </c>
      <c r="C2468" s="443" t="s">
        <v>4570</v>
      </c>
      <c r="D2468" s="444" t="s">
        <v>4571</v>
      </c>
      <c r="E2468" s="443" t="s">
        <v>373</v>
      </c>
      <c r="F2468" s="444" t="s">
        <v>374</v>
      </c>
      <c r="G2468" s="443" t="s">
        <v>3281</v>
      </c>
      <c r="H2468" s="443" t="s">
        <v>3282</v>
      </c>
      <c r="I2468" s="445">
        <v>68.150001525878906</v>
      </c>
      <c r="J2468" s="445">
        <v>216</v>
      </c>
      <c r="K2468" s="446">
        <v>14720.1796875</v>
      </c>
    </row>
    <row r="2469" spans="1:11" ht="14.45" customHeight="1" x14ac:dyDescent="0.2">
      <c r="A2469" s="441" t="s">
        <v>3157</v>
      </c>
      <c r="B2469" s="442" t="s">
        <v>3158</v>
      </c>
      <c r="C2469" s="443" t="s">
        <v>4570</v>
      </c>
      <c r="D2469" s="444" t="s">
        <v>4571</v>
      </c>
      <c r="E2469" s="443" t="s">
        <v>373</v>
      </c>
      <c r="F2469" s="444" t="s">
        <v>374</v>
      </c>
      <c r="G2469" s="443" t="s">
        <v>3288</v>
      </c>
      <c r="H2469" s="443" t="s">
        <v>3289</v>
      </c>
      <c r="I2469" s="445">
        <v>3.2699999809265137</v>
      </c>
      <c r="J2469" s="445">
        <v>80</v>
      </c>
      <c r="K2469" s="446">
        <v>261.60000610351563</v>
      </c>
    </row>
    <row r="2470" spans="1:11" ht="14.45" customHeight="1" x14ac:dyDescent="0.2">
      <c r="A2470" s="441" t="s">
        <v>3157</v>
      </c>
      <c r="B2470" s="442" t="s">
        <v>3158</v>
      </c>
      <c r="C2470" s="443" t="s">
        <v>4570</v>
      </c>
      <c r="D2470" s="444" t="s">
        <v>4571</v>
      </c>
      <c r="E2470" s="443" t="s">
        <v>373</v>
      </c>
      <c r="F2470" s="444" t="s">
        <v>374</v>
      </c>
      <c r="G2470" s="443" t="s">
        <v>3290</v>
      </c>
      <c r="H2470" s="443" t="s">
        <v>3291</v>
      </c>
      <c r="I2470" s="445">
        <v>3.9700000286102295</v>
      </c>
      <c r="J2470" s="445">
        <v>80</v>
      </c>
      <c r="K2470" s="446">
        <v>317.60000610351563</v>
      </c>
    </row>
    <row r="2471" spans="1:11" ht="14.45" customHeight="1" x14ac:dyDescent="0.2">
      <c r="A2471" s="441" t="s">
        <v>3157</v>
      </c>
      <c r="B2471" s="442" t="s">
        <v>3158</v>
      </c>
      <c r="C2471" s="443" t="s">
        <v>4570</v>
      </c>
      <c r="D2471" s="444" t="s">
        <v>4571</v>
      </c>
      <c r="E2471" s="443" t="s">
        <v>373</v>
      </c>
      <c r="F2471" s="444" t="s">
        <v>374</v>
      </c>
      <c r="G2471" s="443" t="s">
        <v>3320</v>
      </c>
      <c r="H2471" s="443" t="s">
        <v>3321</v>
      </c>
      <c r="I2471" s="445">
        <v>16.219999313354492</v>
      </c>
      <c r="J2471" s="445">
        <v>26820</v>
      </c>
      <c r="K2471" s="446">
        <v>434897.09765625</v>
      </c>
    </row>
    <row r="2472" spans="1:11" ht="14.45" customHeight="1" x14ac:dyDescent="0.2">
      <c r="A2472" s="441" t="s">
        <v>3157</v>
      </c>
      <c r="B2472" s="442" t="s">
        <v>3158</v>
      </c>
      <c r="C2472" s="443" t="s">
        <v>4570</v>
      </c>
      <c r="D2472" s="444" t="s">
        <v>4571</v>
      </c>
      <c r="E2472" s="443" t="s">
        <v>373</v>
      </c>
      <c r="F2472" s="444" t="s">
        <v>374</v>
      </c>
      <c r="G2472" s="443" t="s">
        <v>3322</v>
      </c>
      <c r="H2472" s="443" t="s">
        <v>3323</v>
      </c>
      <c r="I2472" s="445">
        <v>29.100000381469727</v>
      </c>
      <c r="J2472" s="445">
        <v>1728</v>
      </c>
      <c r="K2472" s="446">
        <v>50276.1611328125</v>
      </c>
    </row>
    <row r="2473" spans="1:11" ht="14.45" customHeight="1" x14ac:dyDescent="0.2">
      <c r="A2473" s="441" t="s">
        <v>3157</v>
      </c>
      <c r="B2473" s="442" t="s">
        <v>3158</v>
      </c>
      <c r="C2473" s="443" t="s">
        <v>4570</v>
      </c>
      <c r="D2473" s="444" t="s">
        <v>4571</v>
      </c>
      <c r="E2473" s="443" t="s">
        <v>373</v>
      </c>
      <c r="F2473" s="444" t="s">
        <v>374</v>
      </c>
      <c r="G2473" s="443" t="s">
        <v>3320</v>
      </c>
      <c r="H2473" s="443" t="s">
        <v>3326</v>
      </c>
      <c r="I2473" s="445">
        <v>16.219999313354492</v>
      </c>
      <c r="J2473" s="445">
        <v>13860</v>
      </c>
      <c r="K2473" s="446">
        <v>224739.8984375</v>
      </c>
    </row>
    <row r="2474" spans="1:11" ht="14.45" customHeight="1" x14ac:dyDescent="0.2">
      <c r="A2474" s="441" t="s">
        <v>3157</v>
      </c>
      <c r="B2474" s="442" t="s">
        <v>3158</v>
      </c>
      <c r="C2474" s="443" t="s">
        <v>4570</v>
      </c>
      <c r="D2474" s="444" t="s">
        <v>4571</v>
      </c>
      <c r="E2474" s="443" t="s">
        <v>373</v>
      </c>
      <c r="F2474" s="444" t="s">
        <v>374</v>
      </c>
      <c r="G2474" s="443" t="s">
        <v>3322</v>
      </c>
      <c r="H2474" s="443" t="s">
        <v>3327</v>
      </c>
      <c r="I2474" s="445">
        <v>29.100000381469727</v>
      </c>
      <c r="J2474" s="445">
        <v>1728</v>
      </c>
      <c r="K2474" s="446">
        <v>50276.1611328125</v>
      </c>
    </row>
    <row r="2475" spans="1:11" ht="14.45" customHeight="1" x14ac:dyDescent="0.2">
      <c r="A2475" s="441" t="s">
        <v>3157</v>
      </c>
      <c r="B2475" s="442" t="s">
        <v>3158</v>
      </c>
      <c r="C2475" s="443" t="s">
        <v>4570</v>
      </c>
      <c r="D2475" s="444" t="s">
        <v>4571</v>
      </c>
      <c r="E2475" s="443" t="s">
        <v>373</v>
      </c>
      <c r="F2475" s="444" t="s">
        <v>374</v>
      </c>
      <c r="G2475" s="443" t="s">
        <v>4582</v>
      </c>
      <c r="H2475" s="443" t="s">
        <v>4583</v>
      </c>
      <c r="I2475" s="445">
        <v>8.630000114440918</v>
      </c>
      <c r="J2475" s="445">
        <v>100</v>
      </c>
      <c r="K2475" s="446">
        <v>862.5</v>
      </c>
    </row>
    <row r="2476" spans="1:11" ht="14.45" customHeight="1" x14ac:dyDescent="0.2">
      <c r="A2476" s="441" t="s">
        <v>3157</v>
      </c>
      <c r="B2476" s="442" t="s">
        <v>3158</v>
      </c>
      <c r="C2476" s="443" t="s">
        <v>4570</v>
      </c>
      <c r="D2476" s="444" t="s">
        <v>4571</v>
      </c>
      <c r="E2476" s="443" t="s">
        <v>373</v>
      </c>
      <c r="F2476" s="444" t="s">
        <v>374</v>
      </c>
      <c r="G2476" s="443" t="s">
        <v>3341</v>
      </c>
      <c r="H2476" s="443" t="s">
        <v>3342</v>
      </c>
      <c r="I2476" s="445">
        <v>2.5399999618530273</v>
      </c>
      <c r="J2476" s="445">
        <v>2000</v>
      </c>
      <c r="K2476" s="446">
        <v>5076.7998046875</v>
      </c>
    </row>
    <row r="2477" spans="1:11" ht="14.45" customHeight="1" x14ac:dyDescent="0.2">
      <c r="A2477" s="441" t="s">
        <v>3157</v>
      </c>
      <c r="B2477" s="442" t="s">
        <v>3158</v>
      </c>
      <c r="C2477" s="443" t="s">
        <v>4570</v>
      </c>
      <c r="D2477" s="444" t="s">
        <v>4571</v>
      </c>
      <c r="E2477" s="443" t="s">
        <v>373</v>
      </c>
      <c r="F2477" s="444" t="s">
        <v>374</v>
      </c>
      <c r="G2477" s="443" t="s">
        <v>3343</v>
      </c>
      <c r="H2477" s="443" t="s">
        <v>3344</v>
      </c>
      <c r="I2477" s="445">
        <v>0.52999997138977051</v>
      </c>
      <c r="J2477" s="445">
        <v>6000</v>
      </c>
      <c r="K2477" s="446">
        <v>3174</v>
      </c>
    </row>
    <row r="2478" spans="1:11" ht="14.45" customHeight="1" x14ac:dyDescent="0.2">
      <c r="A2478" s="441" t="s">
        <v>3157</v>
      </c>
      <c r="B2478" s="442" t="s">
        <v>3158</v>
      </c>
      <c r="C2478" s="443" t="s">
        <v>4570</v>
      </c>
      <c r="D2478" s="444" t="s">
        <v>4571</v>
      </c>
      <c r="E2478" s="443" t="s">
        <v>373</v>
      </c>
      <c r="F2478" s="444" t="s">
        <v>374</v>
      </c>
      <c r="G2478" s="443" t="s">
        <v>4584</v>
      </c>
      <c r="H2478" s="443" t="s">
        <v>4585</v>
      </c>
      <c r="I2478" s="445">
        <v>0.6600000262260437</v>
      </c>
      <c r="J2478" s="445">
        <v>500</v>
      </c>
      <c r="K2478" s="446">
        <v>330</v>
      </c>
    </row>
    <row r="2479" spans="1:11" ht="14.45" customHeight="1" x14ac:dyDescent="0.2">
      <c r="A2479" s="441" t="s">
        <v>3157</v>
      </c>
      <c r="B2479" s="442" t="s">
        <v>3158</v>
      </c>
      <c r="C2479" s="443" t="s">
        <v>4570</v>
      </c>
      <c r="D2479" s="444" t="s">
        <v>4571</v>
      </c>
      <c r="E2479" s="443" t="s">
        <v>373</v>
      </c>
      <c r="F2479" s="444" t="s">
        <v>374</v>
      </c>
      <c r="G2479" s="443" t="s">
        <v>3341</v>
      </c>
      <c r="H2479" s="443" t="s">
        <v>3346</v>
      </c>
      <c r="I2479" s="445">
        <v>2.5399999618530273</v>
      </c>
      <c r="J2479" s="445">
        <v>2000</v>
      </c>
      <c r="K2479" s="446">
        <v>5078.39990234375</v>
      </c>
    </row>
    <row r="2480" spans="1:11" ht="14.45" customHeight="1" x14ac:dyDescent="0.2">
      <c r="A2480" s="441" t="s">
        <v>3157</v>
      </c>
      <c r="B2480" s="442" t="s">
        <v>3158</v>
      </c>
      <c r="C2480" s="443" t="s">
        <v>4570</v>
      </c>
      <c r="D2480" s="444" t="s">
        <v>4571</v>
      </c>
      <c r="E2480" s="443" t="s">
        <v>373</v>
      </c>
      <c r="F2480" s="444" t="s">
        <v>374</v>
      </c>
      <c r="G2480" s="443" t="s">
        <v>3348</v>
      </c>
      <c r="H2480" s="443" t="s">
        <v>4586</v>
      </c>
      <c r="I2480" s="445">
        <v>0.14000000059604645</v>
      </c>
      <c r="J2480" s="445">
        <v>100</v>
      </c>
      <c r="K2480" s="446">
        <v>14</v>
      </c>
    </row>
    <row r="2481" spans="1:11" ht="14.45" customHeight="1" x14ac:dyDescent="0.2">
      <c r="A2481" s="441" t="s">
        <v>3157</v>
      </c>
      <c r="B2481" s="442" t="s">
        <v>3158</v>
      </c>
      <c r="C2481" s="443" t="s">
        <v>4570</v>
      </c>
      <c r="D2481" s="444" t="s">
        <v>4571</v>
      </c>
      <c r="E2481" s="443" t="s">
        <v>373</v>
      </c>
      <c r="F2481" s="444" t="s">
        <v>374</v>
      </c>
      <c r="G2481" s="443" t="s">
        <v>3348</v>
      </c>
      <c r="H2481" s="443" t="s">
        <v>3349</v>
      </c>
      <c r="I2481" s="445">
        <v>0.14000000059604645</v>
      </c>
      <c r="J2481" s="445">
        <v>100</v>
      </c>
      <c r="K2481" s="446">
        <v>14</v>
      </c>
    </row>
    <row r="2482" spans="1:11" ht="14.45" customHeight="1" x14ac:dyDescent="0.2">
      <c r="A2482" s="441" t="s">
        <v>3157</v>
      </c>
      <c r="B2482" s="442" t="s">
        <v>3158</v>
      </c>
      <c r="C2482" s="443" t="s">
        <v>4570</v>
      </c>
      <c r="D2482" s="444" t="s">
        <v>4571</v>
      </c>
      <c r="E2482" s="443" t="s">
        <v>1373</v>
      </c>
      <c r="F2482" s="444" t="s">
        <v>1374</v>
      </c>
      <c r="G2482" s="443" t="s">
        <v>3356</v>
      </c>
      <c r="H2482" s="443" t="s">
        <v>3357</v>
      </c>
      <c r="I2482" s="445">
        <v>2.3299999237060547</v>
      </c>
      <c r="J2482" s="445">
        <v>200</v>
      </c>
      <c r="K2482" s="446">
        <v>466.80999755859375</v>
      </c>
    </row>
    <row r="2483" spans="1:11" ht="14.45" customHeight="1" x14ac:dyDescent="0.2">
      <c r="A2483" s="441" t="s">
        <v>3157</v>
      </c>
      <c r="B2483" s="442" t="s">
        <v>3158</v>
      </c>
      <c r="C2483" s="443" t="s">
        <v>4570</v>
      </c>
      <c r="D2483" s="444" t="s">
        <v>4571</v>
      </c>
      <c r="E2483" s="443" t="s">
        <v>1373</v>
      </c>
      <c r="F2483" s="444" t="s">
        <v>1374</v>
      </c>
      <c r="G2483" s="443" t="s">
        <v>3364</v>
      </c>
      <c r="H2483" s="443" t="s">
        <v>3365</v>
      </c>
      <c r="I2483" s="445">
        <v>2.9000000953674316</v>
      </c>
      <c r="J2483" s="445">
        <v>500</v>
      </c>
      <c r="K2483" s="446">
        <v>1450</v>
      </c>
    </row>
    <row r="2484" spans="1:11" ht="14.45" customHeight="1" x14ac:dyDescent="0.2">
      <c r="A2484" s="441" t="s">
        <v>3157</v>
      </c>
      <c r="B2484" s="442" t="s">
        <v>3158</v>
      </c>
      <c r="C2484" s="443" t="s">
        <v>4570</v>
      </c>
      <c r="D2484" s="444" t="s">
        <v>4571</v>
      </c>
      <c r="E2484" s="443" t="s">
        <v>1373</v>
      </c>
      <c r="F2484" s="444" t="s">
        <v>1374</v>
      </c>
      <c r="G2484" s="443" t="s">
        <v>3408</v>
      </c>
      <c r="H2484" s="443" t="s">
        <v>3409</v>
      </c>
      <c r="I2484" s="445">
        <v>18.840000152587891</v>
      </c>
      <c r="J2484" s="445">
        <v>120</v>
      </c>
      <c r="K2484" s="446">
        <v>2260.75</v>
      </c>
    </row>
    <row r="2485" spans="1:11" ht="14.45" customHeight="1" x14ac:dyDescent="0.2">
      <c r="A2485" s="441" t="s">
        <v>3157</v>
      </c>
      <c r="B2485" s="442" t="s">
        <v>3158</v>
      </c>
      <c r="C2485" s="443" t="s">
        <v>4570</v>
      </c>
      <c r="D2485" s="444" t="s">
        <v>4571</v>
      </c>
      <c r="E2485" s="443" t="s">
        <v>1373</v>
      </c>
      <c r="F2485" s="444" t="s">
        <v>1374</v>
      </c>
      <c r="G2485" s="443" t="s">
        <v>3412</v>
      </c>
      <c r="H2485" s="443" t="s">
        <v>3413</v>
      </c>
      <c r="I2485" s="445">
        <v>12.446666717529297</v>
      </c>
      <c r="J2485" s="445">
        <v>200</v>
      </c>
      <c r="K2485" s="446">
        <v>2474.0000610351563</v>
      </c>
    </row>
    <row r="2486" spans="1:11" ht="14.45" customHeight="1" x14ac:dyDescent="0.2">
      <c r="A2486" s="441" t="s">
        <v>3157</v>
      </c>
      <c r="B2486" s="442" t="s">
        <v>3158</v>
      </c>
      <c r="C2486" s="443" t="s">
        <v>4570</v>
      </c>
      <c r="D2486" s="444" t="s">
        <v>4571</v>
      </c>
      <c r="E2486" s="443" t="s">
        <v>1373</v>
      </c>
      <c r="F2486" s="444" t="s">
        <v>1374</v>
      </c>
      <c r="G2486" s="443" t="s">
        <v>3408</v>
      </c>
      <c r="H2486" s="443" t="s">
        <v>3414</v>
      </c>
      <c r="I2486" s="445">
        <v>17.459999084472656</v>
      </c>
      <c r="J2486" s="445">
        <v>40</v>
      </c>
      <c r="K2486" s="446">
        <v>698.40997314453125</v>
      </c>
    </row>
    <row r="2487" spans="1:11" ht="14.45" customHeight="1" x14ac:dyDescent="0.2">
      <c r="A2487" s="441" t="s">
        <v>3157</v>
      </c>
      <c r="B2487" s="442" t="s">
        <v>3158</v>
      </c>
      <c r="C2487" s="443" t="s">
        <v>4570</v>
      </c>
      <c r="D2487" s="444" t="s">
        <v>4571</v>
      </c>
      <c r="E2487" s="443" t="s">
        <v>1373</v>
      </c>
      <c r="F2487" s="444" t="s">
        <v>1374</v>
      </c>
      <c r="G2487" s="443" t="s">
        <v>3412</v>
      </c>
      <c r="H2487" s="443" t="s">
        <v>3415</v>
      </c>
      <c r="I2487" s="445">
        <v>11.680000305175781</v>
      </c>
      <c r="J2487" s="445">
        <v>40</v>
      </c>
      <c r="K2487" s="446">
        <v>467.20001220703125</v>
      </c>
    </row>
    <row r="2488" spans="1:11" ht="14.45" customHeight="1" x14ac:dyDescent="0.2">
      <c r="A2488" s="441" t="s">
        <v>3157</v>
      </c>
      <c r="B2488" s="442" t="s">
        <v>3158</v>
      </c>
      <c r="C2488" s="443" t="s">
        <v>4570</v>
      </c>
      <c r="D2488" s="444" t="s">
        <v>4571</v>
      </c>
      <c r="E2488" s="443" t="s">
        <v>1373</v>
      </c>
      <c r="F2488" s="444" t="s">
        <v>1374</v>
      </c>
      <c r="G2488" s="443" t="s">
        <v>3364</v>
      </c>
      <c r="H2488" s="443" t="s">
        <v>3416</v>
      </c>
      <c r="I2488" s="445">
        <v>2.9000000953674316</v>
      </c>
      <c r="J2488" s="445">
        <v>300</v>
      </c>
      <c r="K2488" s="446">
        <v>870</v>
      </c>
    </row>
    <row r="2489" spans="1:11" ht="14.45" customHeight="1" x14ac:dyDescent="0.2">
      <c r="A2489" s="441" t="s">
        <v>3157</v>
      </c>
      <c r="B2489" s="442" t="s">
        <v>3158</v>
      </c>
      <c r="C2489" s="443" t="s">
        <v>4570</v>
      </c>
      <c r="D2489" s="444" t="s">
        <v>4571</v>
      </c>
      <c r="E2489" s="443" t="s">
        <v>1373</v>
      </c>
      <c r="F2489" s="444" t="s">
        <v>1374</v>
      </c>
      <c r="G2489" s="443" t="s">
        <v>3366</v>
      </c>
      <c r="H2489" s="443" t="s">
        <v>3417</v>
      </c>
      <c r="I2489" s="445">
        <v>2.9100000858306885</v>
      </c>
      <c r="J2489" s="445">
        <v>300</v>
      </c>
      <c r="K2489" s="446">
        <v>873</v>
      </c>
    </row>
    <row r="2490" spans="1:11" ht="14.45" customHeight="1" x14ac:dyDescent="0.2">
      <c r="A2490" s="441" t="s">
        <v>3157</v>
      </c>
      <c r="B2490" s="442" t="s">
        <v>3158</v>
      </c>
      <c r="C2490" s="443" t="s">
        <v>4570</v>
      </c>
      <c r="D2490" s="444" t="s">
        <v>4571</v>
      </c>
      <c r="E2490" s="443" t="s">
        <v>1373</v>
      </c>
      <c r="F2490" s="444" t="s">
        <v>1374</v>
      </c>
      <c r="G2490" s="443" t="s">
        <v>4587</v>
      </c>
      <c r="H2490" s="443" t="s">
        <v>4588</v>
      </c>
      <c r="I2490" s="445">
        <v>1482.25</v>
      </c>
      <c r="J2490" s="445">
        <v>2</v>
      </c>
      <c r="K2490" s="446">
        <v>2964.5</v>
      </c>
    </row>
    <row r="2491" spans="1:11" ht="14.45" customHeight="1" x14ac:dyDescent="0.2">
      <c r="A2491" s="441" t="s">
        <v>3157</v>
      </c>
      <c r="B2491" s="442" t="s">
        <v>3158</v>
      </c>
      <c r="C2491" s="443" t="s">
        <v>4570</v>
      </c>
      <c r="D2491" s="444" t="s">
        <v>4571</v>
      </c>
      <c r="E2491" s="443" t="s">
        <v>1373</v>
      </c>
      <c r="F2491" s="444" t="s">
        <v>1374</v>
      </c>
      <c r="G2491" s="443" t="s">
        <v>3432</v>
      </c>
      <c r="H2491" s="443" t="s">
        <v>3433</v>
      </c>
      <c r="I2491" s="445">
        <v>839.97998046875</v>
      </c>
      <c r="J2491" s="445">
        <v>60</v>
      </c>
      <c r="K2491" s="446">
        <v>50398.55859375</v>
      </c>
    </row>
    <row r="2492" spans="1:11" ht="14.45" customHeight="1" x14ac:dyDescent="0.2">
      <c r="A2492" s="441" t="s">
        <v>3157</v>
      </c>
      <c r="B2492" s="442" t="s">
        <v>3158</v>
      </c>
      <c r="C2492" s="443" t="s">
        <v>4570</v>
      </c>
      <c r="D2492" s="444" t="s">
        <v>4571</v>
      </c>
      <c r="E2492" s="443" t="s">
        <v>1373</v>
      </c>
      <c r="F2492" s="444" t="s">
        <v>1374</v>
      </c>
      <c r="G2492" s="443" t="s">
        <v>3434</v>
      </c>
      <c r="H2492" s="443" t="s">
        <v>3435</v>
      </c>
      <c r="I2492" s="445">
        <v>48.279998779296875</v>
      </c>
      <c r="J2492" s="445">
        <v>40</v>
      </c>
      <c r="K2492" s="446">
        <v>1931.06005859375</v>
      </c>
    </row>
    <row r="2493" spans="1:11" ht="14.45" customHeight="1" x14ac:dyDescent="0.2">
      <c r="A2493" s="441" t="s">
        <v>3157</v>
      </c>
      <c r="B2493" s="442" t="s">
        <v>3158</v>
      </c>
      <c r="C2493" s="443" t="s">
        <v>4570</v>
      </c>
      <c r="D2493" s="444" t="s">
        <v>4571</v>
      </c>
      <c r="E2493" s="443" t="s">
        <v>1373</v>
      </c>
      <c r="F2493" s="444" t="s">
        <v>1374</v>
      </c>
      <c r="G2493" s="443" t="s">
        <v>3432</v>
      </c>
      <c r="H2493" s="443" t="s">
        <v>3441</v>
      </c>
      <c r="I2493" s="445">
        <v>839.97998046875</v>
      </c>
      <c r="J2493" s="445">
        <v>70</v>
      </c>
      <c r="K2493" s="446">
        <v>58798.318359375</v>
      </c>
    </row>
    <row r="2494" spans="1:11" ht="14.45" customHeight="1" x14ac:dyDescent="0.2">
      <c r="A2494" s="441" t="s">
        <v>3157</v>
      </c>
      <c r="B2494" s="442" t="s">
        <v>3158</v>
      </c>
      <c r="C2494" s="443" t="s">
        <v>4570</v>
      </c>
      <c r="D2494" s="444" t="s">
        <v>4571</v>
      </c>
      <c r="E2494" s="443" t="s">
        <v>1373</v>
      </c>
      <c r="F2494" s="444" t="s">
        <v>1374</v>
      </c>
      <c r="G2494" s="443" t="s">
        <v>3434</v>
      </c>
      <c r="H2494" s="443" t="s">
        <v>3442</v>
      </c>
      <c r="I2494" s="445">
        <v>48.279998779296875</v>
      </c>
      <c r="J2494" s="445">
        <v>150</v>
      </c>
      <c r="K2494" s="446">
        <v>7242</v>
      </c>
    </row>
    <row r="2495" spans="1:11" ht="14.45" customHeight="1" x14ac:dyDescent="0.2">
      <c r="A2495" s="441" t="s">
        <v>3157</v>
      </c>
      <c r="B2495" s="442" t="s">
        <v>3158</v>
      </c>
      <c r="C2495" s="443" t="s">
        <v>4570</v>
      </c>
      <c r="D2495" s="444" t="s">
        <v>4571</v>
      </c>
      <c r="E2495" s="443" t="s">
        <v>1373</v>
      </c>
      <c r="F2495" s="444" t="s">
        <v>1374</v>
      </c>
      <c r="G2495" s="443" t="s">
        <v>3444</v>
      </c>
      <c r="H2495" s="443" t="s">
        <v>3445</v>
      </c>
      <c r="I2495" s="445">
        <v>130.67999267578125</v>
      </c>
      <c r="J2495" s="445">
        <v>5</v>
      </c>
      <c r="K2495" s="446">
        <v>653.39996337890625</v>
      </c>
    </row>
    <row r="2496" spans="1:11" ht="14.45" customHeight="1" x14ac:dyDescent="0.2">
      <c r="A2496" s="441" t="s">
        <v>3157</v>
      </c>
      <c r="B2496" s="442" t="s">
        <v>3158</v>
      </c>
      <c r="C2496" s="443" t="s">
        <v>4570</v>
      </c>
      <c r="D2496" s="444" t="s">
        <v>4571</v>
      </c>
      <c r="E2496" s="443" t="s">
        <v>1373</v>
      </c>
      <c r="F2496" s="444" t="s">
        <v>1374</v>
      </c>
      <c r="G2496" s="443" t="s">
        <v>3450</v>
      </c>
      <c r="H2496" s="443" t="s">
        <v>4589</v>
      </c>
      <c r="I2496" s="445">
        <v>149.82000732421875</v>
      </c>
      <c r="J2496" s="445">
        <v>1</v>
      </c>
      <c r="K2496" s="446">
        <v>149.82000732421875</v>
      </c>
    </row>
    <row r="2497" spans="1:11" ht="14.45" customHeight="1" x14ac:dyDescent="0.2">
      <c r="A2497" s="441" t="s">
        <v>3157</v>
      </c>
      <c r="B2497" s="442" t="s">
        <v>3158</v>
      </c>
      <c r="C2497" s="443" t="s">
        <v>4570</v>
      </c>
      <c r="D2497" s="444" t="s">
        <v>4571</v>
      </c>
      <c r="E2497" s="443" t="s">
        <v>1373</v>
      </c>
      <c r="F2497" s="444" t="s">
        <v>1374</v>
      </c>
      <c r="G2497" s="443" t="s">
        <v>3446</v>
      </c>
      <c r="H2497" s="443" t="s">
        <v>4590</v>
      </c>
      <c r="I2497" s="445">
        <v>138.63999938964844</v>
      </c>
      <c r="J2497" s="445">
        <v>1</v>
      </c>
      <c r="K2497" s="446">
        <v>138.63999938964844</v>
      </c>
    </row>
    <row r="2498" spans="1:11" ht="14.45" customHeight="1" x14ac:dyDescent="0.2">
      <c r="A2498" s="441" t="s">
        <v>3157</v>
      </c>
      <c r="B2498" s="442" t="s">
        <v>3158</v>
      </c>
      <c r="C2498" s="443" t="s">
        <v>4570</v>
      </c>
      <c r="D2498" s="444" t="s">
        <v>4571</v>
      </c>
      <c r="E2498" s="443" t="s">
        <v>1373</v>
      </c>
      <c r="F2498" s="444" t="s">
        <v>1374</v>
      </c>
      <c r="G2498" s="443" t="s">
        <v>3452</v>
      </c>
      <c r="H2498" s="443" t="s">
        <v>3453</v>
      </c>
      <c r="I2498" s="445">
        <v>140.36000061035156</v>
      </c>
      <c r="J2498" s="445">
        <v>2</v>
      </c>
      <c r="K2498" s="446">
        <v>280.72000122070313</v>
      </c>
    </row>
    <row r="2499" spans="1:11" ht="14.45" customHeight="1" x14ac:dyDescent="0.2">
      <c r="A2499" s="441" t="s">
        <v>3157</v>
      </c>
      <c r="B2499" s="442" t="s">
        <v>3158</v>
      </c>
      <c r="C2499" s="443" t="s">
        <v>4570</v>
      </c>
      <c r="D2499" s="444" t="s">
        <v>4571</v>
      </c>
      <c r="E2499" s="443" t="s">
        <v>1373</v>
      </c>
      <c r="F2499" s="444" t="s">
        <v>1374</v>
      </c>
      <c r="G2499" s="443" t="s">
        <v>4591</v>
      </c>
      <c r="H2499" s="443" t="s">
        <v>4592</v>
      </c>
      <c r="I2499" s="445">
        <v>214.16999816894531</v>
      </c>
      <c r="J2499" s="445">
        <v>5</v>
      </c>
      <c r="K2499" s="446">
        <v>1070.8499755859375</v>
      </c>
    </row>
    <row r="2500" spans="1:11" ht="14.45" customHeight="1" x14ac:dyDescent="0.2">
      <c r="A2500" s="441" t="s">
        <v>3157</v>
      </c>
      <c r="B2500" s="442" t="s">
        <v>3158</v>
      </c>
      <c r="C2500" s="443" t="s">
        <v>4570</v>
      </c>
      <c r="D2500" s="444" t="s">
        <v>4571</v>
      </c>
      <c r="E2500" s="443" t="s">
        <v>1373</v>
      </c>
      <c r="F2500" s="444" t="s">
        <v>1374</v>
      </c>
      <c r="G2500" s="443" t="s">
        <v>3462</v>
      </c>
      <c r="H2500" s="443" t="s">
        <v>3463</v>
      </c>
      <c r="I2500" s="445">
        <v>87.480003356933594</v>
      </c>
      <c r="J2500" s="445">
        <v>200</v>
      </c>
      <c r="K2500" s="446">
        <v>17496.599609375</v>
      </c>
    </row>
    <row r="2501" spans="1:11" ht="14.45" customHeight="1" x14ac:dyDescent="0.2">
      <c r="A2501" s="441" t="s">
        <v>3157</v>
      </c>
      <c r="B2501" s="442" t="s">
        <v>3158</v>
      </c>
      <c r="C2501" s="443" t="s">
        <v>4570</v>
      </c>
      <c r="D2501" s="444" t="s">
        <v>4571</v>
      </c>
      <c r="E2501" s="443" t="s">
        <v>1373</v>
      </c>
      <c r="F2501" s="444" t="s">
        <v>1374</v>
      </c>
      <c r="G2501" s="443" t="s">
        <v>3468</v>
      </c>
      <c r="H2501" s="443" t="s">
        <v>3469</v>
      </c>
      <c r="I2501" s="445">
        <v>57.479230440579926</v>
      </c>
      <c r="J2501" s="445">
        <v>2700</v>
      </c>
      <c r="K2501" s="446">
        <v>155181.25</v>
      </c>
    </row>
    <row r="2502" spans="1:11" ht="14.45" customHeight="1" x14ac:dyDescent="0.2">
      <c r="A2502" s="441" t="s">
        <v>3157</v>
      </c>
      <c r="B2502" s="442" t="s">
        <v>3158</v>
      </c>
      <c r="C2502" s="443" t="s">
        <v>4570</v>
      </c>
      <c r="D2502" s="444" t="s">
        <v>4571</v>
      </c>
      <c r="E2502" s="443" t="s">
        <v>1373</v>
      </c>
      <c r="F2502" s="444" t="s">
        <v>1374</v>
      </c>
      <c r="G2502" s="443" t="s">
        <v>3462</v>
      </c>
      <c r="H2502" s="443" t="s">
        <v>4593</v>
      </c>
      <c r="I2502" s="445">
        <v>87.480003356933594</v>
      </c>
      <c r="J2502" s="445">
        <v>250</v>
      </c>
      <c r="K2502" s="446">
        <v>21870.75</v>
      </c>
    </row>
    <row r="2503" spans="1:11" ht="14.45" customHeight="1" x14ac:dyDescent="0.2">
      <c r="A2503" s="441" t="s">
        <v>3157</v>
      </c>
      <c r="B2503" s="442" t="s">
        <v>3158</v>
      </c>
      <c r="C2503" s="443" t="s">
        <v>4570</v>
      </c>
      <c r="D2503" s="444" t="s">
        <v>4571</v>
      </c>
      <c r="E2503" s="443" t="s">
        <v>1373</v>
      </c>
      <c r="F2503" s="444" t="s">
        <v>1374</v>
      </c>
      <c r="G2503" s="443" t="s">
        <v>3464</v>
      </c>
      <c r="H2503" s="443" t="s">
        <v>3470</v>
      </c>
      <c r="I2503" s="445">
        <v>62.560001373291016</v>
      </c>
      <c r="J2503" s="445">
        <v>200</v>
      </c>
      <c r="K2503" s="446">
        <v>12511.400390625</v>
      </c>
    </row>
    <row r="2504" spans="1:11" ht="14.45" customHeight="1" x14ac:dyDescent="0.2">
      <c r="A2504" s="441" t="s">
        <v>3157</v>
      </c>
      <c r="B2504" s="442" t="s">
        <v>3158</v>
      </c>
      <c r="C2504" s="443" t="s">
        <v>4570</v>
      </c>
      <c r="D2504" s="444" t="s">
        <v>4571</v>
      </c>
      <c r="E2504" s="443" t="s">
        <v>1373</v>
      </c>
      <c r="F2504" s="444" t="s">
        <v>1374</v>
      </c>
      <c r="G2504" s="443" t="s">
        <v>3466</v>
      </c>
      <c r="H2504" s="443" t="s">
        <v>4594</v>
      </c>
      <c r="I2504" s="445">
        <v>87.480003356933594</v>
      </c>
      <c r="J2504" s="445">
        <v>200</v>
      </c>
      <c r="K2504" s="446">
        <v>17496.60009765625</v>
      </c>
    </row>
    <row r="2505" spans="1:11" ht="14.45" customHeight="1" x14ac:dyDescent="0.2">
      <c r="A2505" s="441" t="s">
        <v>3157</v>
      </c>
      <c r="B2505" s="442" t="s">
        <v>3158</v>
      </c>
      <c r="C2505" s="443" t="s">
        <v>4570</v>
      </c>
      <c r="D2505" s="444" t="s">
        <v>4571</v>
      </c>
      <c r="E2505" s="443" t="s">
        <v>1373</v>
      </c>
      <c r="F2505" s="444" t="s">
        <v>1374</v>
      </c>
      <c r="G2505" s="443" t="s">
        <v>3468</v>
      </c>
      <c r="H2505" s="443" t="s">
        <v>3471</v>
      </c>
      <c r="I2505" s="445">
        <v>57.479999542236328</v>
      </c>
      <c r="J2505" s="445">
        <v>2100</v>
      </c>
      <c r="K2505" s="446">
        <v>120698.75</v>
      </c>
    </row>
    <row r="2506" spans="1:11" ht="14.45" customHeight="1" x14ac:dyDescent="0.2">
      <c r="A2506" s="441" t="s">
        <v>3157</v>
      </c>
      <c r="B2506" s="442" t="s">
        <v>3158</v>
      </c>
      <c r="C2506" s="443" t="s">
        <v>4570</v>
      </c>
      <c r="D2506" s="444" t="s">
        <v>4571</v>
      </c>
      <c r="E2506" s="443" t="s">
        <v>1373</v>
      </c>
      <c r="F2506" s="444" t="s">
        <v>1374</v>
      </c>
      <c r="G2506" s="443" t="s">
        <v>4595</v>
      </c>
      <c r="H2506" s="443" t="s">
        <v>4596</v>
      </c>
      <c r="I2506" s="445">
        <v>1150.7099609375</v>
      </c>
      <c r="J2506" s="445">
        <v>1</v>
      </c>
      <c r="K2506" s="446">
        <v>1150.7099609375</v>
      </c>
    </row>
    <row r="2507" spans="1:11" ht="14.45" customHeight="1" x14ac:dyDescent="0.2">
      <c r="A2507" s="441" t="s">
        <v>3157</v>
      </c>
      <c r="B2507" s="442" t="s">
        <v>3158</v>
      </c>
      <c r="C2507" s="443" t="s">
        <v>4570</v>
      </c>
      <c r="D2507" s="444" t="s">
        <v>4571</v>
      </c>
      <c r="E2507" s="443" t="s">
        <v>1373</v>
      </c>
      <c r="F2507" s="444" t="s">
        <v>1374</v>
      </c>
      <c r="G2507" s="443" t="s">
        <v>3502</v>
      </c>
      <c r="H2507" s="443" t="s">
        <v>3503</v>
      </c>
      <c r="I2507" s="445">
        <v>1410.8599853515625</v>
      </c>
      <c r="J2507" s="445">
        <v>2</v>
      </c>
      <c r="K2507" s="446">
        <v>2821.719970703125</v>
      </c>
    </row>
    <row r="2508" spans="1:11" ht="14.45" customHeight="1" x14ac:dyDescent="0.2">
      <c r="A2508" s="441" t="s">
        <v>3157</v>
      </c>
      <c r="B2508" s="442" t="s">
        <v>3158</v>
      </c>
      <c r="C2508" s="443" t="s">
        <v>4570</v>
      </c>
      <c r="D2508" s="444" t="s">
        <v>4571</v>
      </c>
      <c r="E2508" s="443" t="s">
        <v>1373</v>
      </c>
      <c r="F2508" s="444" t="s">
        <v>1374</v>
      </c>
      <c r="G2508" s="443" t="s">
        <v>4597</v>
      </c>
      <c r="H2508" s="443" t="s">
        <v>4598</v>
      </c>
      <c r="I2508" s="445">
        <v>3512.7650146484375</v>
      </c>
      <c r="J2508" s="445">
        <v>6</v>
      </c>
      <c r="K2508" s="446">
        <v>20870.6103515625</v>
      </c>
    </row>
    <row r="2509" spans="1:11" ht="14.45" customHeight="1" x14ac:dyDescent="0.2">
      <c r="A2509" s="441" t="s">
        <v>3157</v>
      </c>
      <c r="B2509" s="442" t="s">
        <v>3158</v>
      </c>
      <c r="C2509" s="443" t="s">
        <v>4570</v>
      </c>
      <c r="D2509" s="444" t="s">
        <v>4571</v>
      </c>
      <c r="E2509" s="443" t="s">
        <v>1373</v>
      </c>
      <c r="F2509" s="444" t="s">
        <v>1374</v>
      </c>
      <c r="G2509" s="443" t="s">
        <v>4599</v>
      </c>
      <c r="H2509" s="443" t="s">
        <v>4600</v>
      </c>
      <c r="I2509" s="445">
        <v>2047.1649780273438</v>
      </c>
      <c r="J2509" s="445">
        <v>6</v>
      </c>
      <c r="K2509" s="446">
        <v>12162.28955078125</v>
      </c>
    </row>
    <row r="2510" spans="1:11" ht="14.45" customHeight="1" x14ac:dyDescent="0.2">
      <c r="A2510" s="441" t="s">
        <v>3157</v>
      </c>
      <c r="B2510" s="442" t="s">
        <v>3158</v>
      </c>
      <c r="C2510" s="443" t="s">
        <v>4570</v>
      </c>
      <c r="D2510" s="444" t="s">
        <v>4571</v>
      </c>
      <c r="E2510" s="443" t="s">
        <v>1373</v>
      </c>
      <c r="F2510" s="444" t="s">
        <v>1374</v>
      </c>
      <c r="G2510" s="443" t="s">
        <v>4601</v>
      </c>
      <c r="H2510" s="443" t="s">
        <v>4602</v>
      </c>
      <c r="I2510" s="445">
        <v>2315.9249267578125</v>
      </c>
      <c r="J2510" s="445">
        <v>4</v>
      </c>
      <c r="K2510" s="446">
        <v>9263.68994140625</v>
      </c>
    </row>
    <row r="2511" spans="1:11" ht="14.45" customHeight="1" x14ac:dyDescent="0.2">
      <c r="A2511" s="441" t="s">
        <v>3157</v>
      </c>
      <c r="B2511" s="442" t="s">
        <v>3158</v>
      </c>
      <c r="C2511" s="443" t="s">
        <v>4570</v>
      </c>
      <c r="D2511" s="444" t="s">
        <v>4571</v>
      </c>
      <c r="E2511" s="443" t="s">
        <v>1373</v>
      </c>
      <c r="F2511" s="444" t="s">
        <v>1374</v>
      </c>
      <c r="G2511" s="443" t="s">
        <v>4603</v>
      </c>
      <c r="H2511" s="443" t="s">
        <v>4604</v>
      </c>
      <c r="I2511" s="445">
        <v>1335.8399658203125</v>
      </c>
      <c r="J2511" s="445">
        <v>2</v>
      </c>
      <c r="K2511" s="446">
        <v>2671.679931640625</v>
      </c>
    </row>
    <row r="2512" spans="1:11" ht="14.45" customHeight="1" x14ac:dyDescent="0.2">
      <c r="A2512" s="441" t="s">
        <v>3157</v>
      </c>
      <c r="B2512" s="442" t="s">
        <v>3158</v>
      </c>
      <c r="C2512" s="443" t="s">
        <v>4570</v>
      </c>
      <c r="D2512" s="444" t="s">
        <v>4571</v>
      </c>
      <c r="E2512" s="443" t="s">
        <v>1373</v>
      </c>
      <c r="F2512" s="444" t="s">
        <v>1374</v>
      </c>
      <c r="G2512" s="443" t="s">
        <v>3522</v>
      </c>
      <c r="H2512" s="443" t="s">
        <v>3523</v>
      </c>
      <c r="I2512" s="445">
        <v>2155.4337768554688</v>
      </c>
      <c r="J2512" s="445">
        <v>14</v>
      </c>
      <c r="K2512" s="446">
        <v>30208.38037109375</v>
      </c>
    </row>
    <row r="2513" spans="1:11" ht="14.45" customHeight="1" x14ac:dyDescent="0.2">
      <c r="A2513" s="441" t="s">
        <v>3157</v>
      </c>
      <c r="B2513" s="442" t="s">
        <v>3158</v>
      </c>
      <c r="C2513" s="443" t="s">
        <v>4570</v>
      </c>
      <c r="D2513" s="444" t="s">
        <v>4571</v>
      </c>
      <c r="E2513" s="443" t="s">
        <v>1373</v>
      </c>
      <c r="F2513" s="444" t="s">
        <v>1374</v>
      </c>
      <c r="G2513" s="443" t="s">
        <v>3524</v>
      </c>
      <c r="H2513" s="443" t="s">
        <v>3525</v>
      </c>
      <c r="I2513" s="445">
        <v>2182.356689453125</v>
      </c>
      <c r="J2513" s="445">
        <v>6</v>
      </c>
      <c r="K2513" s="446">
        <v>13094.14013671875</v>
      </c>
    </row>
    <row r="2514" spans="1:11" ht="14.45" customHeight="1" x14ac:dyDescent="0.2">
      <c r="A2514" s="441" t="s">
        <v>3157</v>
      </c>
      <c r="B2514" s="442" t="s">
        <v>3158</v>
      </c>
      <c r="C2514" s="443" t="s">
        <v>4570</v>
      </c>
      <c r="D2514" s="444" t="s">
        <v>4571</v>
      </c>
      <c r="E2514" s="443" t="s">
        <v>1373</v>
      </c>
      <c r="F2514" s="444" t="s">
        <v>1374</v>
      </c>
      <c r="G2514" s="443" t="s">
        <v>4605</v>
      </c>
      <c r="H2514" s="443" t="s">
        <v>4606</v>
      </c>
      <c r="I2514" s="445">
        <v>1658.050048828125</v>
      </c>
      <c r="J2514" s="445">
        <v>2</v>
      </c>
      <c r="K2514" s="446">
        <v>3316.10009765625</v>
      </c>
    </row>
    <row r="2515" spans="1:11" ht="14.45" customHeight="1" x14ac:dyDescent="0.2">
      <c r="A2515" s="441" t="s">
        <v>3157</v>
      </c>
      <c r="B2515" s="442" t="s">
        <v>3158</v>
      </c>
      <c r="C2515" s="443" t="s">
        <v>4570</v>
      </c>
      <c r="D2515" s="444" t="s">
        <v>4571</v>
      </c>
      <c r="E2515" s="443" t="s">
        <v>1373</v>
      </c>
      <c r="F2515" s="444" t="s">
        <v>1374</v>
      </c>
      <c r="G2515" s="443" t="s">
        <v>4607</v>
      </c>
      <c r="H2515" s="443" t="s">
        <v>4608</v>
      </c>
      <c r="I2515" s="445">
        <v>1351.5699462890625</v>
      </c>
      <c r="J2515" s="445">
        <v>2</v>
      </c>
      <c r="K2515" s="446">
        <v>2703.139892578125</v>
      </c>
    </row>
    <row r="2516" spans="1:11" ht="14.45" customHeight="1" x14ac:dyDescent="0.2">
      <c r="A2516" s="441" t="s">
        <v>3157</v>
      </c>
      <c r="B2516" s="442" t="s">
        <v>3158</v>
      </c>
      <c r="C2516" s="443" t="s">
        <v>4570</v>
      </c>
      <c r="D2516" s="444" t="s">
        <v>4571</v>
      </c>
      <c r="E2516" s="443" t="s">
        <v>1373</v>
      </c>
      <c r="F2516" s="444" t="s">
        <v>1374</v>
      </c>
      <c r="G2516" s="443" t="s">
        <v>4609</v>
      </c>
      <c r="H2516" s="443" t="s">
        <v>4610</v>
      </c>
      <c r="I2516" s="445">
        <v>3115.75</v>
      </c>
      <c r="J2516" s="445">
        <v>3</v>
      </c>
      <c r="K2516" s="446">
        <v>9347.25</v>
      </c>
    </row>
    <row r="2517" spans="1:11" ht="14.45" customHeight="1" x14ac:dyDescent="0.2">
      <c r="A2517" s="441" t="s">
        <v>3157</v>
      </c>
      <c r="B2517" s="442" t="s">
        <v>3158</v>
      </c>
      <c r="C2517" s="443" t="s">
        <v>4570</v>
      </c>
      <c r="D2517" s="444" t="s">
        <v>4571</v>
      </c>
      <c r="E2517" s="443" t="s">
        <v>1373</v>
      </c>
      <c r="F2517" s="444" t="s">
        <v>1374</v>
      </c>
      <c r="G2517" s="443" t="s">
        <v>3570</v>
      </c>
      <c r="H2517" s="443" t="s">
        <v>3571</v>
      </c>
      <c r="I2517" s="445">
        <v>2334.090087890625</v>
      </c>
      <c r="J2517" s="445">
        <v>6</v>
      </c>
      <c r="K2517" s="446">
        <v>14004.5400390625</v>
      </c>
    </row>
    <row r="2518" spans="1:11" ht="14.45" customHeight="1" x14ac:dyDescent="0.2">
      <c r="A2518" s="441" t="s">
        <v>3157</v>
      </c>
      <c r="B2518" s="442" t="s">
        <v>3158</v>
      </c>
      <c r="C2518" s="443" t="s">
        <v>4570</v>
      </c>
      <c r="D2518" s="444" t="s">
        <v>4571</v>
      </c>
      <c r="E2518" s="443" t="s">
        <v>1373</v>
      </c>
      <c r="F2518" s="444" t="s">
        <v>1374</v>
      </c>
      <c r="G2518" s="443" t="s">
        <v>4611</v>
      </c>
      <c r="H2518" s="443" t="s">
        <v>4612</v>
      </c>
      <c r="I2518" s="445">
        <v>2388.5400390625</v>
      </c>
      <c r="J2518" s="445">
        <v>4</v>
      </c>
      <c r="K2518" s="446">
        <v>9554.16015625</v>
      </c>
    </row>
    <row r="2519" spans="1:11" ht="14.45" customHeight="1" x14ac:dyDescent="0.2">
      <c r="A2519" s="441" t="s">
        <v>3157</v>
      </c>
      <c r="B2519" s="442" t="s">
        <v>3158</v>
      </c>
      <c r="C2519" s="443" t="s">
        <v>4570</v>
      </c>
      <c r="D2519" s="444" t="s">
        <v>4571</v>
      </c>
      <c r="E2519" s="443" t="s">
        <v>1373</v>
      </c>
      <c r="F2519" s="444" t="s">
        <v>1374</v>
      </c>
      <c r="G2519" s="443" t="s">
        <v>4613</v>
      </c>
      <c r="H2519" s="443" t="s">
        <v>4614</v>
      </c>
      <c r="I2519" s="445">
        <v>3214.969970703125</v>
      </c>
      <c r="J2519" s="445">
        <v>2</v>
      </c>
      <c r="K2519" s="446">
        <v>6429.93994140625</v>
      </c>
    </row>
    <row r="2520" spans="1:11" ht="14.45" customHeight="1" x14ac:dyDescent="0.2">
      <c r="A2520" s="441" t="s">
        <v>3157</v>
      </c>
      <c r="B2520" s="442" t="s">
        <v>3158</v>
      </c>
      <c r="C2520" s="443" t="s">
        <v>4570</v>
      </c>
      <c r="D2520" s="444" t="s">
        <v>4571</v>
      </c>
      <c r="E2520" s="443" t="s">
        <v>1373</v>
      </c>
      <c r="F2520" s="444" t="s">
        <v>1374</v>
      </c>
      <c r="G2520" s="443" t="s">
        <v>4615</v>
      </c>
      <c r="H2520" s="443" t="s">
        <v>4616</v>
      </c>
      <c r="I2520" s="445">
        <v>851.489990234375</v>
      </c>
      <c r="J2520" s="445">
        <v>8</v>
      </c>
      <c r="K2520" s="446">
        <v>6711.6800537109375</v>
      </c>
    </row>
    <row r="2521" spans="1:11" ht="14.45" customHeight="1" x14ac:dyDescent="0.2">
      <c r="A2521" s="441" t="s">
        <v>3157</v>
      </c>
      <c r="B2521" s="442" t="s">
        <v>3158</v>
      </c>
      <c r="C2521" s="443" t="s">
        <v>4570</v>
      </c>
      <c r="D2521" s="444" t="s">
        <v>4571</v>
      </c>
      <c r="E2521" s="443" t="s">
        <v>1373</v>
      </c>
      <c r="F2521" s="444" t="s">
        <v>1374</v>
      </c>
      <c r="G2521" s="443" t="s">
        <v>3574</v>
      </c>
      <c r="H2521" s="443" t="s">
        <v>3575</v>
      </c>
      <c r="I2521" s="445">
        <v>2562.780029296875</v>
      </c>
      <c r="J2521" s="445">
        <v>3</v>
      </c>
      <c r="K2521" s="446">
        <v>7688.33984375</v>
      </c>
    </row>
    <row r="2522" spans="1:11" ht="14.45" customHeight="1" x14ac:dyDescent="0.2">
      <c r="A2522" s="441" t="s">
        <v>3157</v>
      </c>
      <c r="B2522" s="442" t="s">
        <v>3158</v>
      </c>
      <c r="C2522" s="443" t="s">
        <v>4570</v>
      </c>
      <c r="D2522" s="444" t="s">
        <v>4571</v>
      </c>
      <c r="E2522" s="443" t="s">
        <v>1373</v>
      </c>
      <c r="F2522" s="444" t="s">
        <v>1374</v>
      </c>
      <c r="G2522" s="443" t="s">
        <v>4617</v>
      </c>
      <c r="H2522" s="443" t="s">
        <v>4618</v>
      </c>
      <c r="I2522" s="445">
        <v>920.80999755859375</v>
      </c>
      <c r="J2522" s="445">
        <v>2</v>
      </c>
      <c r="K2522" s="446">
        <v>1841.6199951171875</v>
      </c>
    </row>
    <row r="2523" spans="1:11" ht="14.45" customHeight="1" x14ac:dyDescent="0.2">
      <c r="A2523" s="441" t="s">
        <v>3157</v>
      </c>
      <c r="B2523" s="442" t="s">
        <v>3158</v>
      </c>
      <c r="C2523" s="443" t="s">
        <v>4570</v>
      </c>
      <c r="D2523" s="444" t="s">
        <v>4571</v>
      </c>
      <c r="E2523" s="443" t="s">
        <v>1373</v>
      </c>
      <c r="F2523" s="444" t="s">
        <v>1374</v>
      </c>
      <c r="G2523" s="443" t="s">
        <v>4619</v>
      </c>
      <c r="H2523" s="443" t="s">
        <v>4620</v>
      </c>
      <c r="I2523" s="445">
        <v>968</v>
      </c>
      <c r="J2523" s="445">
        <v>1</v>
      </c>
      <c r="K2523" s="446">
        <v>968</v>
      </c>
    </row>
    <row r="2524" spans="1:11" ht="14.45" customHeight="1" x14ac:dyDescent="0.2">
      <c r="A2524" s="441" t="s">
        <v>3157</v>
      </c>
      <c r="B2524" s="442" t="s">
        <v>3158</v>
      </c>
      <c r="C2524" s="443" t="s">
        <v>4570</v>
      </c>
      <c r="D2524" s="444" t="s">
        <v>4571</v>
      </c>
      <c r="E2524" s="443" t="s">
        <v>1373</v>
      </c>
      <c r="F2524" s="444" t="s">
        <v>1374</v>
      </c>
      <c r="G2524" s="443" t="s">
        <v>4621</v>
      </c>
      <c r="H2524" s="443" t="s">
        <v>4622</v>
      </c>
      <c r="I2524" s="445">
        <v>709.05999755859375</v>
      </c>
      <c r="J2524" s="445">
        <v>1</v>
      </c>
      <c r="K2524" s="446">
        <v>709.05999755859375</v>
      </c>
    </row>
    <row r="2525" spans="1:11" ht="14.45" customHeight="1" x14ac:dyDescent="0.2">
      <c r="A2525" s="441" t="s">
        <v>3157</v>
      </c>
      <c r="B2525" s="442" t="s">
        <v>3158</v>
      </c>
      <c r="C2525" s="443" t="s">
        <v>4570</v>
      </c>
      <c r="D2525" s="444" t="s">
        <v>4571</v>
      </c>
      <c r="E2525" s="443" t="s">
        <v>1373</v>
      </c>
      <c r="F2525" s="444" t="s">
        <v>1374</v>
      </c>
      <c r="G2525" s="443" t="s">
        <v>4623</v>
      </c>
      <c r="H2525" s="443" t="s">
        <v>4624</v>
      </c>
      <c r="I2525" s="445">
        <v>980.0999755859375</v>
      </c>
      <c r="J2525" s="445">
        <v>1</v>
      </c>
      <c r="K2525" s="446">
        <v>980.0999755859375</v>
      </c>
    </row>
    <row r="2526" spans="1:11" ht="14.45" customHeight="1" x14ac:dyDescent="0.2">
      <c r="A2526" s="441" t="s">
        <v>3157</v>
      </c>
      <c r="B2526" s="442" t="s">
        <v>3158</v>
      </c>
      <c r="C2526" s="443" t="s">
        <v>4570</v>
      </c>
      <c r="D2526" s="444" t="s">
        <v>4571</v>
      </c>
      <c r="E2526" s="443" t="s">
        <v>1373</v>
      </c>
      <c r="F2526" s="444" t="s">
        <v>1374</v>
      </c>
      <c r="G2526" s="443" t="s">
        <v>4625</v>
      </c>
      <c r="H2526" s="443" t="s">
        <v>4626</v>
      </c>
      <c r="I2526" s="445">
        <v>2041.27001953125</v>
      </c>
      <c r="J2526" s="445">
        <v>1</v>
      </c>
      <c r="K2526" s="446">
        <v>2041.27001953125</v>
      </c>
    </row>
    <row r="2527" spans="1:11" ht="14.45" customHeight="1" x14ac:dyDescent="0.2">
      <c r="A2527" s="441" t="s">
        <v>3157</v>
      </c>
      <c r="B2527" s="442" t="s">
        <v>3158</v>
      </c>
      <c r="C2527" s="443" t="s">
        <v>4570</v>
      </c>
      <c r="D2527" s="444" t="s">
        <v>4571</v>
      </c>
      <c r="E2527" s="443" t="s">
        <v>1373</v>
      </c>
      <c r="F2527" s="444" t="s">
        <v>1374</v>
      </c>
      <c r="G2527" s="443" t="s">
        <v>4627</v>
      </c>
      <c r="H2527" s="443" t="s">
        <v>4628</v>
      </c>
      <c r="I2527" s="445">
        <v>1208.7900390625</v>
      </c>
      <c r="J2527" s="445">
        <v>1</v>
      </c>
      <c r="K2527" s="446">
        <v>1208.7900390625</v>
      </c>
    </row>
    <row r="2528" spans="1:11" ht="14.45" customHeight="1" x14ac:dyDescent="0.2">
      <c r="A2528" s="441" t="s">
        <v>3157</v>
      </c>
      <c r="B2528" s="442" t="s">
        <v>3158</v>
      </c>
      <c r="C2528" s="443" t="s">
        <v>4570</v>
      </c>
      <c r="D2528" s="444" t="s">
        <v>4571</v>
      </c>
      <c r="E2528" s="443" t="s">
        <v>1373</v>
      </c>
      <c r="F2528" s="444" t="s">
        <v>1374</v>
      </c>
      <c r="G2528" s="443" t="s">
        <v>3580</v>
      </c>
      <c r="H2528" s="443" t="s">
        <v>3581</v>
      </c>
      <c r="I2528" s="445">
        <v>2087</v>
      </c>
      <c r="J2528" s="445">
        <v>1</v>
      </c>
      <c r="K2528" s="446">
        <v>2087</v>
      </c>
    </row>
    <row r="2529" spans="1:11" ht="14.45" customHeight="1" x14ac:dyDescent="0.2">
      <c r="A2529" s="441" t="s">
        <v>3157</v>
      </c>
      <c r="B2529" s="442" t="s">
        <v>3158</v>
      </c>
      <c r="C2529" s="443" t="s">
        <v>4570</v>
      </c>
      <c r="D2529" s="444" t="s">
        <v>4571</v>
      </c>
      <c r="E2529" s="443" t="s">
        <v>1373</v>
      </c>
      <c r="F2529" s="444" t="s">
        <v>1374</v>
      </c>
      <c r="G2529" s="443" t="s">
        <v>4629</v>
      </c>
      <c r="H2529" s="443" t="s">
        <v>4630</v>
      </c>
      <c r="I2529" s="445">
        <v>442.8599853515625</v>
      </c>
      <c r="J2529" s="445">
        <v>3</v>
      </c>
      <c r="K2529" s="446">
        <v>1328.5799560546875</v>
      </c>
    </row>
    <row r="2530" spans="1:11" ht="14.45" customHeight="1" x14ac:dyDescent="0.2">
      <c r="A2530" s="441" t="s">
        <v>3157</v>
      </c>
      <c r="B2530" s="442" t="s">
        <v>3158</v>
      </c>
      <c r="C2530" s="443" t="s">
        <v>4570</v>
      </c>
      <c r="D2530" s="444" t="s">
        <v>4571</v>
      </c>
      <c r="E2530" s="443" t="s">
        <v>1373</v>
      </c>
      <c r="F2530" s="444" t="s">
        <v>1374</v>
      </c>
      <c r="G2530" s="443" t="s">
        <v>4631</v>
      </c>
      <c r="H2530" s="443" t="s">
        <v>4632</v>
      </c>
      <c r="I2530" s="445">
        <v>442.8599853515625</v>
      </c>
      <c r="J2530" s="445">
        <v>3</v>
      </c>
      <c r="K2530" s="446">
        <v>1328.5799560546875</v>
      </c>
    </row>
    <row r="2531" spans="1:11" ht="14.45" customHeight="1" x14ac:dyDescent="0.2">
      <c r="A2531" s="441" t="s">
        <v>3157</v>
      </c>
      <c r="B2531" s="442" t="s">
        <v>3158</v>
      </c>
      <c r="C2531" s="443" t="s">
        <v>4570</v>
      </c>
      <c r="D2531" s="444" t="s">
        <v>4571</v>
      </c>
      <c r="E2531" s="443" t="s">
        <v>1373</v>
      </c>
      <c r="F2531" s="444" t="s">
        <v>1374</v>
      </c>
      <c r="G2531" s="443" t="s">
        <v>4633</v>
      </c>
      <c r="H2531" s="443" t="s">
        <v>4634</v>
      </c>
      <c r="I2531" s="445">
        <v>444.07000732421875</v>
      </c>
      <c r="J2531" s="445">
        <v>3</v>
      </c>
      <c r="K2531" s="446">
        <v>1332.2099609375</v>
      </c>
    </row>
    <row r="2532" spans="1:11" ht="14.45" customHeight="1" x14ac:dyDescent="0.2">
      <c r="A2532" s="441" t="s">
        <v>3157</v>
      </c>
      <c r="B2532" s="442" t="s">
        <v>3158</v>
      </c>
      <c r="C2532" s="443" t="s">
        <v>4570</v>
      </c>
      <c r="D2532" s="444" t="s">
        <v>4571</v>
      </c>
      <c r="E2532" s="443" t="s">
        <v>1373</v>
      </c>
      <c r="F2532" s="444" t="s">
        <v>1374</v>
      </c>
      <c r="G2532" s="443" t="s">
        <v>4635</v>
      </c>
      <c r="H2532" s="443" t="s">
        <v>4636</v>
      </c>
      <c r="I2532" s="445">
        <v>468.26998901367188</v>
      </c>
      <c r="J2532" s="445">
        <v>3</v>
      </c>
      <c r="K2532" s="446">
        <v>1404.81005859375</v>
      </c>
    </row>
    <row r="2533" spans="1:11" ht="14.45" customHeight="1" x14ac:dyDescent="0.2">
      <c r="A2533" s="441" t="s">
        <v>3157</v>
      </c>
      <c r="B2533" s="442" t="s">
        <v>3158</v>
      </c>
      <c r="C2533" s="443" t="s">
        <v>4570</v>
      </c>
      <c r="D2533" s="444" t="s">
        <v>4571</v>
      </c>
      <c r="E2533" s="443" t="s">
        <v>1373</v>
      </c>
      <c r="F2533" s="444" t="s">
        <v>1374</v>
      </c>
      <c r="G2533" s="443" t="s">
        <v>4637</v>
      </c>
      <c r="H2533" s="443" t="s">
        <v>4638</v>
      </c>
      <c r="I2533" s="445">
        <v>1202.739990234375</v>
      </c>
      <c r="J2533" s="445">
        <v>1</v>
      </c>
      <c r="K2533" s="446">
        <v>1202.739990234375</v>
      </c>
    </row>
    <row r="2534" spans="1:11" ht="14.45" customHeight="1" x14ac:dyDescent="0.2">
      <c r="A2534" s="441" t="s">
        <v>3157</v>
      </c>
      <c r="B2534" s="442" t="s">
        <v>3158</v>
      </c>
      <c r="C2534" s="443" t="s">
        <v>4570</v>
      </c>
      <c r="D2534" s="444" t="s">
        <v>4571</v>
      </c>
      <c r="E2534" s="443" t="s">
        <v>1373</v>
      </c>
      <c r="F2534" s="444" t="s">
        <v>1374</v>
      </c>
      <c r="G2534" s="443" t="s">
        <v>3601</v>
      </c>
      <c r="H2534" s="443" t="s">
        <v>3602</v>
      </c>
      <c r="I2534" s="445">
        <v>1762.030029296875</v>
      </c>
      <c r="J2534" s="445">
        <v>4</v>
      </c>
      <c r="K2534" s="446">
        <v>7048.10009765625</v>
      </c>
    </row>
    <row r="2535" spans="1:11" ht="14.45" customHeight="1" x14ac:dyDescent="0.2">
      <c r="A2535" s="441" t="s">
        <v>3157</v>
      </c>
      <c r="B2535" s="442" t="s">
        <v>3158</v>
      </c>
      <c r="C2535" s="443" t="s">
        <v>4570</v>
      </c>
      <c r="D2535" s="444" t="s">
        <v>4571</v>
      </c>
      <c r="E2535" s="443" t="s">
        <v>1373</v>
      </c>
      <c r="F2535" s="444" t="s">
        <v>1374</v>
      </c>
      <c r="G2535" s="443" t="s">
        <v>4639</v>
      </c>
      <c r="H2535" s="443" t="s">
        <v>4640</v>
      </c>
      <c r="I2535" s="445">
        <v>3702.5499267578125</v>
      </c>
      <c r="J2535" s="445">
        <v>5</v>
      </c>
      <c r="K2535" s="446">
        <v>18186.19970703125</v>
      </c>
    </row>
    <row r="2536" spans="1:11" ht="14.45" customHeight="1" x14ac:dyDescent="0.2">
      <c r="A2536" s="441" t="s">
        <v>3157</v>
      </c>
      <c r="B2536" s="442" t="s">
        <v>3158</v>
      </c>
      <c r="C2536" s="443" t="s">
        <v>4570</v>
      </c>
      <c r="D2536" s="444" t="s">
        <v>4571</v>
      </c>
      <c r="E2536" s="443" t="s">
        <v>1373</v>
      </c>
      <c r="F2536" s="444" t="s">
        <v>1374</v>
      </c>
      <c r="G2536" s="443" t="s">
        <v>4641</v>
      </c>
      <c r="H2536" s="443" t="s">
        <v>4642</v>
      </c>
      <c r="I2536" s="445">
        <v>4892.02978515625</v>
      </c>
      <c r="J2536" s="445">
        <v>5</v>
      </c>
      <c r="K2536" s="446">
        <v>24460.150390625</v>
      </c>
    </row>
    <row r="2537" spans="1:11" ht="14.45" customHeight="1" x14ac:dyDescent="0.2">
      <c r="A2537" s="441" t="s">
        <v>3157</v>
      </c>
      <c r="B2537" s="442" t="s">
        <v>3158</v>
      </c>
      <c r="C2537" s="443" t="s">
        <v>4570</v>
      </c>
      <c r="D2537" s="444" t="s">
        <v>4571</v>
      </c>
      <c r="E2537" s="443" t="s">
        <v>1373</v>
      </c>
      <c r="F2537" s="444" t="s">
        <v>1374</v>
      </c>
      <c r="G2537" s="443" t="s">
        <v>4643</v>
      </c>
      <c r="H2537" s="443" t="s">
        <v>4644</v>
      </c>
      <c r="I2537" s="445">
        <v>4892.02978515625</v>
      </c>
      <c r="J2537" s="445">
        <v>5</v>
      </c>
      <c r="K2537" s="446">
        <v>24460.150390625</v>
      </c>
    </row>
    <row r="2538" spans="1:11" ht="14.45" customHeight="1" x14ac:dyDescent="0.2">
      <c r="A2538" s="441" t="s">
        <v>3157</v>
      </c>
      <c r="B2538" s="442" t="s">
        <v>3158</v>
      </c>
      <c r="C2538" s="443" t="s">
        <v>4570</v>
      </c>
      <c r="D2538" s="444" t="s">
        <v>4571</v>
      </c>
      <c r="E2538" s="443" t="s">
        <v>1373</v>
      </c>
      <c r="F2538" s="444" t="s">
        <v>1374</v>
      </c>
      <c r="G2538" s="443" t="s">
        <v>4645</v>
      </c>
      <c r="H2538" s="443" t="s">
        <v>4646</v>
      </c>
      <c r="I2538" s="445">
        <v>4892.02978515625</v>
      </c>
      <c r="J2538" s="445">
        <v>5</v>
      </c>
      <c r="K2538" s="446">
        <v>24460.150390625</v>
      </c>
    </row>
    <row r="2539" spans="1:11" ht="14.45" customHeight="1" x14ac:dyDescent="0.2">
      <c r="A2539" s="441" t="s">
        <v>3157</v>
      </c>
      <c r="B2539" s="442" t="s">
        <v>3158</v>
      </c>
      <c r="C2539" s="443" t="s">
        <v>4570</v>
      </c>
      <c r="D2539" s="444" t="s">
        <v>4571</v>
      </c>
      <c r="E2539" s="443" t="s">
        <v>1373</v>
      </c>
      <c r="F2539" s="444" t="s">
        <v>1374</v>
      </c>
      <c r="G2539" s="443" t="s">
        <v>4647</v>
      </c>
      <c r="H2539" s="443" t="s">
        <v>4648</v>
      </c>
      <c r="I2539" s="445">
        <v>4892.02978515625</v>
      </c>
      <c r="J2539" s="445">
        <v>5</v>
      </c>
      <c r="K2539" s="446">
        <v>24460.150390625</v>
      </c>
    </row>
    <row r="2540" spans="1:11" ht="14.45" customHeight="1" x14ac:dyDescent="0.2">
      <c r="A2540" s="441" t="s">
        <v>3157</v>
      </c>
      <c r="B2540" s="442" t="s">
        <v>3158</v>
      </c>
      <c r="C2540" s="443" t="s">
        <v>4570</v>
      </c>
      <c r="D2540" s="444" t="s">
        <v>4571</v>
      </c>
      <c r="E2540" s="443" t="s">
        <v>1373</v>
      </c>
      <c r="F2540" s="444" t="s">
        <v>1374</v>
      </c>
      <c r="G2540" s="443" t="s">
        <v>4649</v>
      </c>
      <c r="H2540" s="443" t="s">
        <v>4650</v>
      </c>
      <c r="I2540" s="445">
        <v>481.57998657226563</v>
      </c>
      <c r="J2540" s="445">
        <v>1</v>
      </c>
      <c r="K2540" s="446">
        <v>481.57998657226563</v>
      </c>
    </row>
    <row r="2541" spans="1:11" ht="14.45" customHeight="1" x14ac:dyDescent="0.2">
      <c r="A2541" s="441" t="s">
        <v>3157</v>
      </c>
      <c r="B2541" s="442" t="s">
        <v>3158</v>
      </c>
      <c r="C2541" s="443" t="s">
        <v>4570</v>
      </c>
      <c r="D2541" s="444" t="s">
        <v>4571</v>
      </c>
      <c r="E2541" s="443" t="s">
        <v>1373</v>
      </c>
      <c r="F2541" s="444" t="s">
        <v>1374</v>
      </c>
      <c r="G2541" s="443" t="s">
        <v>3622</v>
      </c>
      <c r="H2541" s="443" t="s">
        <v>3623</v>
      </c>
      <c r="I2541" s="445">
        <v>80.57285744803292</v>
      </c>
      <c r="J2541" s="445">
        <v>720</v>
      </c>
      <c r="K2541" s="446">
        <v>58014.39990234375</v>
      </c>
    </row>
    <row r="2542" spans="1:11" ht="14.45" customHeight="1" x14ac:dyDescent="0.2">
      <c r="A2542" s="441" t="s">
        <v>3157</v>
      </c>
      <c r="B2542" s="442" t="s">
        <v>3158</v>
      </c>
      <c r="C2542" s="443" t="s">
        <v>4570</v>
      </c>
      <c r="D2542" s="444" t="s">
        <v>4571</v>
      </c>
      <c r="E2542" s="443" t="s">
        <v>1373</v>
      </c>
      <c r="F2542" s="444" t="s">
        <v>1374</v>
      </c>
      <c r="G2542" s="443" t="s">
        <v>3622</v>
      </c>
      <c r="H2542" s="443" t="s">
        <v>3624</v>
      </c>
      <c r="I2542" s="445">
        <v>80.580001831054688</v>
      </c>
      <c r="J2542" s="445">
        <v>400</v>
      </c>
      <c r="K2542" s="446">
        <v>32232.000244140625</v>
      </c>
    </row>
    <row r="2543" spans="1:11" ht="14.45" customHeight="1" x14ac:dyDescent="0.2">
      <c r="A2543" s="441" t="s">
        <v>3157</v>
      </c>
      <c r="B2543" s="442" t="s">
        <v>3158</v>
      </c>
      <c r="C2543" s="443" t="s">
        <v>4570</v>
      </c>
      <c r="D2543" s="444" t="s">
        <v>4571</v>
      </c>
      <c r="E2543" s="443" t="s">
        <v>1373</v>
      </c>
      <c r="F2543" s="444" t="s">
        <v>1374</v>
      </c>
      <c r="G2543" s="443" t="s">
        <v>4651</v>
      </c>
      <c r="H2543" s="443" t="s">
        <v>4652</v>
      </c>
      <c r="I2543" s="445">
        <v>3536.830078125</v>
      </c>
      <c r="J2543" s="445">
        <v>1</v>
      </c>
      <c r="K2543" s="446">
        <v>3536.830078125</v>
      </c>
    </row>
    <row r="2544" spans="1:11" ht="14.45" customHeight="1" x14ac:dyDescent="0.2">
      <c r="A2544" s="441" t="s">
        <v>3157</v>
      </c>
      <c r="B2544" s="442" t="s">
        <v>3158</v>
      </c>
      <c r="C2544" s="443" t="s">
        <v>4570</v>
      </c>
      <c r="D2544" s="444" t="s">
        <v>4571</v>
      </c>
      <c r="E2544" s="443" t="s">
        <v>1373</v>
      </c>
      <c r="F2544" s="444" t="s">
        <v>1374</v>
      </c>
      <c r="G2544" s="443" t="s">
        <v>4653</v>
      </c>
      <c r="H2544" s="443" t="s">
        <v>4654</v>
      </c>
      <c r="I2544" s="445">
        <v>955.41998291015625</v>
      </c>
      <c r="J2544" s="445">
        <v>1</v>
      </c>
      <c r="K2544" s="446">
        <v>955.41998291015625</v>
      </c>
    </row>
    <row r="2545" spans="1:11" ht="14.45" customHeight="1" x14ac:dyDescent="0.2">
      <c r="A2545" s="441" t="s">
        <v>3157</v>
      </c>
      <c r="B2545" s="442" t="s">
        <v>3158</v>
      </c>
      <c r="C2545" s="443" t="s">
        <v>4570</v>
      </c>
      <c r="D2545" s="444" t="s">
        <v>4571</v>
      </c>
      <c r="E2545" s="443" t="s">
        <v>1373</v>
      </c>
      <c r="F2545" s="444" t="s">
        <v>1374</v>
      </c>
      <c r="G2545" s="443" t="s">
        <v>4655</v>
      </c>
      <c r="H2545" s="443" t="s">
        <v>4656</v>
      </c>
      <c r="I2545" s="445">
        <v>368.95999145507813</v>
      </c>
      <c r="J2545" s="445">
        <v>2</v>
      </c>
      <c r="K2545" s="446">
        <v>737.90997314453125</v>
      </c>
    </row>
    <row r="2546" spans="1:11" ht="14.45" customHeight="1" x14ac:dyDescent="0.2">
      <c r="A2546" s="441" t="s">
        <v>3157</v>
      </c>
      <c r="B2546" s="442" t="s">
        <v>3158</v>
      </c>
      <c r="C2546" s="443" t="s">
        <v>4570</v>
      </c>
      <c r="D2546" s="444" t="s">
        <v>4571</v>
      </c>
      <c r="E2546" s="443" t="s">
        <v>1373</v>
      </c>
      <c r="F2546" s="444" t="s">
        <v>1374</v>
      </c>
      <c r="G2546" s="443" t="s">
        <v>3647</v>
      </c>
      <c r="H2546" s="443" t="s">
        <v>3648</v>
      </c>
      <c r="I2546" s="445">
        <v>347.26998901367188</v>
      </c>
      <c r="J2546" s="445">
        <v>6</v>
      </c>
      <c r="K2546" s="446">
        <v>2083.6201171875</v>
      </c>
    </row>
    <row r="2547" spans="1:11" ht="14.45" customHeight="1" x14ac:dyDescent="0.2">
      <c r="A2547" s="441" t="s">
        <v>3157</v>
      </c>
      <c r="B2547" s="442" t="s">
        <v>3158</v>
      </c>
      <c r="C2547" s="443" t="s">
        <v>4570</v>
      </c>
      <c r="D2547" s="444" t="s">
        <v>4571</v>
      </c>
      <c r="E2547" s="443" t="s">
        <v>1373</v>
      </c>
      <c r="F2547" s="444" t="s">
        <v>1374</v>
      </c>
      <c r="G2547" s="443" t="s">
        <v>3651</v>
      </c>
      <c r="H2547" s="443" t="s">
        <v>3652</v>
      </c>
      <c r="I2547" s="445">
        <v>97.739997863769531</v>
      </c>
      <c r="J2547" s="445">
        <v>50</v>
      </c>
      <c r="K2547" s="446">
        <v>4887.0400390625</v>
      </c>
    </row>
    <row r="2548" spans="1:11" ht="14.45" customHeight="1" x14ac:dyDescent="0.2">
      <c r="A2548" s="441" t="s">
        <v>3157</v>
      </c>
      <c r="B2548" s="442" t="s">
        <v>3158</v>
      </c>
      <c r="C2548" s="443" t="s">
        <v>4570</v>
      </c>
      <c r="D2548" s="444" t="s">
        <v>4571</v>
      </c>
      <c r="E2548" s="443" t="s">
        <v>1373</v>
      </c>
      <c r="F2548" s="444" t="s">
        <v>1374</v>
      </c>
      <c r="G2548" s="443" t="s">
        <v>3653</v>
      </c>
      <c r="H2548" s="443" t="s">
        <v>3654</v>
      </c>
      <c r="I2548" s="445">
        <v>97.739997863769531</v>
      </c>
      <c r="J2548" s="445">
        <v>40</v>
      </c>
      <c r="K2548" s="446">
        <v>3909.6298828125</v>
      </c>
    </row>
    <row r="2549" spans="1:11" ht="14.45" customHeight="1" x14ac:dyDescent="0.2">
      <c r="A2549" s="441" t="s">
        <v>3157</v>
      </c>
      <c r="B2549" s="442" t="s">
        <v>3158</v>
      </c>
      <c r="C2549" s="443" t="s">
        <v>4570</v>
      </c>
      <c r="D2549" s="444" t="s">
        <v>4571</v>
      </c>
      <c r="E2549" s="443" t="s">
        <v>1373</v>
      </c>
      <c r="F2549" s="444" t="s">
        <v>1374</v>
      </c>
      <c r="G2549" s="443" t="s">
        <v>3655</v>
      </c>
      <c r="H2549" s="443" t="s">
        <v>3656</v>
      </c>
      <c r="I2549" s="445">
        <v>4.9800000190734863</v>
      </c>
      <c r="J2549" s="445">
        <v>30</v>
      </c>
      <c r="K2549" s="446">
        <v>149.39999389648438</v>
      </c>
    </row>
    <row r="2550" spans="1:11" ht="14.45" customHeight="1" x14ac:dyDescent="0.2">
      <c r="A2550" s="441" t="s">
        <v>3157</v>
      </c>
      <c r="B2550" s="442" t="s">
        <v>3158</v>
      </c>
      <c r="C2550" s="443" t="s">
        <v>4570</v>
      </c>
      <c r="D2550" s="444" t="s">
        <v>4571</v>
      </c>
      <c r="E2550" s="443" t="s">
        <v>1373</v>
      </c>
      <c r="F2550" s="444" t="s">
        <v>1374</v>
      </c>
      <c r="G2550" s="443" t="s">
        <v>3669</v>
      </c>
      <c r="H2550" s="443" t="s">
        <v>3670</v>
      </c>
      <c r="I2550" s="445">
        <v>23.010000228881836</v>
      </c>
      <c r="J2550" s="445">
        <v>105</v>
      </c>
      <c r="K2550" s="446">
        <v>2416.3499755859375</v>
      </c>
    </row>
    <row r="2551" spans="1:11" ht="14.45" customHeight="1" x14ac:dyDescent="0.2">
      <c r="A2551" s="441" t="s">
        <v>3157</v>
      </c>
      <c r="B2551" s="442" t="s">
        <v>3158</v>
      </c>
      <c r="C2551" s="443" t="s">
        <v>4570</v>
      </c>
      <c r="D2551" s="444" t="s">
        <v>4571</v>
      </c>
      <c r="E2551" s="443" t="s">
        <v>1373</v>
      </c>
      <c r="F2551" s="444" t="s">
        <v>1374</v>
      </c>
      <c r="G2551" s="443" t="s">
        <v>3671</v>
      </c>
      <c r="H2551" s="443" t="s">
        <v>3672</v>
      </c>
      <c r="I2551" s="445">
        <v>7.8400001525878906</v>
      </c>
      <c r="J2551" s="445">
        <v>100</v>
      </c>
      <c r="K2551" s="446">
        <v>784.08001708984375</v>
      </c>
    </row>
    <row r="2552" spans="1:11" ht="14.45" customHeight="1" x14ac:dyDescent="0.2">
      <c r="A2552" s="441" t="s">
        <v>3157</v>
      </c>
      <c r="B2552" s="442" t="s">
        <v>3158</v>
      </c>
      <c r="C2552" s="443" t="s">
        <v>4570</v>
      </c>
      <c r="D2552" s="444" t="s">
        <v>4571</v>
      </c>
      <c r="E2552" s="443" t="s">
        <v>1373</v>
      </c>
      <c r="F2552" s="444" t="s">
        <v>1374</v>
      </c>
      <c r="G2552" s="443" t="s">
        <v>1391</v>
      </c>
      <c r="H2552" s="443" t="s">
        <v>1392</v>
      </c>
      <c r="I2552" s="445">
        <v>11.739999771118164</v>
      </c>
      <c r="J2552" s="445">
        <v>50</v>
      </c>
      <c r="K2552" s="446">
        <v>587.00000762939453</v>
      </c>
    </row>
    <row r="2553" spans="1:11" ht="14.45" customHeight="1" x14ac:dyDescent="0.2">
      <c r="A2553" s="441" t="s">
        <v>3157</v>
      </c>
      <c r="B2553" s="442" t="s">
        <v>3158</v>
      </c>
      <c r="C2553" s="443" t="s">
        <v>4570</v>
      </c>
      <c r="D2553" s="444" t="s">
        <v>4571</v>
      </c>
      <c r="E2553" s="443" t="s">
        <v>1373</v>
      </c>
      <c r="F2553" s="444" t="s">
        <v>1374</v>
      </c>
      <c r="G2553" s="443" t="s">
        <v>3667</v>
      </c>
      <c r="H2553" s="443" t="s">
        <v>3682</v>
      </c>
      <c r="I2553" s="445">
        <v>13.359999656677246</v>
      </c>
      <c r="J2553" s="445">
        <v>70</v>
      </c>
      <c r="K2553" s="446">
        <v>935.09002685546875</v>
      </c>
    </row>
    <row r="2554" spans="1:11" ht="14.45" customHeight="1" x14ac:dyDescent="0.2">
      <c r="A2554" s="441" t="s">
        <v>3157</v>
      </c>
      <c r="B2554" s="442" t="s">
        <v>3158</v>
      </c>
      <c r="C2554" s="443" t="s">
        <v>4570</v>
      </c>
      <c r="D2554" s="444" t="s">
        <v>4571</v>
      </c>
      <c r="E2554" s="443" t="s">
        <v>1373</v>
      </c>
      <c r="F2554" s="444" t="s">
        <v>1374</v>
      </c>
      <c r="G2554" s="443" t="s">
        <v>3669</v>
      </c>
      <c r="H2554" s="443" t="s">
        <v>3683</v>
      </c>
      <c r="I2554" s="445">
        <v>22.460000038146973</v>
      </c>
      <c r="J2554" s="445">
        <v>245</v>
      </c>
      <c r="K2554" s="446">
        <v>5659.14990234375</v>
      </c>
    </row>
    <row r="2555" spans="1:11" ht="14.45" customHeight="1" x14ac:dyDescent="0.2">
      <c r="A2555" s="441" t="s">
        <v>3157</v>
      </c>
      <c r="B2555" s="442" t="s">
        <v>3158</v>
      </c>
      <c r="C2555" s="443" t="s">
        <v>4570</v>
      </c>
      <c r="D2555" s="444" t="s">
        <v>4571</v>
      </c>
      <c r="E2555" s="443" t="s">
        <v>1373</v>
      </c>
      <c r="F2555" s="444" t="s">
        <v>1374</v>
      </c>
      <c r="G2555" s="443" t="s">
        <v>3671</v>
      </c>
      <c r="H2555" s="443" t="s">
        <v>3686</v>
      </c>
      <c r="I2555" s="445">
        <v>7.25</v>
      </c>
      <c r="J2555" s="445">
        <v>100</v>
      </c>
      <c r="K2555" s="446">
        <v>724.78997802734375</v>
      </c>
    </row>
    <row r="2556" spans="1:11" ht="14.45" customHeight="1" x14ac:dyDescent="0.2">
      <c r="A2556" s="441" t="s">
        <v>3157</v>
      </c>
      <c r="B2556" s="442" t="s">
        <v>3158</v>
      </c>
      <c r="C2556" s="443" t="s">
        <v>4570</v>
      </c>
      <c r="D2556" s="444" t="s">
        <v>4571</v>
      </c>
      <c r="E2556" s="443" t="s">
        <v>1373</v>
      </c>
      <c r="F2556" s="444" t="s">
        <v>1374</v>
      </c>
      <c r="G2556" s="443" t="s">
        <v>3673</v>
      </c>
      <c r="H2556" s="443" t="s">
        <v>3687</v>
      </c>
      <c r="I2556" s="445">
        <v>91.129997253417969</v>
      </c>
      <c r="J2556" s="445">
        <v>128</v>
      </c>
      <c r="K2556" s="446">
        <v>11664.009765625</v>
      </c>
    </row>
    <row r="2557" spans="1:11" ht="14.45" customHeight="1" x14ac:dyDescent="0.2">
      <c r="A2557" s="441" t="s">
        <v>3157</v>
      </c>
      <c r="B2557" s="442" t="s">
        <v>3158</v>
      </c>
      <c r="C2557" s="443" t="s">
        <v>4570</v>
      </c>
      <c r="D2557" s="444" t="s">
        <v>4571</v>
      </c>
      <c r="E2557" s="443" t="s">
        <v>1373</v>
      </c>
      <c r="F2557" s="444" t="s">
        <v>1374</v>
      </c>
      <c r="G2557" s="443" t="s">
        <v>4657</v>
      </c>
      <c r="H2557" s="443" t="s">
        <v>4658</v>
      </c>
      <c r="I2557" s="445">
        <v>6066.93994140625</v>
      </c>
      <c r="J2557" s="445">
        <v>2</v>
      </c>
      <c r="K2557" s="446">
        <v>12133.8798828125</v>
      </c>
    </row>
    <row r="2558" spans="1:11" ht="14.45" customHeight="1" x14ac:dyDescent="0.2">
      <c r="A2558" s="441" t="s">
        <v>3157</v>
      </c>
      <c r="B2558" s="442" t="s">
        <v>3158</v>
      </c>
      <c r="C2558" s="443" t="s">
        <v>4570</v>
      </c>
      <c r="D2558" s="444" t="s">
        <v>4571</v>
      </c>
      <c r="E2558" s="443" t="s">
        <v>1373</v>
      </c>
      <c r="F2558" s="444" t="s">
        <v>1374</v>
      </c>
      <c r="G2558" s="443" t="s">
        <v>3703</v>
      </c>
      <c r="H2558" s="443" t="s">
        <v>3704</v>
      </c>
      <c r="I2558" s="445">
        <v>5412.43017578125</v>
      </c>
      <c r="J2558" s="445">
        <v>1</v>
      </c>
      <c r="K2558" s="446">
        <v>5412.43017578125</v>
      </c>
    </row>
    <row r="2559" spans="1:11" ht="14.45" customHeight="1" x14ac:dyDescent="0.2">
      <c r="A2559" s="441" t="s">
        <v>3157</v>
      </c>
      <c r="B2559" s="442" t="s">
        <v>3158</v>
      </c>
      <c r="C2559" s="443" t="s">
        <v>4570</v>
      </c>
      <c r="D2559" s="444" t="s">
        <v>4571</v>
      </c>
      <c r="E2559" s="443" t="s">
        <v>1373</v>
      </c>
      <c r="F2559" s="444" t="s">
        <v>1374</v>
      </c>
      <c r="G2559" s="443" t="s">
        <v>3705</v>
      </c>
      <c r="H2559" s="443" t="s">
        <v>3706</v>
      </c>
      <c r="I2559" s="445">
        <v>4061.969970703125</v>
      </c>
      <c r="J2559" s="445">
        <v>2</v>
      </c>
      <c r="K2559" s="446">
        <v>8123.93994140625</v>
      </c>
    </row>
    <row r="2560" spans="1:11" ht="14.45" customHeight="1" x14ac:dyDescent="0.2">
      <c r="A2560" s="441" t="s">
        <v>3157</v>
      </c>
      <c r="B2560" s="442" t="s">
        <v>3158</v>
      </c>
      <c r="C2560" s="443" t="s">
        <v>4570</v>
      </c>
      <c r="D2560" s="444" t="s">
        <v>4571</v>
      </c>
      <c r="E2560" s="443" t="s">
        <v>1373</v>
      </c>
      <c r="F2560" s="444" t="s">
        <v>1374</v>
      </c>
      <c r="G2560" s="443" t="s">
        <v>4659</v>
      </c>
      <c r="H2560" s="443" t="s">
        <v>4660</v>
      </c>
      <c r="I2560" s="445">
        <v>678.80999755859375</v>
      </c>
      <c r="J2560" s="445">
        <v>1</v>
      </c>
      <c r="K2560" s="446">
        <v>678.80999755859375</v>
      </c>
    </row>
    <row r="2561" spans="1:11" ht="14.45" customHeight="1" x14ac:dyDescent="0.2">
      <c r="A2561" s="441" t="s">
        <v>3157</v>
      </c>
      <c r="B2561" s="442" t="s">
        <v>3158</v>
      </c>
      <c r="C2561" s="443" t="s">
        <v>4570</v>
      </c>
      <c r="D2561" s="444" t="s">
        <v>4571</v>
      </c>
      <c r="E2561" s="443" t="s">
        <v>1373</v>
      </c>
      <c r="F2561" s="444" t="s">
        <v>1374</v>
      </c>
      <c r="G2561" s="443" t="s">
        <v>4661</v>
      </c>
      <c r="H2561" s="443" t="s">
        <v>4662</v>
      </c>
      <c r="I2561" s="445">
        <v>890.55999755859375</v>
      </c>
      <c r="J2561" s="445">
        <v>4</v>
      </c>
      <c r="K2561" s="446">
        <v>3562.239990234375</v>
      </c>
    </row>
    <row r="2562" spans="1:11" ht="14.45" customHeight="1" x14ac:dyDescent="0.2">
      <c r="A2562" s="441" t="s">
        <v>3157</v>
      </c>
      <c r="B2562" s="442" t="s">
        <v>3158</v>
      </c>
      <c r="C2562" s="443" t="s">
        <v>4570</v>
      </c>
      <c r="D2562" s="444" t="s">
        <v>4571</v>
      </c>
      <c r="E2562" s="443" t="s">
        <v>1373</v>
      </c>
      <c r="F2562" s="444" t="s">
        <v>1374</v>
      </c>
      <c r="G2562" s="443" t="s">
        <v>4663</v>
      </c>
      <c r="H2562" s="443" t="s">
        <v>4664</v>
      </c>
      <c r="I2562" s="445">
        <v>4576.10498046875</v>
      </c>
      <c r="J2562" s="445">
        <v>7</v>
      </c>
      <c r="K2562" s="446">
        <v>31630.150390625</v>
      </c>
    </row>
    <row r="2563" spans="1:11" ht="14.45" customHeight="1" x14ac:dyDescent="0.2">
      <c r="A2563" s="441" t="s">
        <v>3157</v>
      </c>
      <c r="B2563" s="442" t="s">
        <v>3158</v>
      </c>
      <c r="C2563" s="443" t="s">
        <v>4570</v>
      </c>
      <c r="D2563" s="444" t="s">
        <v>4571</v>
      </c>
      <c r="E2563" s="443" t="s">
        <v>1373</v>
      </c>
      <c r="F2563" s="444" t="s">
        <v>1374</v>
      </c>
      <c r="G2563" s="443" t="s">
        <v>4665</v>
      </c>
      <c r="H2563" s="443" t="s">
        <v>4666</v>
      </c>
      <c r="I2563" s="445">
        <v>3814.580078125</v>
      </c>
      <c r="J2563" s="445">
        <v>3</v>
      </c>
      <c r="K2563" s="446">
        <v>11331.76025390625</v>
      </c>
    </row>
    <row r="2564" spans="1:11" ht="14.45" customHeight="1" x14ac:dyDescent="0.2">
      <c r="A2564" s="441" t="s">
        <v>3157</v>
      </c>
      <c r="B2564" s="442" t="s">
        <v>3158</v>
      </c>
      <c r="C2564" s="443" t="s">
        <v>4570</v>
      </c>
      <c r="D2564" s="444" t="s">
        <v>4571</v>
      </c>
      <c r="E2564" s="443" t="s">
        <v>1373</v>
      </c>
      <c r="F2564" s="444" t="s">
        <v>1374</v>
      </c>
      <c r="G2564" s="443" t="s">
        <v>4667</v>
      </c>
      <c r="H2564" s="443" t="s">
        <v>4668</v>
      </c>
      <c r="I2564" s="445">
        <v>4386.320068359375</v>
      </c>
      <c r="J2564" s="445">
        <v>7</v>
      </c>
      <c r="K2564" s="446">
        <v>30319.2392578125</v>
      </c>
    </row>
    <row r="2565" spans="1:11" ht="14.45" customHeight="1" x14ac:dyDescent="0.2">
      <c r="A2565" s="441" t="s">
        <v>3157</v>
      </c>
      <c r="B2565" s="442" t="s">
        <v>3158</v>
      </c>
      <c r="C2565" s="443" t="s">
        <v>4570</v>
      </c>
      <c r="D2565" s="444" t="s">
        <v>4571</v>
      </c>
      <c r="E2565" s="443" t="s">
        <v>1373</v>
      </c>
      <c r="F2565" s="444" t="s">
        <v>1374</v>
      </c>
      <c r="G2565" s="443" t="s">
        <v>4669</v>
      </c>
      <c r="H2565" s="443" t="s">
        <v>4670</v>
      </c>
      <c r="I2565" s="445">
        <v>4029.300048828125</v>
      </c>
      <c r="J2565" s="445">
        <v>4</v>
      </c>
      <c r="K2565" s="446">
        <v>16117.2001953125</v>
      </c>
    </row>
    <row r="2566" spans="1:11" ht="14.45" customHeight="1" x14ac:dyDescent="0.2">
      <c r="A2566" s="441" t="s">
        <v>3157</v>
      </c>
      <c r="B2566" s="442" t="s">
        <v>3158</v>
      </c>
      <c r="C2566" s="443" t="s">
        <v>4570</v>
      </c>
      <c r="D2566" s="444" t="s">
        <v>4571</v>
      </c>
      <c r="E2566" s="443" t="s">
        <v>1373</v>
      </c>
      <c r="F2566" s="444" t="s">
        <v>1374</v>
      </c>
      <c r="G2566" s="443" t="s">
        <v>4671</v>
      </c>
      <c r="H2566" s="443" t="s">
        <v>4672</v>
      </c>
      <c r="I2566" s="445">
        <v>1692.719970703125</v>
      </c>
      <c r="J2566" s="445">
        <v>1</v>
      </c>
      <c r="K2566" s="446">
        <v>1692.719970703125</v>
      </c>
    </row>
    <row r="2567" spans="1:11" ht="14.45" customHeight="1" x14ac:dyDescent="0.2">
      <c r="A2567" s="441" t="s">
        <v>3157</v>
      </c>
      <c r="B2567" s="442" t="s">
        <v>3158</v>
      </c>
      <c r="C2567" s="443" t="s">
        <v>4570</v>
      </c>
      <c r="D2567" s="444" t="s">
        <v>4571</v>
      </c>
      <c r="E2567" s="443" t="s">
        <v>1373</v>
      </c>
      <c r="F2567" s="444" t="s">
        <v>1374</v>
      </c>
      <c r="G2567" s="443" t="s">
        <v>3722</v>
      </c>
      <c r="H2567" s="443" t="s">
        <v>3726</v>
      </c>
      <c r="I2567" s="445">
        <v>569.989990234375</v>
      </c>
      <c r="J2567" s="445">
        <v>11</v>
      </c>
      <c r="K2567" s="446">
        <v>6116.710205078125</v>
      </c>
    </row>
    <row r="2568" spans="1:11" ht="14.45" customHeight="1" x14ac:dyDescent="0.2">
      <c r="A2568" s="441" t="s">
        <v>3157</v>
      </c>
      <c r="B2568" s="442" t="s">
        <v>3158</v>
      </c>
      <c r="C2568" s="443" t="s">
        <v>4570</v>
      </c>
      <c r="D2568" s="444" t="s">
        <v>4571</v>
      </c>
      <c r="E2568" s="443" t="s">
        <v>1373</v>
      </c>
      <c r="F2568" s="444" t="s">
        <v>1374</v>
      </c>
      <c r="G2568" s="443" t="s">
        <v>4673</v>
      </c>
      <c r="H2568" s="443" t="s">
        <v>4674</v>
      </c>
      <c r="I2568" s="445">
        <v>1333.4200439453125</v>
      </c>
      <c r="J2568" s="445">
        <v>2</v>
      </c>
      <c r="K2568" s="446">
        <v>2666.840087890625</v>
      </c>
    </row>
    <row r="2569" spans="1:11" ht="14.45" customHeight="1" x14ac:dyDescent="0.2">
      <c r="A2569" s="441" t="s">
        <v>3157</v>
      </c>
      <c r="B2569" s="442" t="s">
        <v>3158</v>
      </c>
      <c r="C2569" s="443" t="s">
        <v>4570</v>
      </c>
      <c r="D2569" s="444" t="s">
        <v>4571</v>
      </c>
      <c r="E2569" s="443" t="s">
        <v>1373</v>
      </c>
      <c r="F2569" s="444" t="s">
        <v>1374</v>
      </c>
      <c r="G2569" s="443" t="s">
        <v>3729</v>
      </c>
      <c r="H2569" s="443" t="s">
        <v>3730</v>
      </c>
      <c r="I2569" s="445">
        <v>4213.22021484375</v>
      </c>
      <c r="J2569" s="445">
        <v>6</v>
      </c>
      <c r="K2569" s="446">
        <v>25279.3203125</v>
      </c>
    </row>
    <row r="2570" spans="1:11" ht="14.45" customHeight="1" x14ac:dyDescent="0.2">
      <c r="A2570" s="441" t="s">
        <v>3157</v>
      </c>
      <c r="B2570" s="442" t="s">
        <v>3158</v>
      </c>
      <c r="C2570" s="443" t="s">
        <v>4570</v>
      </c>
      <c r="D2570" s="444" t="s">
        <v>4571</v>
      </c>
      <c r="E2570" s="443" t="s">
        <v>1373</v>
      </c>
      <c r="F2570" s="444" t="s">
        <v>1374</v>
      </c>
      <c r="G2570" s="443" t="s">
        <v>4675</v>
      </c>
      <c r="H2570" s="443" t="s">
        <v>4676</v>
      </c>
      <c r="I2570" s="445">
        <v>5614.39990234375</v>
      </c>
      <c r="J2570" s="445">
        <v>2</v>
      </c>
      <c r="K2570" s="446">
        <v>11228.7998046875</v>
      </c>
    </row>
    <row r="2571" spans="1:11" ht="14.45" customHeight="1" x14ac:dyDescent="0.2">
      <c r="A2571" s="441" t="s">
        <v>3157</v>
      </c>
      <c r="B2571" s="442" t="s">
        <v>3158</v>
      </c>
      <c r="C2571" s="443" t="s">
        <v>4570</v>
      </c>
      <c r="D2571" s="444" t="s">
        <v>4571</v>
      </c>
      <c r="E2571" s="443" t="s">
        <v>1373</v>
      </c>
      <c r="F2571" s="444" t="s">
        <v>1374</v>
      </c>
      <c r="G2571" s="443" t="s">
        <v>3733</v>
      </c>
      <c r="H2571" s="443" t="s">
        <v>3734</v>
      </c>
      <c r="I2571" s="445">
        <v>6462.60986328125</v>
      </c>
      <c r="J2571" s="445">
        <v>2</v>
      </c>
      <c r="K2571" s="446">
        <v>12925.2197265625</v>
      </c>
    </row>
    <row r="2572" spans="1:11" ht="14.45" customHeight="1" x14ac:dyDescent="0.2">
      <c r="A2572" s="441" t="s">
        <v>3157</v>
      </c>
      <c r="B2572" s="442" t="s">
        <v>3158</v>
      </c>
      <c r="C2572" s="443" t="s">
        <v>4570</v>
      </c>
      <c r="D2572" s="444" t="s">
        <v>4571</v>
      </c>
      <c r="E2572" s="443" t="s">
        <v>1373</v>
      </c>
      <c r="F2572" s="444" t="s">
        <v>1374</v>
      </c>
      <c r="G2572" s="443" t="s">
        <v>4677</v>
      </c>
      <c r="H2572" s="443" t="s">
        <v>4678</v>
      </c>
      <c r="I2572" s="445">
        <v>4474.580078125</v>
      </c>
      <c r="J2572" s="445">
        <v>4</v>
      </c>
      <c r="K2572" s="446">
        <v>17898.3203125</v>
      </c>
    </row>
    <row r="2573" spans="1:11" ht="14.45" customHeight="1" x14ac:dyDescent="0.2">
      <c r="A2573" s="441" t="s">
        <v>3157</v>
      </c>
      <c r="B2573" s="442" t="s">
        <v>3158</v>
      </c>
      <c r="C2573" s="443" t="s">
        <v>4570</v>
      </c>
      <c r="D2573" s="444" t="s">
        <v>4571</v>
      </c>
      <c r="E2573" s="443" t="s">
        <v>1373</v>
      </c>
      <c r="F2573" s="444" t="s">
        <v>1374</v>
      </c>
      <c r="G2573" s="443" t="s">
        <v>3735</v>
      </c>
      <c r="H2573" s="443" t="s">
        <v>3736</v>
      </c>
      <c r="I2573" s="445">
        <v>597.739990234375</v>
      </c>
      <c r="J2573" s="445">
        <v>2</v>
      </c>
      <c r="K2573" s="446">
        <v>1195.47998046875</v>
      </c>
    </row>
    <row r="2574" spans="1:11" ht="14.45" customHeight="1" x14ac:dyDescent="0.2">
      <c r="A2574" s="441" t="s">
        <v>3157</v>
      </c>
      <c r="B2574" s="442" t="s">
        <v>3158</v>
      </c>
      <c r="C2574" s="443" t="s">
        <v>4570</v>
      </c>
      <c r="D2574" s="444" t="s">
        <v>4571</v>
      </c>
      <c r="E2574" s="443" t="s">
        <v>1373</v>
      </c>
      <c r="F2574" s="444" t="s">
        <v>1374</v>
      </c>
      <c r="G2574" s="443" t="s">
        <v>4679</v>
      </c>
      <c r="H2574" s="443" t="s">
        <v>4680</v>
      </c>
      <c r="I2574" s="445">
        <v>2485.340087890625</v>
      </c>
      <c r="J2574" s="445">
        <v>3</v>
      </c>
      <c r="K2574" s="446">
        <v>7456.02001953125</v>
      </c>
    </row>
    <row r="2575" spans="1:11" ht="14.45" customHeight="1" x14ac:dyDescent="0.2">
      <c r="A2575" s="441" t="s">
        <v>3157</v>
      </c>
      <c r="B2575" s="442" t="s">
        <v>3158</v>
      </c>
      <c r="C2575" s="443" t="s">
        <v>4570</v>
      </c>
      <c r="D2575" s="444" t="s">
        <v>4571</v>
      </c>
      <c r="E2575" s="443" t="s">
        <v>1373</v>
      </c>
      <c r="F2575" s="444" t="s">
        <v>1374</v>
      </c>
      <c r="G2575" s="443" t="s">
        <v>4681</v>
      </c>
      <c r="H2575" s="443" t="s">
        <v>4682</v>
      </c>
      <c r="I2575" s="445">
        <v>3051.6201171875</v>
      </c>
      <c r="J2575" s="445">
        <v>2</v>
      </c>
      <c r="K2575" s="446">
        <v>6103.240234375</v>
      </c>
    </row>
    <row r="2576" spans="1:11" ht="14.45" customHeight="1" x14ac:dyDescent="0.2">
      <c r="A2576" s="441" t="s">
        <v>3157</v>
      </c>
      <c r="B2576" s="442" t="s">
        <v>3158</v>
      </c>
      <c r="C2576" s="443" t="s">
        <v>4570</v>
      </c>
      <c r="D2576" s="444" t="s">
        <v>4571</v>
      </c>
      <c r="E2576" s="443" t="s">
        <v>1373</v>
      </c>
      <c r="F2576" s="444" t="s">
        <v>1374</v>
      </c>
      <c r="G2576" s="443" t="s">
        <v>4683</v>
      </c>
      <c r="H2576" s="443" t="s">
        <v>4684</v>
      </c>
      <c r="I2576" s="445">
        <v>3909.510009765625</v>
      </c>
      <c r="J2576" s="445">
        <v>4</v>
      </c>
      <c r="K2576" s="446">
        <v>15638.0400390625</v>
      </c>
    </row>
    <row r="2577" spans="1:11" ht="14.45" customHeight="1" x14ac:dyDescent="0.2">
      <c r="A2577" s="441" t="s">
        <v>3157</v>
      </c>
      <c r="B2577" s="442" t="s">
        <v>3158</v>
      </c>
      <c r="C2577" s="443" t="s">
        <v>4570</v>
      </c>
      <c r="D2577" s="444" t="s">
        <v>4571</v>
      </c>
      <c r="E2577" s="443" t="s">
        <v>1373</v>
      </c>
      <c r="F2577" s="444" t="s">
        <v>1374</v>
      </c>
      <c r="G2577" s="443" t="s">
        <v>4685</v>
      </c>
      <c r="H2577" s="443" t="s">
        <v>4686</v>
      </c>
      <c r="I2577" s="445">
        <v>1637.1300048828125</v>
      </c>
      <c r="J2577" s="445">
        <v>4</v>
      </c>
      <c r="K2577" s="446">
        <v>6548.52001953125</v>
      </c>
    </row>
    <row r="2578" spans="1:11" ht="14.45" customHeight="1" x14ac:dyDescent="0.2">
      <c r="A2578" s="441" t="s">
        <v>3157</v>
      </c>
      <c r="B2578" s="442" t="s">
        <v>3158</v>
      </c>
      <c r="C2578" s="443" t="s">
        <v>4570</v>
      </c>
      <c r="D2578" s="444" t="s">
        <v>4571</v>
      </c>
      <c r="E2578" s="443" t="s">
        <v>1373</v>
      </c>
      <c r="F2578" s="444" t="s">
        <v>1374</v>
      </c>
      <c r="G2578" s="443" t="s">
        <v>4687</v>
      </c>
      <c r="H2578" s="443" t="s">
        <v>4688</v>
      </c>
      <c r="I2578" s="445">
        <v>714</v>
      </c>
      <c r="J2578" s="445">
        <v>1</v>
      </c>
      <c r="K2578" s="446">
        <v>714</v>
      </c>
    </row>
    <row r="2579" spans="1:11" ht="14.45" customHeight="1" x14ac:dyDescent="0.2">
      <c r="A2579" s="441" t="s">
        <v>3157</v>
      </c>
      <c r="B2579" s="442" t="s">
        <v>3158</v>
      </c>
      <c r="C2579" s="443" t="s">
        <v>4570</v>
      </c>
      <c r="D2579" s="444" t="s">
        <v>4571</v>
      </c>
      <c r="E2579" s="443" t="s">
        <v>1373</v>
      </c>
      <c r="F2579" s="444" t="s">
        <v>1374</v>
      </c>
      <c r="G2579" s="443" t="s">
        <v>4689</v>
      </c>
      <c r="H2579" s="443" t="s">
        <v>4690</v>
      </c>
      <c r="I2579" s="445">
        <v>714</v>
      </c>
      <c r="J2579" s="445">
        <v>1</v>
      </c>
      <c r="K2579" s="446">
        <v>714</v>
      </c>
    </row>
    <row r="2580" spans="1:11" ht="14.45" customHeight="1" x14ac:dyDescent="0.2">
      <c r="A2580" s="441" t="s">
        <v>3157</v>
      </c>
      <c r="B2580" s="442" t="s">
        <v>3158</v>
      </c>
      <c r="C2580" s="443" t="s">
        <v>4570</v>
      </c>
      <c r="D2580" s="444" t="s">
        <v>4571</v>
      </c>
      <c r="E2580" s="443" t="s">
        <v>1373</v>
      </c>
      <c r="F2580" s="444" t="s">
        <v>1374</v>
      </c>
      <c r="G2580" s="443" t="s">
        <v>3760</v>
      </c>
      <c r="H2580" s="443" t="s">
        <v>3768</v>
      </c>
      <c r="I2580" s="445">
        <v>72.80999755859375</v>
      </c>
      <c r="J2580" s="445">
        <v>72</v>
      </c>
      <c r="K2580" s="446">
        <v>5242.6201171875</v>
      </c>
    </row>
    <row r="2581" spans="1:11" ht="14.45" customHeight="1" x14ac:dyDescent="0.2">
      <c r="A2581" s="441" t="s">
        <v>3157</v>
      </c>
      <c r="B2581" s="442" t="s">
        <v>3158</v>
      </c>
      <c r="C2581" s="443" t="s">
        <v>4570</v>
      </c>
      <c r="D2581" s="444" t="s">
        <v>4571</v>
      </c>
      <c r="E2581" s="443" t="s">
        <v>1373</v>
      </c>
      <c r="F2581" s="444" t="s">
        <v>1374</v>
      </c>
      <c r="G2581" s="443" t="s">
        <v>4691</v>
      </c>
      <c r="H2581" s="443" t="s">
        <v>4692</v>
      </c>
      <c r="I2581" s="445">
        <v>904.5</v>
      </c>
      <c r="J2581" s="445">
        <v>4</v>
      </c>
      <c r="K2581" s="446">
        <v>3618</v>
      </c>
    </row>
    <row r="2582" spans="1:11" ht="14.45" customHeight="1" x14ac:dyDescent="0.2">
      <c r="A2582" s="441" t="s">
        <v>3157</v>
      </c>
      <c r="B2582" s="442" t="s">
        <v>3158</v>
      </c>
      <c r="C2582" s="443" t="s">
        <v>4570</v>
      </c>
      <c r="D2582" s="444" t="s">
        <v>4571</v>
      </c>
      <c r="E2582" s="443" t="s">
        <v>1373</v>
      </c>
      <c r="F2582" s="444" t="s">
        <v>1374</v>
      </c>
      <c r="G2582" s="443" t="s">
        <v>4693</v>
      </c>
      <c r="H2582" s="443" t="s">
        <v>4694</v>
      </c>
      <c r="I2582" s="445">
        <v>227.47999572753906</v>
      </c>
      <c r="J2582" s="445">
        <v>1</v>
      </c>
      <c r="K2582" s="446">
        <v>227.47999572753906</v>
      </c>
    </row>
    <row r="2583" spans="1:11" ht="14.45" customHeight="1" x14ac:dyDescent="0.2">
      <c r="A2583" s="441" t="s">
        <v>3157</v>
      </c>
      <c r="B2583" s="442" t="s">
        <v>3158</v>
      </c>
      <c r="C2583" s="443" t="s">
        <v>4570</v>
      </c>
      <c r="D2583" s="444" t="s">
        <v>4571</v>
      </c>
      <c r="E2583" s="443" t="s">
        <v>1373</v>
      </c>
      <c r="F2583" s="444" t="s">
        <v>1374</v>
      </c>
      <c r="G2583" s="443" t="s">
        <v>4695</v>
      </c>
      <c r="H2583" s="443" t="s">
        <v>3796</v>
      </c>
      <c r="I2583" s="445">
        <v>276.16000366210938</v>
      </c>
      <c r="J2583" s="445">
        <v>1</v>
      </c>
      <c r="K2583" s="446">
        <v>276.16000366210938</v>
      </c>
    </row>
    <row r="2584" spans="1:11" ht="14.45" customHeight="1" x14ac:dyDescent="0.2">
      <c r="A2584" s="441" t="s">
        <v>3157</v>
      </c>
      <c r="B2584" s="442" t="s">
        <v>3158</v>
      </c>
      <c r="C2584" s="443" t="s">
        <v>4570</v>
      </c>
      <c r="D2584" s="444" t="s">
        <v>4571</v>
      </c>
      <c r="E2584" s="443" t="s">
        <v>1373</v>
      </c>
      <c r="F2584" s="444" t="s">
        <v>1374</v>
      </c>
      <c r="G2584" s="443" t="s">
        <v>3799</v>
      </c>
      <c r="H2584" s="443" t="s">
        <v>3800</v>
      </c>
      <c r="I2584" s="445">
        <v>1812.6799926757813</v>
      </c>
      <c r="J2584" s="445">
        <v>8</v>
      </c>
      <c r="K2584" s="446">
        <v>14288.070068359375</v>
      </c>
    </row>
    <row r="2585" spans="1:11" ht="14.45" customHeight="1" x14ac:dyDescent="0.2">
      <c r="A2585" s="441" t="s">
        <v>3157</v>
      </c>
      <c r="B2585" s="442" t="s">
        <v>3158</v>
      </c>
      <c r="C2585" s="443" t="s">
        <v>4570</v>
      </c>
      <c r="D2585" s="444" t="s">
        <v>4571</v>
      </c>
      <c r="E2585" s="443" t="s">
        <v>1373</v>
      </c>
      <c r="F2585" s="444" t="s">
        <v>1374</v>
      </c>
      <c r="G2585" s="443" t="s">
        <v>3801</v>
      </c>
      <c r="H2585" s="443" t="s">
        <v>3802</v>
      </c>
      <c r="I2585" s="445">
        <v>2003.0699462890625</v>
      </c>
      <c r="J2585" s="445">
        <v>5</v>
      </c>
      <c r="K2585" s="446">
        <v>9956.75</v>
      </c>
    </row>
    <row r="2586" spans="1:11" ht="14.45" customHeight="1" x14ac:dyDescent="0.2">
      <c r="A2586" s="441" t="s">
        <v>3157</v>
      </c>
      <c r="B2586" s="442" t="s">
        <v>3158</v>
      </c>
      <c r="C2586" s="443" t="s">
        <v>4570</v>
      </c>
      <c r="D2586" s="444" t="s">
        <v>4571</v>
      </c>
      <c r="E2586" s="443" t="s">
        <v>1373</v>
      </c>
      <c r="F2586" s="444" t="s">
        <v>1374</v>
      </c>
      <c r="G2586" s="443" t="s">
        <v>4696</v>
      </c>
      <c r="H2586" s="443" t="s">
        <v>4697</v>
      </c>
      <c r="I2586" s="445">
        <v>2573.669921875</v>
      </c>
      <c r="J2586" s="445">
        <v>3</v>
      </c>
      <c r="K2586" s="446">
        <v>7721.009765625</v>
      </c>
    </row>
    <row r="2587" spans="1:11" ht="14.45" customHeight="1" x14ac:dyDescent="0.2">
      <c r="A2587" s="441" t="s">
        <v>3157</v>
      </c>
      <c r="B2587" s="442" t="s">
        <v>3158</v>
      </c>
      <c r="C2587" s="443" t="s">
        <v>4570</v>
      </c>
      <c r="D2587" s="444" t="s">
        <v>4571</v>
      </c>
      <c r="E2587" s="443" t="s">
        <v>1373</v>
      </c>
      <c r="F2587" s="444" t="s">
        <v>1374</v>
      </c>
      <c r="G2587" s="443" t="s">
        <v>4698</v>
      </c>
      <c r="H2587" s="443" t="s">
        <v>4699</v>
      </c>
      <c r="I2587" s="445">
        <v>4575.009765625</v>
      </c>
      <c r="J2587" s="445">
        <v>4</v>
      </c>
      <c r="K2587" s="446">
        <v>18300.0390625</v>
      </c>
    </row>
    <row r="2588" spans="1:11" ht="14.45" customHeight="1" x14ac:dyDescent="0.2">
      <c r="A2588" s="441" t="s">
        <v>3157</v>
      </c>
      <c r="B2588" s="442" t="s">
        <v>3158</v>
      </c>
      <c r="C2588" s="443" t="s">
        <v>4570</v>
      </c>
      <c r="D2588" s="444" t="s">
        <v>4571</v>
      </c>
      <c r="E2588" s="443" t="s">
        <v>1373</v>
      </c>
      <c r="F2588" s="444" t="s">
        <v>1374</v>
      </c>
      <c r="G2588" s="443" t="s">
        <v>4700</v>
      </c>
      <c r="H2588" s="443" t="s">
        <v>4701</v>
      </c>
      <c r="I2588" s="445">
        <v>705.42999267578125</v>
      </c>
      <c r="J2588" s="445">
        <v>5</v>
      </c>
      <c r="K2588" s="446">
        <v>3527.1499633789063</v>
      </c>
    </row>
    <row r="2589" spans="1:11" ht="14.45" customHeight="1" x14ac:dyDescent="0.2">
      <c r="A2589" s="441" t="s">
        <v>3157</v>
      </c>
      <c r="B2589" s="442" t="s">
        <v>3158</v>
      </c>
      <c r="C2589" s="443" t="s">
        <v>4570</v>
      </c>
      <c r="D2589" s="444" t="s">
        <v>4571</v>
      </c>
      <c r="E2589" s="443" t="s">
        <v>1373</v>
      </c>
      <c r="F2589" s="444" t="s">
        <v>1374</v>
      </c>
      <c r="G2589" s="443" t="s">
        <v>3809</v>
      </c>
      <c r="H2589" s="443" t="s">
        <v>3813</v>
      </c>
      <c r="I2589" s="445">
        <v>302.5</v>
      </c>
      <c r="J2589" s="445">
        <v>3</v>
      </c>
      <c r="K2589" s="446">
        <v>907.5</v>
      </c>
    </row>
    <row r="2590" spans="1:11" ht="14.45" customHeight="1" x14ac:dyDescent="0.2">
      <c r="A2590" s="441" t="s">
        <v>3157</v>
      </c>
      <c r="B2590" s="442" t="s">
        <v>3158</v>
      </c>
      <c r="C2590" s="443" t="s">
        <v>4570</v>
      </c>
      <c r="D2590" s="444" t="s">
        <v>4571</v>
      </c>
      <c r="E2590" s="443" t="s">
        <v>1373</v>
      </c>
      <c r="F2590" s="444" t="s">
        <v>1374</v>
      </c>
      <c r="G2590" s="443" t="s">
        <v>3816</v>
      </c>
      <c r="H2590" s="443" t="s">
        <v>3817</v>
      </c>
      <c r="I2590" s="445">
        <v>401.72000122070313</v>
      </c>
      <c r="J2590" s="445">
        <v>4</v>
      </c>
      <c r="K2590" s="446">
        <v>1606.8800048828125</v>
      </c>
    </row>
    <row r="2591" spans="1:11" ht="14.45" customHeight="1" x14ac:dyDescent="0.2">
      <c r="A2591" s="441" t="s">
        <v>3157</v>
      </c>
      <c r="B2591" s="442" t="s">
        <v>3158</v>
      </c>
      <c r="C2591" s="443" t="s">
        <v>4570</v>
      </c>
      <c r="D2591" s="444" t="s">
        <v>4571</v>
      </c>
      <c r="E2591" s="443" t="s">
        <v>1373</v>
      </c>
      <c r="F2591" s="444" t="s">
        <v>1374</v>
      </c>
      <c r="G2591" s="443" t="s">
        <v>4702</v>
      </c>
      <c r="H2591" s="443" t="s">
        <v>4703</v>
      </c>
      <c r="I2591" s="445">
        <v>301.82000732421875</v>
      </c>
      <c r="J2591" s="445">
        <v>6</v>
      </c>
      <c r="K2591" s="446">
        <v>1792.9100341796875</v>
      </c>
    </row>
    <row r="2592" spans="1:11" ht="14.45" customHeight="1" x14ac:dyDescent="0.2">
      <c r="A2592" s="441" t="s">
        <v>3157</v>
      </c>
      <c r="B2592" s="442" t="s">
        <v>3158</v>
      </c>
      <c r="C2592" s="443" t="s">
        <v>4570</v>
      </c>
      <c r="D2592" s="444" t="s">
        <v>4571</v>
      </c>
      <c r="E2592" s="443" t="s">
        <v>1373</v>
      </c>
      <c r="F2592" s="444" t="s">
        <v>1374</v>
      </c>
      <c r="G2592" s="443" t="s">
        <v>4704</v>
      </c>
      <c r="H2592" s="443" t="s">
        <v>4705</v>
      </c>
      <c r="I2592" s="445">
        <v>434.3900146484375</v>
      </c>
      <c r="J2592" s="445">
        <v>2</v>
      </c>
      <c r="K2592" s="446">
        <v>868.780029296875</v>
      </c>
    </row>
    <row r="2593" spans="1:11" ht="14.45" customHeight="1" x14ac:dyDescent="0.2">
      <c r="A2593" s="441" t="s">
        <v>3157</v>
      </c>
      <c r="B2593" s="442" t="s">
        <v>3158</v>
      </c>
      <c r="C2593" s="443" t="s">
        <v>4570</v>
      </c>
      <c r="D2593" s="444" t="s">
        <v>4571</v>
      </c>
      <c r="E2593" s="443" t="s">
        <v>1373</v>
      </c>
      <c r="F2593" s="444" t="s">
        <v>1374</v>
      </c>
      <c r="G2593" s="443" t="s">
        <v>3823</v>
      </c>
      <c r="H2593" s="443" t="s">
        <v>3824</v>
      </c>
      <c r="I2593" s="445">
        <v>633.92999267578125</v>
      </c>
      <c r="J2593" s="445">
        <v>2</v>
      </c>
      <c r="K2593" s="446">
        <v>1267.8599853515625</v>
      </c>
    </row>
    <row r="2594" spans="1:11" ht="14.45" customHeight="1" x14ac:dyDescent="0.2">
      <c r="A2594" s="441" t="s">
        <v>3157</v>
      </c>
      <c r="B2594" s="442" t="s">
        <v>3158</v>
      </c>
      <c r="C2594" s="443" t="s">
        <v>4570</v>
      </c>
      <c r="D2594" s="444" t="s">
        <v>4571</v>
      </c>
      <c r="E2594" s="443" t="s">
        <v>1373</v>
      </c>
      <c r="F2594" s="444" t="s">
        <v>1374</v>
      </c>
      <c r="G2594" s="443" t="s">
        <v>4706</v>
      </c>
      <c r="H2594" s="443" t="s">
        <v>4707</v>
      </c>
      <c r="I2594" s="445">
        <v>814.33001708984375</v>
      </c>
      <c r="J2594" s="445">
        <v>3</v>
      </c>
      <c r="K2594" s="446">
        <v>2442.9900512695313</v>
      </c>
    </row>
    <row r="2595" spans="1:11" ht="14.45" customHeight="1" x14ac:dyDescent="0.2">
      <c r="A2595" s="441" t="s">
        <v>3157</v>
      </c>
      <c r="B2595" s="442" t="s">
        <v>3158</v>
      </c>
      <c r="C2595" s="443" t="s">
        <v>4570</v>
      </c>
      <c r="D2595" s="444" t="s">
        <v>4571</v>
      </c>
      <c r="E2595" s="443" t="s">
        <v>1373</v>
      </c>
      <c r="F2595" s="444" t="s">
        <v>1374</v>
      </c>
      <c r="G2595" s="443" t="s">
        <v>4708</v>
      </c>
      <c r="H2595" s="443" t="s">
        <v>4709</v>
      </c>
      <c r="I2595" s="445">
        <v>920.80999755859375</v>
      </c>
      <c r="J2595" s="445">
        <v>1</v>
      </c>
      <c r="K2595" s="446">
        <v>920.80999755859375</v>
      </c>
    </row>
    <row r="2596" spans="1:11" ht="14.45" customHeight="1" x14ac:dyDescent="0.2">
      <c r="A2596" s="441" t="s">
        <v>3157</v>
      </c>
      <c r="B2596" s="442" t="s">
        <v>3158</v>
      </c>
      <c r="C2596" s="443" t="s">
        <v>4570</v>
      </c>
      <c r="D2596" s="444" t="s">
        <v>4571</v>
      </c>
      <c r="E2596" s="443" t="s">
        <v>1373</v>
      </c>
      <c r="F2596" s="444" t="s">
        <v>1374</v>
      </c>
      <c r="G2596" s="443" t="s">
        <v>3827</v>
      </c>
      <c r="H2596" s="443" t="s">
        <v>3831</v>
      </c>
      <c r="I2596" s="445">
        <v>21.180000305175781</v>
      </c>
      <c r="J2596" s="445">
        <v>50</v>
      </c>
      <c r="K2596" s="446">
        <v>1058.75</v>
      </c>
    </row>
    <row r="2597" spans="1:11" ht="14.45" customHeight="1" x14ac:dyDescent="0.2">
      <c r="A2597" s="441" t="s">
        <v>3157</v>
      </c>
      <c r="B2597" s="442" t="s">
        <v>3158</v>
      </c>
      <c r="C2597" s="443" t="s">
        <v>4570</v>
      </c>
      <c r="D2597" s="444" t="s">
        <v>4571</v>
      </c>
      <c r="E2597" s="443" t="s">
        <v>1373</v>
      </c>
      <c r="F2597" s="444" t="s">
        <v>1374</v>
      </c>
      <c r="G2597" s="443" t="s">
        <v>4710</v>
      </c>
      <c r="H2597" s="443" t="s">
        <v>4711</v>
      </c>
      <c r="I2597" s="445">
        <v>6260.5400390625</v>
      </c>
      <c r="J2597" s="445">
        <v>1</v>
      </c>
      <c r="K2597" s="446">
        <v>6260.5400390625</v>
      </c>
    </row>
    <row r="2598" spans="1:11" ht="14.45" customHeight="1" x14ac:dyDescent="0.2">
      <c r="A2598" s="441" t="s">
        <v>3157</v>
      </c>
      <c r="B2598" s="442" t="s">
        <v>3158</v>
      </c>
      <c r="C2598" s="443" t="s">
        <v>4570</v>
      </c>
      <c r="D2598" s="444" t="s">
        <v>4571</v>
      </c>
      <c r="E2598" s="443" t="s">
        <v>1373</v>
      </c>
      <c r="F2598" s="444" t="s">
        <v>1374</v>
      </c>
      <c r="G2598" s="443" t="s">
        <v>4712</v>
      </c>
      <c r="H2598" s="443" t="s">
        <v>4713</v>
      </c>
      <c r="I2598" s="445">
        <v>1835.5699462890625</v>
      </c>
      <c r="J2598" s="445">
        <v>1</v>
      </c>
      <c r="K2598" s="446">
        <v>1835.5699462890625</v>
      </c>
    </row>
    <row r="2599" spans="1:11" ht="14.45" customHeight="1" x14ac:dyDescent="0.2">
      <c r="A2599" s="441" t="s">
        <v>3157</v>
      </c>
      <c r="B2599" s="442" t="s">
        <v>3158</v>
      </c>
      <c r="C2599" s="443" t="s">
        <v>4570</v>
      </c>
      <c r="D2599" s="444" t="s">
        <v>4571</v>
      </c>
      <c r="E2599" s="443" t="s">
        <v>1373</v>
      </c>
      <c r="F2599" s="444" t="s">
        <v>1374</v>
      </c>
      <c r="G2599" s="443" t="s">
        <v>4714</v>
      </c>
      <c r="H2599" s="443" t="s">
        <v>4715</v>
      </c>
      <c r="I2599" s="445">
        <v>1835.5699462890625</v>
      </c>
      <c r="J2599" s="445">
        <v>1</v>
      </c>
      <c r="K2599" s="446">
        <v>1835.5699462890625</v>
      </c>
    </row>
    <row r="2600" spans="1:11" ht="14.45" customHeight="1" x14ac:dyDescent="0.2">
      <c r="A2600" s="441" t="s">
        <v>3157</v>
      </c>
      <c r="B2600" s="442" t="s">
        <v>3158</v>
      </c>
      <c r="C2600" s="443" t="s">
        <v>4570</v>
      </c>
      <c r="D2600" s="444" t="s">
        <v>4571</v>
      </c>
      <c r="E2600" s="443" t="s">
        <v>1373</v>
      </c>
      <c r="F2600" s="444" t="s">
        <v>1374</v>
      </c>
      <c r="G2600" s="443" t="s">
        <v>3842</v>
      </c>
      <c r="H2600" s="443" t="s">
        <v>3843</v>
      </c>
      <c r="I2600" s="445">
        <v>3486.010009765625</v>
      </c>
      <c r="J2600" s="445">
        <v>1</v>
      </c>
      <c r="K2600" s="446">
        <v>3486.010009765625</v>
      </c>
    </row>
    <row r="2601" spans="1:11" ht="14.45" customHeight="1" x14ac:dyDescent="0.2">
      <c r="A2601" s="441" t="s">
        <v>3157</v>
      </c>
      <c r="B2601" s="442" t="s">
        <v>3158</v>
      </c>
      <c r="C2601" s="443" t="s">
        <v>4570</v>
      </c>
      <c r="D2601" s="444" t="s">
        <v>4571</v>
      </c>
      <c r="E2601" s="443" t="s">
        <v>1373</v>
      </c>
      <c r="F2601" s="444" t="s">
        <v>1374</v>
      </c>
      <c r="G2601" s="443" t="s">
        <v>3844</v>
      </c>
      <c r="H2601" s="443" t="s">
        <v>3845</v>
      </c>
      <c r="I2601" s="445">
        <v>496.35000610351563</v>
      </c>
      <c r="J2601" s="445">
        <v>60</v>
      </c>
      <c r="K2601" s="446">
        <v>29781.1201171875</v>
      </c>
    </row>
    <row r="2602" spans="1:11" ht="14.45" customHeight="1" x14ac:dyDescent="0.2">
      <c r="A2602" s="441" t="s">
        <v>3157</v>
      </c>
      <c r="B2602" s="442" t="s">
        <v>3158</v>
      </c>
      <c r="C2602" s="443" t="s">
        <v>4570</v>
      </c>
      <c r="D2602" s="444" t="s">
        <v>4571</v>
      </c>
      <c r="E2602" s="443" t="s">
        <v>1373</v>
      </c>
      <c r="F2602" s="444" t="s">
        <v>1374</v>
      </c>
      <c r="G2602" s="443" t="s">
        <v>3844</v>
      </c>
      <c r="H2602" s="443" t="s">
        <v>3846</v>
      </c>
      <c r="I2602" s="445">
        <v>496.35000610351563</v>
      </c>
      <c r="J2602" s="445">
        <v>70</v>
      </c>
      <c r="K2602" s="446">
        <v>34744.7802734375</v>
      </c>
    </row>
    <row r="2603" spans="1:11" ht="14.45" customHeight="1" x14ac:dyDescent="0.2">
      <c r="A2603" s="441" t="s">
        <v>3157</v>
      </c>
      <c r="B2603" s="442" t="s">
        <v>3158</v>
      </c>
      <c r="C2603" s="443" t="s">
        <v>4570</v>
      </c>
      <c r="D2603" s="444" t="s">
        <v>4571</v>
      </c>
      <c r="E2603" s="443" t="s">
        <v>1373</v>
      </c>
      <c r="F2603" s="444" t="s">
        <v>1374</v>
      </c>
      <c r="G2603" s="443" t="s">
        <v>4716</v>
      </c>
      <c r="H2603" s="443" t="s">
        <v>4717</v>
      </c>
      <c r="I2603" s="445">
        <v>7127.509765625</v>
      </c>
      <c r="J2603" s="445">
        <v>2</v>
      </c>
      <c r="K2603" s="446">
        <v>14255.009765625</v>
      </c>
    </row>
    <row r="2604" spans="1:11" ht="14.45" customHeight="1" x14ac:dyDescent="0.2">
      <c r="A2604" s="441" t="s">
        <v>3157</v>
      </c>
      <c r="B2604" s="442" t="s">
        <v>3158</v>
      </c>
      <c r="C2604" s="443" t="s">
        <v>4570</v>
      </c>
      <c r="D2604" s="444" t="s">
        <v>4571</v>
      </c>
      <c r="E2604" s="443" t="s">
        <v>1373</v>
      </c>
      <c r="F2604" s="444" t="s">
        <v>1374</v>
      </c>
      <c r="G2604" s="443" t="s">
        <v>3849</v>
      </c>
      <c r="H2604" s="443" t="s">
        <v>3850</v>
      </c>
      <c r="I2604" s="445">
        <v>2313.5199381510415</v>
      </c>
      <c r="J2604" s="445">
        <v>50</v>
      </c>
      <c r="K2604" s="446">
        <v>115603.40234375</v>
      </c>
    </row>
    <row r="2605" spans="1:11" ht="14.45" customHeight="1" x14ac:dyDescent="0.2">
      <c r="A2605" s="441" t="s">
        <v>3157</v>
      </c>
      <c r="B2605" s="442" t="s">
        <v>3158</v>
      </c>
      <c r="C2605" s="443" t="s">
        <v>4570</v>
      </c>
      <c r="D2605" s="444" t="s">
        <v>4571</v>
      </c>
      <c r="E2605" s="443" t="s">
        <v>1373</v>
      </c>
      <c r="F2605" s="444" t="s">
        <v>1374</v>
      </c>
      <c r="G2605" s="443" t="s">
        <v>4718</v>
      </c>
      <c r="H2605" s="443" t="s">
        <v>4719</v>
      </c>
      <c r="I2605" s="445">
        <v>253.80000305175781</v>
      </c>
      <c r="J2605" s="445">
        <v>1</v>
      </c>
      <c r="K2605" s="446">
        <v>253.80000305175781</v>
      </c>
    </row>
    <row r="2606" spans="1:11" ht="14.45" customHeight="1" x14ac:dyDescent="0.2">
      <c r="A2606" s="441" t="s">
        <v>3157</v>
      </c>
      <c r="B2606" s="442" t="s">
        <v>3158</v>
      </c>
      <c r="C2606" s="443" t="s">
        <v>4570</v>
      </c>
      <c r="D2606" s="444" t="s">
        <v>4571</v>
      </c>
      <c r="E2606" s="443" t="s">
        <v>1373</v>
      </c>
      <c r="F2606" s="444" t="s">
        <v>1374</v>
      </c>
      <c r="G2606" s="443" t="s">
        <v>4720</v>
      </c>
      <c r="H2606" s="443" t="s">
        <v>4721</v>
      </c>
      <c r="I2606" s="445">
        <v>6.6599998474121094</v>
      </c>
      <c r="J2606" s="445">
        <v>50</v>
      </c>
      <c r="K2606" s="446">
        <v>333</v>
      </c>
    </row>
    <row r="2607" spans="1:11" ht="14.45" customHeight="1" x14ac:dyDescent="0.2">
      <c r="A2607" s="441" t="s">
        <v>3157</v>
      </c>
      <c r="B2607" s="442" t="s">
        <v>3158</v>
      </c>
      <c r="C2607" s="443" t="s">
        <v>4570</v>
      </c>
      <c r="D2607" s="444" t="s">
        <v>4571</v>
      </c>
      <c r="E2607" s="443" t="s">
        <v>1373</v>
      </c>
      <c r="F2607" s="444" t="s">
        <v>1374</v>
      </c>
      <c r="G2607" s="443" t="s">
        <v>4722</v>
      </c>
      <c r="H2607" s="443" t="s">
        <v>4723</v>
      </c>
      <c r="I2607" s="445">
        <v>13.310000419616699</v>
      </c>
      <c r="J2607" s="445">
        <v>50</v>
      </c>
      <c r="K2607" s="446">
        <v>665.469970703125</v>
      </c>
    </row>
    <row r="2608" spans="1:11" ht="14.45" customHeight="1" x14ac:dyDescent="0.2">
      <c r="A2608" s="441" t="s">
        <v>3157</v>
      </c>
      <c r="B2608" s="442" t="s">
        <v>3158</v>
      </c>
      <c r="C2608" s="443" t="s">
        <v>4570</v>
      </c>
      <c r="D2608" s="444" t="s">
        <v>4571</v>
      </c>
      <c r="E2608" s="443" t="s">
        <v>1373</v>
      </c>
      <c r="F2608" s="444" t="s">
        <v>1374</v>
      </c>
      <c r="G2608" s="443" t="s">
        <v>4724</v>
      </c>
      <c r="H2608" s="443" t="s">
        <v>4725</v>
      </c>
      <c r="I2608" s="445">
        <v>313.08999633789063</v>
      </c>
      <c r="J2608" s="445">
        <v>50</v>
      </c>
      <c r="K2608" s="446">
        <v>15654.3798828125</v>
      </c>
    </row>
    <row r="2609" spans="1:11" ht="14.45" customHeight="1" x14ac:dyDescent="0.2">
      <c r="A2609" s="441" t="s">
        <v>3157</v>
      </c>
      <c r="B2609" s="442" t="s">
        <v>3158</v>
      </c>
      <c r="C2609" s="443" t="s">
        <v>4570</v>
      </c>
      <c r="D2609" s="444" t="s">
        <v>4571</v>
      </c>
      <c r="E2609" s="443" t="s">
        <v>1373</v>
      </c>
      <c r="F2609" s="444" t="s">
        <v>1374</v>
      </c>
      <c r="G2609" s="443" t="s">
        <v>4724</v>
      </c>
      <c r="H2609" s="443" t="s">
        <v>4726</v>
      </c>
      <c r="I2609" s="445">
        <v>313.08999633789063</v>
      </c>
      <c r="J2609" s="445">
        <v>10</v>
      </c>
      <c r="K2609" s="446">
        <v>3130.8798828125</v>
      </c>
    </row>
    <row r="2610" spans="1:11" ht="14.45" customHeight="1" x14ac:dyDescent="0.2">
      <c r="A2610" s="441" t="s">
        <v>3157</v>
      </c>
      <c r="B2610" s="442" t="s">
        <v>3158</v>
      </c>
      <c r="C2610" s="443" t="s">
        <v>4570</v>
      </c>
      <c r="D2610" s="444" t="s">
        <v>4571</v>
      </c>
      <c r="E2610" s="443" t="s">
        <v>1373</v>
      </c>
      <c r="F2610" s="444" t="s">
        <v>1374</v>
      </c>
      <c r="G2610" s="443" t="s">
        <v>1431</v>
      </c>
      <c r="H2610" s="443" t="s">
        <v>3886</v>
      </c>
      <c r="I2610" s="445">
        <v>1.0900000333786011</v>
      </c>
      <c r="J2610" s="445">
        <v>200</v>
      </c>
      <c r="K2610" s="446">
        <v>218</v>
      </c>
    </row>
    <row r="2611" spans="1:11" ht="14.45" customHeight="1" x14ac:dyDescent="0.2">
      <c r="A2611" s="441" t="s">
        <v>3157</v>
      </c>
      <c r="B2611" s="442" t="s">
        <v>3158</v>
      </c>
      <c r="C2611" s="443" t="s">
        <v>4570</v>
      </c>
      <c r="D2611" s="444" t="s">
        <v>4571</v>
      </c>
      <c r="E2611" s="443" t="s">
        <v>1373</v>
      </c>
      <c r="F2611" s="444" t="s">
        <v>1374</v>
      </c>
      <c r="G2611" s="443" t="s">
        <v>3095</v>
      </c>
      <c r="H2611" s="443" t="s">
        <v>3096</v>
      </c>
      <c r="I2611" s="445">
        <v>1.1349999904632568</v>
      </c>
      <c r="J2611" s="445">
        <v>320</v>
      </c>
      <c r="K2611" s="446">
        <v>363.19999694824219</v>
      </c>
    </row>
    <row r="2612" spans="1:11" ht="14.45" customHeight="1" x14ac:dyDescent="0.2">
      <c r="A2612" s="441" t="s">
        <v>3157</v>
      </c>
      <c r="B2612" s="442" t="s">
        <v>3158</v>
      </c>
      <c r="C2612" s="443" t="s">
        <v>4570</v>
      </c>
      <c r="D2612" s="444" t="s">
        <v>4571</v>
      </c>
      <c r="E2612" s="443" t="s">
        <v>1373</v>
      </c>
      <c r="F2612" s="444" t="s">
        <v>1374</v>
      </c>
      <c r="G2612" s="443" t="s">
        <v>1425</v>
      </c>
      <c r="H2612" s="443" t="s">
        <v>1426</v>
      </c>
      <c r="I2612" s="445">
        <v>0.57999998331069946</v>
      </c>
      <c r="J2612" s="445">
        <v>200</v>
      </c>
      <c r="K2612" s="446">
        <v>116</v>
      </c>
    </row>
    <row r="2613" spans="1:11" ht="14.45" customHeight="1" x14ac:dyDescent="0.2">
      <c r="A2613" s="441" t="s">
        <v>3157</v>
      </c>
      <c r="B2613" s="442" t="s">
        <v>3158</v>
      </c>
      <c r="C2613" s="443" t="s">
        <v>4570</v>
      </c>
      <c r="D2613" s="444" t="s">
        <v>4571</v>
      </c>
      <c r="E2613" s="443" t="s">
        <v>1373</v>
      </c>
      <c r="F2613" s="444" t="s">
        <v>1374</v>
      </c>
      <c r="G2613" s="443" t="s">
        <v>3895</v>
      </c>
      <c r="H2613" s="443" t="s">
        <v>3896</v>
      </c>
      <c r="I2613" s="445">
        <v>6.2399997711181641</v>
      </c>
      <c r="J2613" s="445">
        <v>60</v>
      </c>
      <c r="K2613" s="446">
        <v>374.39999389648438</v>
      </c>
    </row>
    <row r="2614" spans="1:11" ht="14.45" customHeight="1" x14ac:dyDescent="0.2">
      <c r="A2614" s="441" t="s">
        <v>3157</v>
      </c>
      <c r="B2614" s="442" t="s">
        <v>3158</v>
      </c>
      <c r="C2614" s="443" t="s">
        <v>4570</v>
      </c>
      <c r="D2614" s="444" t="s">
        <v>4571</v>
      </c>
      <c r="E2614" s="443" t="s">
        <v>1373</v>
      </c>
      <c r="F2614" s="444" t="s">
        <v>1374</v>
      </c>
      <c r="G2614" s="443" t="s">
        <v>3920</v>
      </c>
      <c r="H2614" s="443" t="s">
        <v>3921</v>
      </c>
      <c r="I2614" s="445">
        <v>836.1099853515625</v>
      </c>
      <c r="J2614" s="445">
        <v>1</v>
      </c>
      <c r="K2614" s="446">
        <v>836.1099853515625</v>
      </c>
    </row>
    <row r="2615" spans="1:11" ht="14.45" customHeight="1" x14ac:dyDescent="0.2">
      <c r="A2615" s="441" t="s">
        <v>3157</v>
      </c>
      <c r="B2615" s="442" t="s">
        <v>3158</v>
      </c>
      <c r="C2615" s="443" t="s">
        <v>4570</v>
      </c>
      <c r="D2615" s="444" t="s">
        <v>4571</v>
      </c>
      <c r="E2615" s="443" t="s">
        <v>1373</v>
      </c>
      <c r="F2615" s="444" t="s">
        <v>1374</v>
      </c>
      <c r="G2615" s="443" t="s">
        <v>4727</v>
      </c>
      <c r="H2615" s="443" t="s">
        <v>4728</v>
      </c>
      <c r="I2615" s="445">
        <v>8141.56982421875</v>
      </c>
      <c r="J2615" s="445">
        <v>1</v>
      </c>
      <c r="K2615" s="446">
        <v>8141.56982421875</v>
      </c>
    </row>
    <row r="2616" spans="1:11" ht="14.45" customHeight="1" x14ac:dyDescent="0.2">
      <c r="A2616" s="441" t="s">
        <v>3157</v>
      </c>
      <c r="B2616" s="442" t="s">
        <v>3158</v>
      </c>
      <c r="C2616" s="443" t="s">
        <v>4570</v>
      </c>
      <c r="D2616" s="444" t="s">
        <v>4571</v>
      </c>
      <c r="E2616" s="443" t="s">
        <v>1373</v>
      </c>
      <c r="F2616" s="444" t="s">
        <v>1374</v>
      </c>
      <c r="G2616" s="443" t="s">
        <v>4729</v>
      </c>
      <c r="H2616" s="443" t="s">
        <v>4730</v>
      </c>
      <c r="I2616" s="445">
        <v>1551.8399658203125</v>
      </c>
      <c r="J2616" s="445">
        <v>4</v>
      </c>
      <c r="K2616" s="446">
        <v>6207.35009765625</v>
      </c>
    </row>
    <row r="2617" spans="1:11" ht="14.45" customHeight="1" x14ac:dyDescent="0.2">
      <c r="A2617" s="441" t="s">
        <v>3157</v>
      </c>
      <c r="B2617" s="442" t="s">
        <v>3158</v>
      </c>
      <c r="C2617" s="443" t="s">
        <v>4570</v>
      </c>
      <c r="D2617" s="444" t="s">
        <v>4571</v>
      </c>
      <c r="E2617" s="443" t="s">
        <v>1373</v>
      </c>
      <c r="F2617" s="444" t="s">
        <v>1374</v>
      </c>
      <c r="G2617" s="443" t="s">
        <v>3955</v>
      </c>
      <c r="H2617" s="443" t="s">
        <v>3956</v>
      </c>
      <c r="I2617" s="445">
        <v>857.8900146484375</v>
      </c>
      <c r="J2617" s="445">
        <v>2</v>
      </c>
      <c r="K2617" s="446">
        <v>1715.780029296875</v>
      </c>
    </row>
    <row r="2618" spans="1:11" ht="14.45" customHeight="1" x14ac:dyDescent="0.2">
      <c r="A2618" s="441" t="s">
        <v>3157</v>
      </c>
      <c r="B2618" s="442" t="s">
        <v>3158</v>
      </c>
      <c r="C2618" s="443" t="s">
        <v>4570</v>
      </c>
      <c r="D2618" s="444" t="s">
        <v>4571</v>
      </c>
      <c r="E2618" s="443" t="s">
        <v>1373</v>
      </c>
      <c r="F2618" s="444" t="s">
        <v>1374</v>
      </c>
      <c r="G2618" s="443" t="s">
        <v>3957</v>
      </c>
      <c r="H2618" s="443" t="s">
        <v>3958</v>
      </c>
      <c r="I2618" s="445">
        <v>999.46002197265625</v>
      </c>
      <c r="J2618" s="445">
        <v>1</v>
      </c>
      <c r="K2618" s="446">
        <v>999.46002197265625</v>
      </c>
    </row>
    <row r="2619" spans="1:11" ht="14.45" customHeight="1" x14ac:dyDescent="0.2">
      <c r="A2619" s="441" t="s">
        <v>3157</v>
      </c>
      <c r="B2619" s="442" t="s">
        <v>3158</v>
      </c>
      <c r="C2619" s="443" t="s">
        <v>4570</v>
      </c>
      <c r="D2619" s="444" t="s">
        <v>4571</v>
      </c>
      <c r="E2619" s="443" t="s">
        <v>1373</v>
      </c>
      <c r="F2619" s="444" t="s">
        <v>1374</v>
      </c>
      <c r="G2619" s="443" t="s">
        <v>3959</v>
      </c>
      <c r="H2619" s="443" t="s">
        <v>3960</v>
      </c>
      <c r="I2619" s="445">
        <v>1218.413330078125</v>
      </c>
      <c r="J2619" s="445">
        <v>6</v>
      </c>
      <c r="K2619" s="446">
        <v>7455.33984375</v>
      </c>
    </row>
    <row r="2620" spans="1:11" ht="14.45" customHeight="1" x14ac:dyDescent="0.2">
      <c r="A2620" s="441" t="s">
        <v>3157</v>
      </c>
      <c r="B2620" s="442" t="s">
        <v>3158</v>
      </c>
      <c r="C2620" s="443" t="s">
        <v>4570</v>
      </c>
      <c r="D2620" s="444" t="s">
        <v>4571</v>
      </c>
      <c r="E2620" s="443" t="s">
        <v>1373</v>
      </c>
      <c r="F2620" s="444" t="s">
        <v>1374</v>
      </c>
      <c r="G2620" s="443" t="s">
        <v>4731</v>
      </c>
      <c r="H2620" s="443" t="s">
        <v>4732</v>
      </c>
      <c r="I2620" s="445">
        <v>967.1099853515625</v>
      </c>
      <c r="J2620" s="445">
        <v>4</v>
      </c>
      <c r="K2620" s="446">
        <v>3868.419921875</v>
      </c>
    </row>
    <row r="2621" spans="1:11" ht="14.45" customHeight="1" x14ac:dyDescent="0.2">
      <c r="A2621" s="441" t="s">
        <v>3157</v>
      </c>
      <c r="B2621" s="442" t="s">
        <v>3158</v>
      </c>
      <c r="C2621" s="443" t="s">
        <v>4570</v>
      </c>
      <c r="D2621" s="444" t="s">
        <v>4571</v>
      </c>
      <c r="E2621" s="443" t="s">
        <v>1373</v>
      </c>
      <c r="F2621" s="444" t="s">
        <v>1374</v>
      </c>
      <c r="G2621" s="443" t="s">
        <v>3963</v>
      </c>
      <c r="H2621" s="443" t="s">
        <v>3964</v>
      </c>
      <c r="I2621" s="445">
        <v>879.66998291015625</v>
      </c>
      <c r="J2621" s="445">
        <v>2</v>
      </c>
      <c r="K2621" s="446">
        <v>1759.3399658203125</v>
      </c>
    </row>
    <row r="2622" spans="1:11" ht="14.45" customHeight="1" x14ac:dyDescent="0.2">
      <c r="A2622" s="441" t="s">
        <v>3157</v>
      </c>
      <c r="B2622" s="442" t="s">
        <v>3158</v>
      </c>
      <c r="C2622" s="443" t="s">
        <v>4570</v>
      </c>
      <c r="D2622" s="444" t="s">
        <v>4571</v>
      </c>
      <c r="E2622" s="443" t="s">
        <v>1373</v>
      </c>
      <c r="F2622" s="444" t="s">
        <v>1374</v>
      </c>
      <c r="G2622" s="443" t="s">
        <v>4733</v>
      </c>
      <c r="H2622" s="443" t="s">
        <v>4734</v>
      </c>
      <c r="I2622" s="445">
        <v>1129.2099609375</v>
      </c>
      <c r="J2622" s="445">
        <v>4</v>
      </c>
      <c r="K2622" s="446">
        <v>4516.830078125</v>
      </c>
    </row>
    <row r="2623" spans="1:11" ht="14.45" customHeight="1" x14ac:dyDescent="0.2">
      <c r="A2623" s="441" t="s">
        <v>3157</v>
      </c>
      <c r="B2623" s="442" t="s">
        <v>3158</v>
      </c>
      <c r="C2623" s="443" t="s">
        <v>4570</v>
      </c>
      <c r="D2623" s="444" t="s">
        <v>4571</v>
      </c>
      <c r="E2623" s="443" t="s">
        <v>1373</v>
      </c>
      <c r="F2623" s="444" t="s">
        <v>1374</v>
      </c>
      <c r="G2623" s="443" t="s">
        <v>4735</v>
      </c>
      <c r="H2623" s="443" t="s">
        <v>4736</v>
      </c>
      <c r="I2623" s="445">
        <v>895.0250244140625</v>
      </c>
      <c r="J2623" s="445">
        <v>9</v>
      </c>
      <c r="K2623" s="446">
        <v>8028.97998046875</v>
      </c>
    </row>
    <row r="2624" spans="1:11" ht="14.45" customHeight="1" x14ac:dyDescent="0.2">
      <c r="A2624" s="441" t="s">
        <v>3157</v>
      </c>
      <c r="B2624" s="442" t="s">
        <v>3158</v>
      </c>
      <c r="C2624" s="443" t="s">
        <v>4570</v>
      </c>
      <c r="D2624" s="444" t="s">
        <v>4571</v>
      </c>
      <c r="E2624" s="443" t="s">
        <v>1373</v>
      </c>
      <c r="F2624" s="444" t="s">
        <v>1374</v>
      </c>
      <c r="G2624" s="443" t="s">
        <v>3977</v>
      </c>
      <c r="H2624" s="443" t="s">
        <v>3978</v>
      </c>
      <c r="I2624" s="445">
        <v>768.3499755859375</v>
      </c>
      <c r="J2624" s="445">
        <v>10</v>
      </c>
      <c r="K2624" s="446">
        <v>7683.5</v>
      </c>
    </row>
    <row r="2625" spans="1:11" ht="14.45" customHeight="1" x14ac:dyDescent="0.2">
      <c r="A2625" s="441" t="s">
        <v>3157</v>
      </c>
      <c r="B2625" s="442" t="s">
        <v>3158</v>
      </c>
      <c r="C2625" s="443" t="s">
        <v>4570</v>
      </c>
      <c r="D2625" s="444" t="s">
        <v>4571</v>
      </c>
      <c r="E2625" s="443" t="s">
        <v>1373</v>
      </c>
      <c r="F2625" s="444" t="s">
        <v>1374</v>
      </c>
      <c r="G2625" s="443" t="s">
        <v>3900</v>
      </c>
      <c r="H2625" s="443" t="s">
        <v>3983</v>
      </c>
      <c r="I2625" s="445">
        <v>703.010009765625</v>
      </c>
      <c r="J2625" s="445">
        <v>6</v>
      </c>
      <c r="K2625" s="446">
        <v>4218.06005859375</v>
      </c>
    </row>
    <row r="2626" spans="1:11" ht="14.45" customHeight="1" x14ac:dyDescent="0.2">
      <c r="A2626" s="441" t="s">
        <v>3157</v>
      </c>
      <c r="B2626" s="442" t="s">
        <v>3158</v>
      </c>
      <c r="C2626" s="443" t="s">
        <v>4570</v>
      </c>
      <c r="D2626" s="444" t="s">
        <v>4571</v>
      </c>
      <c r="E2626" s="443" t="s">
        <v>1373</v>
      </c>
      <c r="F2626" s="444" t="s">
        <v>1374</v>
      </c>
      <c r="G2626" s="443" t="s">
        <v>3986</v>
      </c>
      <c r="H2626" s="443" t="s">
        <v>3987</v>
      </c>
      <c r="I2626" s="445">
        <v>2182.840087890625</v>
      </c>
      <c r="J2626" s="445">
        <v>2</v>
      </c>
      <c r="K2626" s="446">
        <v>4365.68017578125</v>
      </c>
    </row>
    <row r="2627" spans="1:11" ht="14.45" customHeight="1" x14ac:dyDescent="0.2">
      <c r="A2627" s="441" t="s">
        <v>3157</v>
      </c>
      <c r="B2627" s="442" t="s">
        <v>3158</v>
      </c>
      <c r="C2627" s="443" t="s">
        <v>4570</v>
      </c>
      <c r="D2627" s="444" t="s">
        <v>4571</v>
      </c>
      <c r="E2627" s="443" t="s">
        <v>1373</v>
      </c>
      <c r="F2627" s="444" t="s">
        <v>1374</v>
      </c>
      <c r="G2627" s="443" t="s">
        <v>3770</v>
      </c>
      <c r="H2627" s="443" t="s">
        <v>3988</v>
      </c>
      <c r="I2627" s="445">
        <v>1660.60498046875</v>
      </c>
      <c r="J2627" s="445">
        <v>8</v>
      </c>
      <c r="K2627" s="446">
        <v>13089.30029296875</v>
      </c>
    </row>
    <row r="2628" spans="1:11" ht="14.45" customHeight="1" x14ac:dyDescent="0.2">
      <c r="A2628" s="441" t="s">
        <v>3157</v>
      </c>
      <c r="B2628" s="442" t="s">
        <v>3158</v>
      </c>
      <c r="C2628" s="443" t="s">
        <v>4570</v>
      </c>
      <c r="D2628" s="444" t="s">
        <v>4571</v>
      </c>
      <c r="E2628" s="443" t="s">
        <v>1373</v>
      </c>
      <c r="F2628" s="444" t="s">
        <v>1374</v>
      </c>
      <c r="G2628" s="443" t="s">
        <v>4737</v>
      </c>
      <c r="H2628" s="443" t="s">
        <v>4738</v>
      </c>
      <c r="I2628" s="445">
        <v>2076.360107421875</v>
      </c>
      <c r="J2628" s="445">
        <v>1</v>
      </c>
      <c r="K2628" s="446">
        <v>2076.360107421875</v>
      </c>
    </row>
    <row r="2629" spans="1:11" ht="14.45" customHeight="1" x14ac:dyDescent="0.2">
      <c r="A2629" s="441" t="s">
        <v>3157</v>
      </c>
      <c r="B2629" s="442" t="s">
        <v>3158</v>
      </c>
      <c r="C2629" s="443" t="s">
        <v>4570</v>
      </c>
      <c r="D2629" s="444" t="s">
        <v>4571</v>
      </c>
      <c r="E2629" s="443" t="s">
        <v>1373</v>
      </c>
      <c r="F2629" s="444" t="s">
        <v>1374</v>
      </c>
      <c r="G2629" s="443" t="s">
        <v>3991</v>
      </c>
      <c r="H2629" s="443" t="s">
        <v>3992</v>
      </c>
      <c r="I2629" s="445">
        <v>829.5999755859375</v>
      </c>
      <c r="J2629" s="445">
        <v>4</v>
      </c>
      <c r="K2629" s="446">
        <v>3318.39990234375</v>
      </c>
    </row>
    <row r="2630" spans="1:11" ht="14.45" customHeight="1" x14ac:dyDescent="0.2">
      <c r="A2630" s="441" t="s">
        <v>3157</v>
      </c>
      <c r="B2630" s="442" t="s">
        <v>3158</v>
      </c>
      <c r="C2630" s="443" t="s">
        <v>4570</v>
      </c>
      <c r="D2630" s="444" t="s">
        <v>4571</v>
      </c>
      <c r="E2630" s="443" t="s">
        <v>1373</v>
      </c>
      <c r="F2630" s="444" t="s">
        <v>1374</v>
      </c>
      <c r="G2630" s="443" t="s">
        <v>3993</v>
      </c>
      <c r="H2630" s="443" t="s">
        <v>3994</v>
      </c>
      <c r="I2630" s="445">
        <v>868.89999389648438</v>
      </c>
      <c r="J2630" s="445">
        <v>16</v>
      </c>
      <c r="K2630" s="446">
        <v>13800.2900390625</v>
      </c>
    </row>
    <row r="2631" spans="1:11" ht="14.45" customHeight="1" x14ac:dyDescent="0.2">
      <c r="A2631" s="441" t="s">
        <v>3157</v>
      </c>
      <c r="B2631" s="442" t="s">
        <v>3158</v>
      </c>
      <c r="C2631" s="443" t="s">
        <v>4570</v>
      </c>
      <c r="D2631" s="444" t="s">
        <v>4571</v>
      </c>
      <c r="E2631" s="443" t="s">
        <v>1373</v>
      </c>
      <c r="F2631" s="444" t="s">
        <v>1374</v>
      </c>
      <c r="G2631" s="443" t="s">
        <v>4739</v>
      </c>
      <c r="H2631" s="443" t="s">
        <v>4740</v>
      </c>
      <c r="I2631" s="445">
        <v>843.3699951171875</v>
      </c>
      <c r="J2631" s="445">
        <v>2</v>
      </c>
      <c r="K2631" s="446">
        <v>1686.739990234375</v>
      </c>
    </row>
    <row r="2632" spans="1:11" ht="14.45" customHeight="1" x14ac:dyDescent="0.2">
      <c r="A2632" s="441" t="s">
        <v>3157</v>
      </c>
      <c r="B2632" s="442" t="s">
        <v>3158</v>
      </c>
      <c r="C2632" s="443" t="s">
        <v>4570</v>
      </c>
      <c r="D2632" s="444" t="s">
        <v>4571</v>
      </c>
      <c r="E2632" s="443" t="s">
        <v>1373</v>
      </c>
      <c r="F2632" s="444" t="s">
        <v>1374</v>
      </c>
      <c r="G2632" s="443" t="s">
        <v>3774</v>
      </c>
      <c r="H2632" s="443" t="s">
        <v>3995</v>
      </c>
      <c r="I2632" s="445">
        <v>897.63332112630212</v>
      </c>
      <c r="J2632" s="445">
        <v>24</v>
      </c>
      <c r="K2632" s="446">
        <v>21435.399658203125</v>
      </c>
    </row>
    <row r="2633" spans="1:11" ht="14.45" customHeight="1" x14ac:dyDescent="0.2">
      <c r="A2633" s="441" t="s">
        <v>3157</v>
      </c>
      <c r="B2633" s="442" t="s">
        <v>3158</v>
      </c>
      <c r="C2633" s="443" t="s">
        <v>4570</v>
      </c>
      <c r="D2633" s="444" t="s">
        <v>4571</v>
      </c>
      <c r="E2633" s="443" t="s">
        <v>1373</v>
      </c>
      <c r="F2633" s="444" t="s">
        <v>1374</v>
      </c>
      <c r="G2633" s="443" t="s">
        <v>4741</v>
      </c>
      <c r="H2633" s="443" t="s">
        <v>4742</v>
      </c>
      <c r="I2633" s="445">
        <v>9270.7900390625</v>
      </c>
      <c r="J2633" s="445">
        <v>2</v>
      </c>
      <c r="K2633" s="446">
        <v>18541.580078125</v>
      </c>
    </row>
    <row r="2634" spans="1:11" ht="14.45" customHeight="1" x14ac:dyDescent="0.2">
      <c r="A2634" s="441" t="s">
        <v>3157</v>
      </c>
      <c r="B2634" s="442" t="s">
        <v>3158</v>
      </c>
      <c r="C2634" s="443" t="s">
        <v>4570</v>
      </c>
      <c r="D2634" s="444" t="s">
        <v>4571</v>
      </c>
      <c r="E2634" s="443" t="s">
        <v>1373</v>
      </c>
      <c r="F2634" s="444" t="s">
        <v>1374</v>
      </c>
      <c r="G2634" s="443" t="s">
        <v>4743</v>
      </c>
      <c r="H2634" s="443" t="s">
        <v>4744</v>
      </c>
      <c r="I2634" s="445">
        <v>9270.7900390625</v>
      </c>
      <c r="J2634" s="445">
        <v>2</v>
      </c>
      <c r="K2634" s="446">
        <v>18541.580078125</v>
      </c>
    </row>
    <row r="2635" spans="1:11" ht="14.45" customHeight="1" x14ac:dyDescent="0.2">
      <c r="A2635" s="441" t="s">
        <v>3157</v>
      </c>
      <c r="B2635" s="442" t="s">
        <v>3158</v>
      </c>
      <c r="C2635" s="443" t="s">
        <v>4570</v>
      </c>
      <c r="D2635" s="444" t="s">
        <v>4571</v>
      </c>
      <c r="E2635" s="443" t="s">
        <v>1373</v>
      </c>
      <c r="F2635" s="444" t="s">
        <v>1374</v>
      </c>
      <c r="G2635" s="443" t="s">
        <v>4022</v>
      </c>
      <c r="H2635" s="443" t="s">
        <v>4023</v>
      </c>
      <c r="I2635" s="445">
        <v>3259.090087890625</v>
      </c>
      <c r="J2635" s="445">
        <v>1</v>
      </c>
      <c r="K2635" s="446">
        <v>3259.090087890625</v>
      </c>
    </row>
    <row r="2636" spans="1:11" ht="14.45" customHeight="1" x14ac:dyDescent="0.2">
      <c r="A2636" s="441" t="s">
        <v>3157</v>
      </c>
      <c r="B2636" s="442" t="s">
        <v>3158</v>
      </c>
      <c r="C2636" s="443" t="s">
        <v>4570</v>
      </c>
      <c r="D2636" s="444" t="s">
        <v>4571</v>
      </c>
      <c r="E2636" s="443" t="s">
        <v>1373</v>
      </c>
      <c r="F2636" s="444" t="s">
        <v>1374</v>
      </c>
      <c r="G2636" s="443" t="s">
        <v>4745</v>
      </c>
      <c r="H2636" s="443" t="s">
        <v>4746</v>
      </c>
      <c r="I2636" s="445">
        <v>1654.8599853515625</v>
      </c>
      <c r="J2636" s="445">
        <v>2</v>
      </c>
      <c r="K2636" s="446">
        <v>3309.7099609375</v>
      </c>
    </row>
    <row r="2637" spans="1:11" ht="14.45" customHeight="1" x14ac:dyDescent="0.2">
      <c r="A2637" s="441" t="s">
        <v>3157</v>
      </c>
      <c r="B2637" s="442" t="s">
        <v>3158</v>
      </c>
      <c r="C2637" s="443" t="s">
        <v>4570</v>
      </c>
      <c r="D2637" s="444" t="s">
        <v>4571</v>
      </c>
      <c r="E2637" s="443" t="s">
        <v>1373</v>
      </c>
      <c r="F2637" s="444" t="s">
        <v>1374</v>
      </c>
      <c r="G2637" s="443" t="s">
        <v>4747</v>
      </c>
      <c r="H2637" s="443" t="s">
        <v>4748</v>
      </c>
      <c r="I2637" s="445">
        <v>3235.6201171875</v>
      </c>
      <c r="J2637" s="445">
        <v>2</v>
      </c>
      <c r="K2637" s="446">
        <v>6471.22998046875</v>
      </c>
    </row>
    <row r="2638" spans="1:11" ht="14.45" customHeight="1" x14ac:dyDescent="0.2">
      <c r="A2638" s="441" t="s">
        <v>3157</v>
      </c>
      <c r="B2638" s="442" t="s">
        <v>3158</v>
      </c>
      <c r="C2638" s="443" t="s">
        <v>4570</v>
      </c>
      <c r="D2638" s="444" t="s">
        <v>4571</v>
      </c>
      <c r="E2638" s="443" t="s">
        <v>1373</v>
      </c>
      <c r="F2638" s="444" t="s">
        <v>1374</v>
      </c>
      <c r="G2638" s="443" t="s">
        <v>4749</v>
      </c>
      <c r="H2638" s="443" t="s">
        <v>4750</v>
      </c>
      <c r="I2638" s="445">
        <v>4610.7900390625</v>
      </c>
      <c r="J2638" s="445">
        <v>2</v>
      </c>
      <c r="K2638" s="446">
        <v>9221.580078125</v>
      </c>
    </row>
    <row r="2639" spans="1:11" ht="14.45" customHeight="1" x14ac:dyDescent="0.2">
      <c r="A2639" s="441" t="s">
        <v>3157</v>
      </c>
      <c r="B2639" s="442" t="s">
        <v>3158</v>
      </c>
      <c r="C2639" s="443" t="s">
        <v>4570</v>
      </c>
      <c r="D2639" s="444" t="s">
        <v>4571</v>
      </c>
      <c r="E2639" s="443" t="s">
        <v>1373</v>
      </c>
      <c r="F2639" s="444" t="s">
        <v>1374</v>
      </c>
      <c r="G2639" s="443" t="s">
        <v>4751</v>
      </c>
      <c r="H2639" s="443" t="s">
        <v>4752</v>
      </c>
      <c r="I2639" s="445">
        <v>4847.81982421875</v>
      </c>
      <c r="J2639" s="445">
        <v>2</v>
      </c>
      <c r="K2639" s="446">
        <v>9695.6298828125</v>
      </c>
    </row>
    <row r="2640" spans="1:11" ht="14.45" customHeight="1" x14ac:dyDescent="0.2">
      <c r="A2640" s="441" t="s">
        <v>3157</v>
      </c>
      <c r="B2640" s="442" t="s">
        <v>3158</v>
      </c>
      <c r="C2640" s="443" t="s">
        <v>4570</v>
      </c>
      <c r="D2640" s="444" t="s">
        <v>4571</v>
      </c>
      <c r="E2640" s="443" t="s">
        <v>1373</v>
      </c>
      <c r="F2640" s="444" t="s">
        <v>1374</v>
      </c>
      <c r="G2640" s="443" t="s">
        <v>4038</v>
      </c>
      <c r="H2640" s="443" t="s">
        <v>4039</v>
      </c>
      <c r="I2640" s="445">
        <v>911.1300048828125</v>
      </c>
      <c r="J2640" s="445">
        <v>2</v>
      </c>
      <c r="K2640" s="446">
        <v>1822.260009765625</v>
      </c>
    </row>
    <row r="2641" spans="1:11" ht="14.45" customHeight="1" x14ac:dyDescent="0.2">
      <c r="A2641" s="441" t="s">
        <v>3157</v>
      </c>
      <c r="B2641" s="442" t="s">
        <v>3158</v>
      </c>
      <c r="C2641" s="443" t="s">
        <v>4570</v>
      </c>
      <c r="D2641" s="444" t="s">
        <v>4571</v>
      </c>
      <c r="E2641" s="443" t="s">
        <v>1373</v>
      </c>
      <c r="F2641" s="444" t="s">
        <v>1374</v>
      </c>
      <c r="G2641" s="443" t="s">
        <v>4047</v>
      </c>
      <c r="H2641" s="443" t="s">
        <v>4048</v>
      </c>
      <c r="I2641" s="445">
        <v>1709.72998046875</v>
      </c>
      <c r="J2641" s="445">
        <v>2</v>
      </c>
      <c r="K2641" s="446">
        <v>3419.4599609375</v>
      </c>
    </row>
    <row r="2642" spans="1:11" ht="14.45" customHeight="1" x14ac:dyDescent="0.2">
      <c r="A2642" s="441" t="s">
        <v>3157</v>
      </c>
      <c r="B2642" s="442" t="s">
        <v>3158</v>
      </c>
      <c r="C2642" s="443" t="s">
        <v>4570</v>
      </c>
      <c r="D2642" s="444" t="s">
        <v>4571</v>
      </c>
      <c r="E2642" s="443" t="s">
        <v>1373</v>
      </c>
      <c r="F2642" s="444" t="s">
        <v>1374</v>
      </c>
      <c r="G2642" s="443" t="s">
        <v>4753</v>
      </c>
      <c r="H2642" s="443" t="s">
        <v>4754</v>
      </c>
      <c r="I2642" s="445">
        <v>2.0199999809265137</v>
      </c>
      <c r="J2642" s="445">
        <v>40</v>
      </c>
      <c r="K2642" s="446">
        <v>80.970001220703125</v>
      </c>
    </row>
    <row r="2643" spans="1:11" ht="14.45" customHeight="1" x14ac:dyDescent="0.2">
      <c r="A2643" s="441" t="s">
        <v>3157</v>
      </c>
      <c r="B2643" s="442" t="s">
        <v>3158</v>
      </c>
      <c r="C2643" s="443" t="s">
        <v>4570</v>
      </c>
      <c r="D2643" s="444" t="s">
        <v>4571</v>
      </c>
      <c r="E2643" s="443" t="s">
        <v>1373</v>
      </c>
      <c r="F2643" s="444" t="s">
        <v>1374</v>
      </c>
      <c r="G2643" s="443" t="s">
        <v>2833</v>
      </c>
      <c r="H2643" s="443" t="s">
        <v>4056</v>
      </c>
      <c r="I2643" s="445">
        <v>21.239999771118164</v>
      </c>
      <c r="J2643" s="445">
        <v>60</v>
      </c>
      <c r="K2643" s="446">
        <v>1274.4000244140625</v>
      </c>
    </row>
    <row r="2644" spans="1:11" ht="14.45" customHeight="1" x14ac:dyDescent="0.2">
      <c r="A2644" s="441" t="s">
        <v>3157</v>
      </c>
      <c r="B2644" s="442" t="s">
        <v>3158</v>
      </c>
      <c r="C2644" s="443" t="s">
        <v>4570</v>
      </c>
      <c r="D2644" s="444" t="s">
        <v>4571</v>
      </c>
      <c r="E2644" s="443" t="s">
        <v>1373</v>
      </c>
      <c r="F2644" s="444" t="s">
        <v>1374</v>
      </c>
      <c r="G2644" s="443" t="s">
        <v>4755</v>
      </c>
      <c r="H2644" s="443" t="s">
        <v>4756</v>
      </c>
      <c r="I2644" s="445">
        <v>338.79998779296875</v>
      </c>
      <c r="J2644" s="445">
        <v>1</v>
      </c>
      <c r="K2644" s="446">
        <v>338.79998779296875</v>
      </c>
    </row>
    <row r="2645" spans="1:11" ht="14.45" customHeight="1" x14ac:dyDescent="0.2">
      <c r="A2645" s="441" t="s">
        <v>3157</v>
      </c>
      <c r="B2645" s="442" t="s">
        <v>3158</v>
      </c>
      <c r="C2645" s="443" t="s">
        <v>4570</v>
      </c>
      <c r="D2645" s="444" t="s">
        <v>4571</v>
      </c>
      <c r="E2645" s="443" t="s">
        <v>1373</v>
      </c>
      <c r="F2645" s="444" t="s">
        <v>1374</v>
      </c>
      <c r="G2645" s="443" t="s">
        <v>4757</v>
      </c>
      <c r="H2645" s="443" t="s">
        <v>4758</v>
      </c>
      <c r="I2645" s="445">
        <v>338.79998779296875</v>
      </c>
      <c r="J2645" s="445">
        <v>1</v>
      </c>
      <c r="K2645" s="446">
        <v>338.79998779296875</v>
      </c>
    </row>
    <row r="2646" spans="1:11" ht="14.45" customHeight="1" x14ac:dyDescent="0.2">
      <c r="A2646" s="441" t="s">
        <v>3157</v>
      </c>
      <c r="B2646" s="442" t="s">
        <v>3158</v>
      </c>
      <c r="C2646" s="443" t="s">
        <v>4570</v>
      </c>
      <c r="D2646" s="444" t="s">
        <v>4571</v>
      </c>
      <c r="E2646" s="443" t="s">
        <v>1373</v>
      </c>
      <c r="F2646" s="444" t="s">
        <v>1374</v>
      </c>
      <c r="G2646" s="443" t="s">
        <v>4759</v>
      </c>
      <c r="H2646" s="443" t="s">
        <v>4760</v>
      </c>
      <c r="I2646" s="445">
        <v>338.79998779296875</v>
      </c>
      <c r="J2646" s="445">
        <v>1</v>
      </c>
      <c r="K2646" s="446">
        <v>338.79998779296875</v>
      </c>
    </row>
    <row r="2647" spans="1:11" ht="14.45" customHeight="1" x14ac:dyDescent="0.2">
      <c r="A2647" s="441" t="s">
        <v>3157</v>
      </c>
      <c r="B2647" s="442" t="s">
        <v>3158</v>
      </c>
      <c r="C2647" s="443" t="s">
        <v>4570</v>
      </c>
      <c r="D2647" s="444" t="s">
        <v>4571</v>
      </c>
      <c r="E2647" s="443" t="s">
        <v>1373</v>
      </c>
      <c r="F2647" s="444" t="s">
        <v>1374</v>
      </c>
      <c r="G2647" s="443" t="s">
        <v>4761</v>
      </c>
      <c r="H2647" s="443" t="s">
        <v>4762</v>
      </c>
      <c r="I2647" s="445">
        <v>338.79998779296875</v>
      </c>
      <c r="J2647" s="445">
        <v>1</v>
      </c>
      <c r="K2647" s="446">
        <v>338.79998779296875</v>
      </c>
    </row>
    <row r="2648" spans="1:11" ht="14.45" customHeight="1" x14ac:dyDescent="0.2">
      <c r="A2648" s="441" t="s">
        <v>3157</v>
      </c>
      <c r="B2648" s="442" t="s">
        <v>3158</v>
      </c>
      <c r="C2648" s="443" t="s">
        <v>4570</v>
      </c>
      <c r="D2648" s="444" t="s">
        <v>4571</v>
      </c>
      <c r="E2648" s="443" t="s">
        <v>1373</v>
      </c>
      <c r="F2648" s="444" t="s">
        <v>1374</v>
      </c>
      <c r="G2648" s="443" t="s">
        <v>4763</v>
      </c>
      <c r="H2648" s="443" t="s">
        <v>4764</v>
      </c>
      <c r="I2648" s="445">
        <v>338.79998779296875</v>
      </c>
      <c r="J2648" s="445">
        <v>1</v>
      </c>
      <c r="K2648" s="446">
        <v>338.79998779296875</v>
      </c>
    </row>
    <row r="2649" spans="1:11" ht="14.45" customHeight="1" x14ac:dyDescent="0.2">
      <c r="A2649" s="441" t="s">
        <v>3157</v>
      </c>
      <c r="B2649" s="442" t="s">
        <v>3158</v>
      </c>
      <c r="C2649" s="443" t="s">
        <v>4570</v>
      </c>
      <c r="D2649" s="444" t="s">
        <v>4571</v>
      </c>
      <c r="E2649" s="443" t="s">
        <v>4146</v>
      </c>
      <c r="F2649" s="444" t="s">
        <v>4147</v>
      </c>
      <c r="G2649" s="443" t="s">
        <v>4148</v>
      </c>
      <c r="H2649" s="443" t="s">
        <v>4149</v>
      </c>
      <c r="I2649" s="445">
        <v>6125.1298828125</v>
      </c>
      <c r="J2649" s="445">
        <v>3</v>
      </c>
      <c r="K2649" s="446">
        <v>18375.390625</v>
      </c>
    </row>
    <row r="2650" spans="1:11" ht="14.45" customHeight="1" x14ac:dyDescent="0.2">
      <c r="A2650" s="441" t="s">
        <v>3157</v>
      </c>
      <c r="B2650" s="442" t="s">
        <v>3158</v>
      </c>
      <c r="C2650" s="443" t="s">
        <v>4570</v>
      </c>
      <c r="D2650" s="444" t="s">
        <v>4571</v>
      </c>
      <c r="E2650" s="443" t="s">
        <v>4146</v>
      </c>
      <c r="F2650" s="444" t="s">
        <v>4147</v>
      </c>
      <c r="G2650" s="443" t="s">
        <v>4148</v>
      </c>
      <c r="H2650" s="443" t="s">
        <v>4765</v>
      </c>
      <c r="I2650" s="445">
        <v>6125.1298828125</v>
      </c>
      <c r="J2650" s="445">
        <v>2</v>
      </c>
      <c r="K2650" s="446">
        <v>12250.259765625</v>
      </c>
    </row>
    <row r="2651" spans="1:11" ht="14.45" customHeight="1" x14ac:dyDescent="0.2">
      <c r="A2651" s="441" t="s">
        <v>3157</v>
      </c>
      <c r="B2651" s="442" t="s">
        <v>3158</v>
      </c>
      <c r="C2651" s="443" t="s">
        <v>4570</v>
      </c>
      <c r="D2651" s="444" t="s">
        <v>4571</v>
      </c>
      <c r="E2651" s="443" t="s">
        <v>4158</v>
      </c>
      <c r="F2651" s="444" t="s">
        <v>4159</v>
      </c>
      <c r="G2651" s="443" t="s">
        <v>4162</v>
      </c>
      <c r="H2651" s="443" t="s">
        <v>4163</v>
      </c>
      <c r="I2651" s="445">
        <v>27.229999542236328</v>
      </c>
      <c r="J2651" s="445">
        <v>72</v>
      </c>
      <c r="K2651" s="446">
        <v>1960.56005859375</v>
      </c>
    </row>
    <row r="2652" spans="1:11" ht="14.45" customHeight="1" x14ac:dyDescent="0.2">
      <c r="A2652" s="441" t="s">
        <v>3157</v>
      </c>
      <c r="B2652" s="442" t="s">
        <v>3158</v>
      </c>
      <c r="C2652" s="443" t="s">
        <v>4570</v>
      </c>
      <c r="D2652" s="444" t="s">
        <v>4571</v>
      </c>
      <c r="E2652" s="443" t="s">
        <v>4158</v>
      </c>
      <c r="F2652" s="444" t="s">
        <v>4159</v>
      </c>
      <c r="G2652" s="443" t="s">
        <v>4166</v>
      </c>
      <c r="H2652" s="443" t="s">
        <v>4167</v>
      </c>
      <c r="I2652" s="445">
        <v>26.569999694824219</v>
      </c>
      <c r="J2652" s="445">
        <v>72</v>
      </c>
      <c r="K2652" s="446">
        <v>1912.6800537109375</v>
      </c>
    </row>
    <row r="2653" spans="1:11" ht="14.45" customHeight="1" x14ac:dyDescent="0.2">
      <c r="A2653" s="441" t="s">
        <v>3157</v>
      </c>
      <c r="B2653" s="442" t="s">
        <v>3158</v>
      </c>
      <c r="C2653" s="443" t="s">
        <v>4570</v>
      </c>
      <c r="D2653" s="444" t="s">
        <v>4571</v>
      </c>
      <c r="E2653" s="443" t="s">
        <v>4158</v>
      </c>
      <c r="F2653" s="444" t="s">
        <v>4159</v>
      </c>
      <c r="G2653" s="443" t="s">
        <v>4170</v>
      </c>
      <c r="H2653" s="443" t="s">
        <v>4171</v>
      </c>
      <c r="I2653" s="445">
        <v>148.58000183105469</v>
      </c>
      <c r="J2653" s="445">
        <v>96</v>
      </c>
      <c r="K2653" s="446">
        <v>14263.6796875</v>
      </c>
    </row>
    <row r="2654" spans="1:11" ht="14.45" customHeight="1" x14ac:dyDescent="0.2">
      <c r="A2654" s="441" t="s">
        <v>3157</v>
      </c>
      <c r="B2654" s="442" t="s">
        <v>3158</v>
      </c>
      <c r="C2654" s="443" t="s">
        <v>4570</v>
      </c>
      <c r="D2654" s="444" t="s">
        <v>4571</v>
      </c>
      <c r="E2654" s="443" t="s">
        <v>4158</v>
      </c>
      <c r="F2654" s="444" t="s">
        <v>4159</v>
      </c>
      <c r="G2654" s="443" t="s">
        <v>4766</v>
      </c>
      <c r="H2654" s="443" t="s">
        <v>4767</v>
      </c>
      <c r="I2654" s="445">
        <v>113.38999938964844</v>
      </c>
      <c r="J2654" s="445">
        <v>24</v>
      </c>
      <c r="K2654" s="446">
        <v>2721.360107421875</v>
      </c>
    </row>
    <row r="2655" spans="1:11" ht="14.45" customHeight="1" x14ac:dyDescent="0.2">
      <c r="A2655" s="441" t="s">
        <v>3157</v>
      </c>
      <c r="B2655" s="442" t="s">
        <v>3158</v>
      </c>
      <c r="C2655" s="443" t="s">
        <v>4570</v>
      </c>
      <c r="D2655" s="444" t="s">
        <v>4571</v>
      </c>
      <c r="E2655" s="443" t="s">
        <v>4158</v>
      </c>
      <c r="F2655" s="444" t="s">
        <v>4159</v>
      </c>
      <c r="G2655" s="443" t="s">
        <v>4768</v>
      </c>
      <c r="H2655" s="443" t="s">
        <v>4769</v>
      </c>
      <c r="I2655" s="445">
        <v>113.84999847412109</v>
      </c>
      <c r="J2655" s="445">
        <v>72</v>
      </c>
      <c r="K2655" s="446">
        <v>8197.2001953125</v>
      </c>
    </row>
    <row r="2656" spans="1:11" ht="14.45" customHeight="1" x14ac:dyDescent="0.2">
      <c r="A2656" s="441" t="s">
        <v>3157</v>
      </c>
      <c r="B2656" s="442" t="s">
        <v>3158</v>
      </c>
      <c r="C2656" s="443" t="s">
        <v>4570</v>
      </c>
      <c r="D2656" s="444" t="s">
        <v>4571</v>
      </c>
      <c r="E2656" s="443" t="s">
        <v>4158</v>
      </c>
      <c r="F2656" s="444" t="s">
        <v>4159</v>
      </c>
      <c r="G2656" s="443" t="s">
        <v>4770</v>
      </c>
      <c r="H2656" s="443" t="s">
        <v>4771</v>
      </c>
      <c r="I2656" s="445">
        <v>80.5</v>
      </c>
      <c r="J2656" s="445">
        <v>144</v>
      </c>
      <c r="K2656" s="446">
        <v>11592</v>
      </c>
    </row>
    <row r="2657" spans="1:11" ht="14.45" customHeight="1" x14ac:dyDescent="0.2">
      <c r="A2657" s="441" t="s">
        <v>3157</v>
      </c>
      <c r="B2657" s="442" t="s">
        <v>3158</v>
      </c>
      <c r="C2657" s="443" t="s">
        <v>4570</v>
      </c>
      <c r="D2657" s="444" t="s">
        <v>4571</v>
      </c>
      <c r="E2657" s="443" t="s">
        <v>4158</v>
      </c>
      <c r="F2657" s="444" t="s">
        <v>4159</v>
      </c>
      <c r="G2657" s="443" t="s">
        <v>4772</v>
      </c>
      <c r="H2657" s="443" t="s">
        <v>4773</v>
      </c>
      <c r="I2657" s="445">
        <v>90.910003662109375</v>
      </c>
      <c r="J2657" s="445">
        <v>60</v>
      </c>
      <c r="K2657" s="446">
        <v>5454.4501953125</v>
      </c>
    </row>
    <row r="2658" spans="1:11" ht="14.45" customHeight="1" x14ac:dyDescent="0.2">
      <c r="A2658" s="441" t="s">
        <v>3157</v>
      </c>
      <c r="B2658" s="442" t="s">
        <v>3158</v>
      </c>
      <c r="C2658" s="443" t="s">
        <v>4570</v>
      </c>
      <c r="D2658" s="444" t="s">
        <v>4571</v>
      </c>
      <c r="E2658" s="443" t="s">
        <v>4158</v>
      </c>
      <c r="F2658" s="444" t="s">
        <v>4159</v>
      </c>
      <c r="G2658" s="443" t="s">
        <v>4184</v>
      </c>
      <c r="H2658" s="443" t="s">
        <v>4185</v>
      </c>
      <c r="I2658" s="445">
        <v>108.22000122070313</v>
      </c>
      <c r="J2658" s="445">
        <v>96</v>
      </c>
      <c r="K2658" s="446">
        <v>10388.6396484375</v>
      </c>
    </row>
    <row r="2659" spans="1:11" ht="14.45" customHeight="1" x14ac:dyDescent="0.2">
      <c r="A2659" s="441" t="s">
        <v>3157</v>
      </c>
      <c r="B2659" s="442" t="s">
        <v>3158</v>
      </c>
      <c r="C2659" s="443" t="s">
        <v>4570</v>
      </c>
      <c r="D2659" s="444" t="s">
        <v>4571</v>
      </c>
      <c r="E2659" s="443" t="s">
        <v>4158</v>
      </c>
      <c r="F2659" s="444" t="s">
        <v>4159</v>
      </c>
      <c r="G2659" s="443" t="s">
        <v>4774</v>
      </c>
      <c r="H2659" s="443" t="s">
        <v>4775</v>
      </c>
      <c r="I2659" s="445">
        <v>98.459999084472656</v>
      </c>
      <c r="J2659" s="445">
        <v>180</v>
      </c>
      <c r="K2659" s="446">
        <v>17722.650390625</v>
      </c>
    </row>
    <row r="2660" spans="1:11" ht="14.45" customHeight="1" x14ac:dyDescent="0.2">
      <c r="A2660" s="441" t="s">
        <v>3157</v>
      </c>
      <c r="B2660" s="442" t="s">
        <v>3158</v>
      </c>
      <c r="C2660" s="443" t="s">
        <v>4570</v>
      </c>
      <c r="D2660" s="444" t="s">
        <v>4571</v>
      </c>
      <c r="E2660" s="443" t="s">
        <v>4158</v>
      </c>
      <c r="F2660" s="444" t="s">
        <v>4159</v>
      </c>
      <c r="G2660" s="443" t="s">
        <v>4776</v>
      </c>
      <c r="H2660" s="443" t="s">
        <v>4777</v>
      </c>
      <c r="I2660" s="445">
        <v>110.61000061035156</v>
      </c>
      <c r="J2660" s="445">
        <v>72</v>
      </c>
      <c r="K2660" s="446">
        <v>7964.2099609375</v>
      </c>
    </row>
    <row r="2661" spans="1:11" ht="14.45" customHeight="1" x14ac:dyDescent="0.2">
      <c r="A2661" s="441" t="s">
        <v>3157</v>
      </c>
      <c r="B2661" s="442" t="s">
        <v>3158</v>
      </c>
      <c r="C2661" s="443" t="s">
        <v>4570</v>
      </c>
      <c r="D2661" s="444" t="s">
        <v>4571</v>
      </c>
      <c r="E2661" s="443" t="s">
        <v>4158</v>
      </c>
      <c r="F2661" s="444" t="s">
        <v>4159</v>
      </c>
      <c r="G2661" s="443" t="s">
        <v>4212</v>
      </c>
      <c r="H2661" s="443" t="s">
        <v>4213</v>
      </c>
      <c r="I2661" s="445">
        <v>45.029998779296875</v>
      </c>
      <c r="J2661" s="445">
        <v>144</v>
      </c>
      <c r="K2661" s="446">
        <v>6484.31982421875</v>
      </c>
    </row>
    <row r="2662" spans="1:11" ht="14.45" customHeight="1" x14ac:dyDescent="0.2">
      <c r="A2662" s="441" t="s">
        <v>3157</v>
      </c>
      <c r="B2662" s="442" t="s">
        <v>3158</v>
      </c>
      <c r="C2662" s="443" t="s">
        <v>4570</v>
      </c>
      <c r="D2662" s="444" t="s">
        <v>4571</v>
      </c>
      <c r="E2662" s="443" t="s">
        <v>4158</v>
      </c>
      <c r="F2662" s="444" t="s">
        <v>4159</v>
      </c>
      <c r="G2662" s="443" t="s">
        <v>4236</v>
      </c>
      <c r="H2662" s="443" t="s">
        <v>4237</v>
      </c>
      <c r="I2662" s="445">
        <v>74.150001525878906</v>
      </c>
      <c r="J2662" s="445">
        <v>144</v>
      </c>
      <c r="K2662" s="446">
        <v>10678.1396484375</v>
      </c>
    </row>
    <row r="2663" spans="1:11" ht="14.45" customHeight="1" x14ac:dyDescent="0.2">
      <c r="A2663" s="441" t="s">
        <v>3157</v>
      </c>
      <c r="B2663" s="442" t="s">
        <v>3158</v>
      </c>
      <c r="C2663" s="443" t="s">
        <v>4570</v>
      </c>
      <c r="D2663" s="444" t="s">
        <v>4571</v>
      </c>
      <c r="E2663" s="443" t="s">
        <v>4158</v>
      </c>
      <c r="F2663" s="444" t="s">
        <v>4159</v>
      </c>
      <c r="G2663" s="443" t="s">
        <v>4778</v>
      </c>
      <c r="H2663" s="443" t="s">
        <v>4779</v>
      </c>
      <c r="I2663" s="445">
        <v>65.169998168945313</v>
      </c>
      <c r="J2663" s="445">
        <v>180</v>
      </c>
      <c r="K2663" s="446">
        <v>11731.14990234375</v>
      </c>
    </row>
    <row r="2664" spans="1:11" ht="14.45" customHeight="1" x14ac:dyDescent="0.2">
      <c r="A2664" s="441" t="s">
        <v>3157</v>
      </c>
      <c r="B2664" s="442" t="s">
        <v>3158</v>
      </c>
      <c r="C2664" s="443" t="s">
        <v>4570</v>
      </c>
      <c r="D2664" s="444" t="s">
        <v>4571</v>
      </c>
      <c r="E2664" s="443" t="s">
        <v>4158</v>
      </c>
      <c r="F2664" s="444" t="s">
        <v>4159</v>
      </c>
      <c r="G2664" s="443" t="s">
        <v>4780</v>
      </c>
      <c r="H2664" s="443" t="s">
        <v>4781</v>
      </c>
      <c r="I2664" s="445">
        <v>103.40000152587891</v>
      </c>
      <c r="J2664" s="445">
        <v>216</v>
      </c>
      <c r="K2664" s="446">
        <v>22333.920166015625</v>
      </c>
    </row>
    <row r="2665" spans="1:11" ht="14.45" customHeight="1" x14ac:dyDescent="0.2">
      <c r="A2665" s="441" t="s">
        <v>3157</v>
      </c>
      <c r="B2665" s="442" t="s">
        <v>3158</v>
      </c>
      <c r="C2665" s="443" t="s">
        <v>4570</v>
      </c>
      <c r="D2665" s="444" t="s">
        <v>4571</v>
      </c>
      <c r="E2665" s="443" t="s">
        <v>4158</v>
      </c>
      <c r="F2665" s="444" t="s">
        <v>4159</v>
      </c>
      <c r="G2665" s="443" t="s">
        <v>4248</v>
      </c>
      <c r="H2665" s="443" t="s">
        <v>4249</v>
      </c>
      <c r="I2665" s="445">
        <v>100.68000030517578</v>
      </c>
      <c r="J2665" s="445">
        <v>144</v>
      </c>
      <c r="K2665" s="446">
        <v>14498.2802734375</v>
      </c>
    </row>
    <row r="2666" spans="1:11" ht="14.45" customHeight="1" x14ac:dyDescent="0.2">
      <c r="A2666" s="441" t="s">
        <v>3157</v>
      </c>
      <c r="B2666" s="442" t="s">
        <v>3158</v>
      </c>
      <c r="C2666" s="443" t="s">
        <v>4570</v>
      </c>
      <c r="D2666" s="444" t="s">
        <v>4571</v>
      </c>
      <c r="E2666" s="443" t="s">
        <v>4158</v>
      </c>
      <c r="F2666" s="444" t="s">
        <v>4159</v>
      </c>
      <c r="G2666" s="443" t="s">
        <v>4260</v>
      </c>
      <c r="H2666" s="443" t="s">
        <v>4261</v>
      </c>
      <c r="I2666" s="445">
        <v>39.740001678466797</v>
      </c>
      <c r="J2666" s="445">
        <v>252</v>
      </c>
      <c r="K2666" s="446">
        <v>10014.35986328125</v>
      </c>
    </row>
    <row r="2667" spans="1:11" ht="14.45" customHeight="1" x14ac:dyDescent="0.2">
      <c r="A2667" s="441" t="s">
        <v>3157</v>
      </c>
      <c r="B2667" s="442" t="s">
        <v>3158</v>
      </c>
      <c r="C2667" s="443" t="s">
        <v>4570</v>
      </c>
      <c r="D2667" s="444" t="s">
        <v>4571</v>
      </c>
      <c r="E2667" s="443" t="s">
        <v>4158</v>
      </c>
      <c r="F2667" s="444" t="s">
        <v>4159</v>
      </c>
      <c r="G2667" s="443" t="s">
        <v>4264</v>
      </c>
      <c r="H2667" s="443" t="s">
        <v>4265</v>
      </c>
      <c r="I2667" s="445">
        <v>40.139999389648438</v>
      </c>
      <c r="J2667" s="445">
        <v>144</v>
      </c>
      <c r="K2667" s="446">
        <v>5780.35986328125</v>
      </c>
    </row>
    <row r="2668" spans="1:11" ht="14.45" customHeight="1" x14ac:dyDescent="0.2">
      <c r="A2668" s="441" t="s">
        <v>3157</v>
      </c>
      <c r="B2668" s="442" t="s">
        <v>3158</v>
      </c>
      <c r="C2668" s="443" t="s">
        <v>4570</v>
      </c>
      <c r="D2668" s="444" t="s">
        <v>4571</v>
      </c>
      <c r="E2668" s="443" t="s">
        <v>4158</v>
      </c>
      <c r="F2668" s="444" t="s">
        <v>4159</v>
      </c>
      <c r="G2668" s="443" t="s">
        <v>4782</v>
      </c>
      <c r="H2668" s="443" t="s">
        <v>4783</v>
      </c>
      <c r="I2668" s="445">
        <v>135.8699951171875</v>
      </c>
      <c r="J2668" s="445">
        <v>48</v>
      </c>
      <c r="K2668" s="446">
        <v>6521.8798828125</v>
      </c>
    </row>
    <row r="2669" spans="1:11" ht="14.45" customHeight="1" x14ac:dyDescent="0.2">
      <c r="A2669" s="441" t="s">
        <v>3157</v>
      </c>
      <c r="B2669" s="442" t="s">
        <v>3158</v>
      </c>
      <c r="C2669" s="443" t="s">
        <v>4570</v>
      </c>
      <c r="D2669" s="444" t="s">
        <v>4571</v>
      </c>
      <c r="E2669" s="443" t="s">
        <v>4158</v>
      </c>
      <c r="F2669" s="444" t="s">
        <v>4159</v>
      </c>
      <c r="G2669" s="443" t="s">
        <v>4301</v>
      </c>
      <c r="H2669" s="443" t="s">
        <v>4302</v>
      </c>
      <c r="I2669" s="445">
        <v>77.910003662109375</v>
      </c>
      <c r="J2669" s="445">
        <v>48</v>
      </c>
      <c r="K2669" s="446">
        <v>3739.6201171875</v>
      </c>
    </row>
    <row r="2670" spans="1:11" ht="14.45" customHeight="1" x14ac:dyDescent="0.2">
      <c r="A2670" s="441" t="s">
        <v>3157</v>
      </c>
      <c r="B2670" s="442" t="s">
        <v>3158</v>
      </c>
      <c r="C2670" s="443" t="s">
        <v>4570</v>
      </c>
      <c r="D2670" s="444" t="s">
        <v>4571</v>
      </c>
      <c r="E2670" s="443" t="s">
        <v>4158</v>
      </c>
      <c r="F2670" s="444" t="s">
        <v>4159</v>
      </c>
      <c r="G2670" s="443" t="s">
        <v>4784</v>
      </c>
      <c r="H2670" s="443" t="s">
        <v>4785</v>
      </c>
      <c r="I2670" s="445">
        <v>45.029998779296875</v>
      </c>
      <c r="J2670" s="445">
        <v>108</v>
      </c>
      <c r="K2670" s="446">
        <v>4862.77978515625</v>
      </c>
    </row>
    <row r="2671" spans="1:11" ht="14.45" customHeight="1" x14ac:dyDescent="0.2">
      <c r="A2671" s="441" t="s">
        <v>3157</v>
      </c>
      <c r="B2671" s="442" t="s">
        <v>3158</v>
      </c>
      <c r="C2671" s="443" t="s">
        <v>4570</v>
      </c>
      <c r="D2671" s="444" t="s">
        <v>4571</v>
      </c>
      <c r="E2671" s="443" t="s">
        <v>4158</v>
      </c>
      <c r="F2671" s="444" t="s">
        <v>4159</v>
      </c>
      <c r="G2671" s="443" t="s">
        <v>4314</v>
      </c>
      <c r="H2671" s="443" t="s">
        <v>4315</v>
      </c>
      <c r="I2671" s="445">
        <v>75.650001525878906</v>
      </c>
      <c r="J2671" s="445">
        <v>48</v>
      </c>
      <c r="K2671" s="446">
        <v>3631.239990234375</v>
      </c>
    </row>
    <row r="2672" spans="1:11" ht="14.45" customHeight="1" x14ac:dyDescent="0.2">
      <c r="A2672" s="441" t="s">
        <v>3157</v>
      </c>
      <c r="B2672" s="442" t="s">
        <v>3158</v>
      </c>
      <c r="C2672" s="443" t="s">
        <v>4570</v>
      </c>
      <c r="D2672" s="444" t="s">
        <v>4571</v>
      </c>
      <c r="E2672" s="443" t="s">
        <v>4158</v>
      </c>
      <c r="F2672" s="444" t="s">
        <v>4159</v>
      </c>
      <c r="G2672" s="443" t="s">
        <v>4320</v>
      </c>
      <c r="H2672" s="443" t="s">
        <v>4321</v>
      </c>
      <c r="I2672" s="445">
        <v>40.630001068115234</v>
      </c>
      <c r="J2672" s="445">
        <v>144</v>
      </c>
      <c r="K2672" s="446">
        <v>5850.91015625</v>
      </c>
    </row>
    <row r="2673" spans="1:11" ht="14.45" customHeight="1" x14ac:dyDescent="0.2">
      <c r="A2673" s="441" t="s">
        <v>3157</v>
      </c>
      <c r="B2673" s="442" t="s">
        <v>3158</v>
      </c>
      <c r="C2673" s="443" t="s">
        <v>4570</v>
      </c>
      <c r="D2673" s="444" t="s">
        <v>4571</v>
      </c>
      <c r="E2673" s="443" t="s">
        <v>4158</v>
      </c>
      <c r="F2673" s="444" t="s">
        <v>4159</v>
      </c>
      <c r="G2673" s="443" t="s">
        <v>4786</v>
      </c>
      <c r="H2673" s="443" t="s">
        <v>4787</v>
      </c>
      <c r="I2673" s="445">
        <v>48.610000610351563</v>
      </c>
      <c r="J2673" s="445">
        <v>144</v>
      </c>
      <c r="K2673" s="446">
        <v>6999.81982421875</v>
      </c>
    </row>
    <row r="2674" spans="1:11" ht="14.45" customHeight="1" x14ac:dyDescent="0.2">
      <c r="A2674" s="441" t="s">
        <v>3157</v>
      </c>
      <c r="B2674" s="442" t="s">
        <v>3158</v>
      </c>
      <c r="C2674" s="443" t="s">
        <v>4570</v>
      </c>
      <c r="D2674" s="444" t="s">
        <v>4571</v>
      </c>
      <c r="E2674" s="443" t="s">
        <v>4158</v>
      </c>
      <c r="F2674" s="444" t="s">
        <v>4159</v>
      </c>
      <c r="G2674" s="443" t="s">
        <v>4788</v>
      </c>
      <c r="H2674" s="443" t="s">
        <v>4789</v>
      </c>
      <c r="I2674" s="445">
        <v>59.424999237060547</v>
      </c>
      <c r="J2674" s="445">
        <v>288</v>
      </c>
      <c r="K2674" s="446">
        <v>17114.759765625</v>
      </c>
    </row>
    <row r="2675" spans="1:11" ht="14.45" customHeight="1" x14ac:dyDescent="0.2">
      <c r="A2675" s="441" t="s">
        <v>3157</v>
      </c>
      <c r="B2675" s="442" t="s">
        <v>3158</v>
      </c>
      <c r="C2675" s="443" t="s">
        <v>4570</v>
      </c>
      <c r="D2675" s="444" t="s">
        <v>4571</v>
      </c>
      <c r="E2675" s="443" t="s">
        <v>4158</v>
      </c>
      <c r="F2675" s="444" t="s">
        <v>4159</v>
      </c>
      <c r="G2675" s="443" t="s">
        <v>4340</v>
      </c>
      <c r="H2675" s="443" t="s">
        <v>4341</v>
      </c>
      <c r="I2675" s="445">
        <v>94.819999694824219</v>
      </c>
      <c r="J2675" s="445">
        <v>108</v>
      </c>
      <c r="K2675" s="446">
        <v>10240.2900390625</v>
      </c>
    </row>
    <row r="2676" spans="1:11" ht="14.45" customHeight="1" x14ac:dyDescent="0.2">
      <c r="A2676" s="441" t="s">
        <v>3157</v>
      </c>
      <c r="B2676" s="442" t="s">
        <v>3158</v>
      </c>
      <c r="C2676" s="443" t="s">
        <v>4570</v>
      </c>
      <c r="D2676" s="444" t="s">
        <v>4571</v>
      </c>
      <c r="E2676" s="443" t="s">
        <v>4158</v>
      </c>
      <c r="F2676" s="444" t="s">
        <v>4159</v>
      </c>
      <c r="G2676" s="443" t="s">
        <v>4790</v>
      </c>
      <c r="H2676" s="443" t="s">
        <v>4791</v>
      </c>
      <c r="I2676" s="445">
        <v>158.36000061035156</v>
      </c>
      <c r="J2676" s="445">
        <v>72</v>
      </c>
      <c r="K2676" s="446">
        <v>11401.5595703125</v>
      </c>
    </row>
    <row r="2677" spans="1:11" ht="14.45" customHeight="1" x14ac:dyDescent="0.2">
      <c r="A2677" s="441" t="s">
        <v>3157</v>
      </c>
      <c r="B2677" s="442" t="s">
        <v>3158</v>
      </c>
      <c r="C2677" s="443" t="s">
        <v>4570</v>
      </c>
      <c r="D2677" s="444" t="s">
        <v>4571</v>
      </c>
      <c r="E2677" s="443" t="s">
        <v>4158</v>
      </c>
      <c r="F2677" s="444" t="s">
        <v>4159</v>
      </c>
      <c r="G2677" s="443" t="s">
        <v>4792</v>
      </c>
      <c r="H2677" s="443" t="s">
        <v>4793</v>
      </c>
      <c r="I2677" s="445">
        <v>356.79000854492188</v>
      </c>
      <c r="J2677" s="445">
        <v>96</v>
      </c>
      <c r="K2677" s="446">
        <v>34251.6015625</v>
      </c>
    </row>
    <row r="2678" spans="1:11" ht="14.45" customHeight="1" x14ac:dyDescent="0.2">
      <c r="A2678" s="441" t="s">
        <v>3157</v>
      </c>
      <c r="B2678" s="442" t="s">
        <v>3158</v>
      </c>
      <c r="C2678" s="443" t="s">
        <v>4570</v>
      </c>
      <c r="D2678" s="444" t="s">
        <v>4571</v>
      </c>
      <c r="E2678" s="443" t="s">
        <v>4158</v>
      </c>
      <c r="F2678" s="444" t="s">
        <v>4159</v>
      </c>
      <c r="G2678" s="443" t="s">
        <v>4772</v>
      </c>
      <c r="H2678" s="443" t="s">
        <v>4794</v>
      </c>
      <c r="I2678" s="445">
        <v>90.910003662109375</v>
      </c>
      <c r="J2678" s="445">
        <v>36</v>
      </c>
      <c r="K2678" s="446">
        <v>3272.669921875</v>
      </c>
    </row>
    <row r="2679" spans="1:11" ht="14.45" customHeight="1" x14ac:dyDescent="0.2">
      <c r="A2679" s="441" t="s">
        <v>3157</v>
      </c>
      <c r="B2679" s="442" t="s">
        <v>3158</v>
      </c>
      <c r="C2679" s="443" t="s">
        <v>4570</v>
      </c>
      <c r="D2679" s="444" t="s">
        <v>4571</v>
      </c>
      <c r="E2679" s="443" t="s">
        <v>4158</v>
      </c>
      <c r="F2679" s="444" t="s">
        <v>4159</v>
      </c>
      <c r="G2679" s="443" t="s">
        <v>4180</v>
      </c>
      <c r="H2679" s="443" t="s">
        <v>4795</v>
      </c>
      <c r="I2679" s="445">
        <v>147.60000610351563</v>
      </c>
      <c r="J2679" s="445">
        <v>72</v>
      </c>
      <c r="K2679" s="446">
        <v>10627.3798828125</v>
      </c>
    </row>
    <row r="2680" spans="1:11" ht="14.45" customHeight="1" x14ac:dyDescent="0.2">
      <c r="A2680" s="441" t="s">
        <v>3157</v>
      </c>
      <c r="B2680" s="442" t="s">
        <v>3158</v>
      </c>
      <c r="C2680" s="443" t="s">
        <v>4570</v>
      </c>
      <c r="D2680" s="444" t="s">
        <v>4571</v>
      </c>
      <c r="E2680" s="443" t="s">
        <v>4158</v>
      </c>
      <c r="F2680" s="444" t="s">
        <v>4159</v>
      </c>
      <c r="G2680" s="443" t="s">
        <v>4778</v>
      </c>
      <c r="H2680" s="443" t="s">
        <v>4796</v>
      </c>
      <c r="I2680" s="445">
        <v>65.169998168945313</v>
      </c>
      <c r="J2680" s="445">
        <v>108</v>
      </c>
      <c r="K2680" s="446">
        <v>7038.68994140625</v>
      </c>
    </row>
    <row r="2681" spans="1:11" ht="14.45" customHeight="1" x14ac:dyDescent="0.2">
      <c r="A2681" s="441" t="s">
        <v>3157</v>
      </c>
      <c r="B2681" s="442" t="s">
        <v>3158</v>
      </c>
      <c r="C2681" s="443" t="s">
        <v>4570</v>
      </c>
      <c r="D2681" s="444" t="s">
        <v>4571</v>
      </c>
      <c r="E2681" s="443" t="s">
        <v>4158</v>
      </c>
      <c r="F2681" s="444" t="s">
        <v>4159</v>
      </c>
      <c r="G2681" s="443" t="s">
        <v>4250</v>
      </c>
      <c r="H2681" s="443" t="s">
        <v>4365</v>
      </c>
      <c r="I2681" s="445">
        <v>142.72000122070313</v>
      </c>
      <c r="J2681" s="445">
        <v>72</v>
      </c>
      <c r="K2681" s="446">
        <v>10275.48046875</v>
      </c>
    </row>
    <row r="2682" spans="1:11" ht="14.45" customHeight="1" x14ac:dyDescent="0.2">
      <c r="A2682" s="441" t="s">
        <v>3157</v>
      </c>
      <c r="B2682" s="442" t="s">
        <v>3158</v>
      </c>
      <c r="C2682" s="443" t="s">
        <v>4570</v>
      </c>
      <c r="D2682" s="444" t="s">
        <v>4571</v>
      </c>
      <c r="E2682" s="443" t="s">
        <v>4158</v>
      </c>
      <c r="F2682" s="444" t="s">
        <v>4159</v>
      </c>
      <c r="G2682" s="443" t="s">
        <v>4260</v>
      </c>
      <c r="H2682" s="443" t="s">
        <v>4797</v>
      </c>
      <c r="I2682" s="445">
        <v>39.740001678466797</v>
      </c>
      <c r="J2682" s="445">
        <v>108</v>
      </c>
      <c r="K2682" s="446">
        <v>4291.7998046875</v>
      </c>
    </row>
    <row r="2683" spans="1:11" ht="14.45" customHeight="1" x14ac:dyDescent="0.2">
      <c r="A2683" s="441" t="s">
        <v>3157</v>
      </c>
      <c r="B2683" s="442" t="s">
        <v>3158</v>
      </c>
      <c r="C2683" s="443" t="s">
        <v>4570</v>
      </c>
      <c r="D2683" s="444" t="s">
        <v>4571</v>
      </c>
      <c r="E2683" s="443" t="s">
        <v>4158</v>
      </c>
      <c r="F2683" s="444" t="s">
        <v>4159</v>
      </c>
      <c r="G2683" s="443" t="s">
        <v>4784</v>
      </c>
      <c r="H2683" s="443" t="s">
        <v>4798</v>
      </c>
      <c r="I2683" s="445">
        <v>45.029998779296875</v>
      </c>
      <c r="J2683" s="445">
        <v>72</v>
      </c>
      <c r="K2683" s="446">
        <v>3241.85009765625</v>
      </c>
    </row>
    <row r="2684" spans="1:11" ht="14.45" customHeight="1" x14ac:dyDescent="0.2">
      <c r="A2684" s="441" t="s">
        <v>3157</v>
      </c>
      <c r="B2684" s="442" t="s">
        <v>3158</v>
      </c>
      <c r="C2684" s="443" t="s">
        <v>4570</v>
      </c>
      <c r="D2684" s="444" t="s">
        <v>4571</v>
      </c>
      <c r="E2684" s="443" t="s">
        <v>4158</v>
      </c>
      <c r="F2684" s="444" t="s">
        <v>4159</v>
      </c>
      <c r="G2684" s="443" t="s">
        <v>4304</v>
      </c>
      <c r="H2684" s="443" t="s">
        <v>4385</v>
      </c>
      <c r="I2684" s="445">
        <v>45.029998779296875</v>
      </c>
      <c r="J2684" s="445">
        <v>108</v>
      </c>
      <c r="K2684" s="446">
        <v>4862.77978515625</v>
      </c>
    </row>
    <row r="2685" spans="1:11" ht="14.45" customHeight="1" x14ac:dyDescent="0.2">
      <c r="A2685" s="441" t="s">
        <v>3157</v>
      </c>
      <c r="B2685" s="442" t="s">
        <v>3158</v>
      </c>
      <c r="C2685" s="443" t="s">
        <v>4570</v>
      </c>
      <c r="D2685" s="444" t="s">
        <v>4571</v>
      </c>
      <c r="E2685" s="443" t="s">
        <v>4158</v>
      </c>
      <c r="F2685" s="444" t="s">
        <v>4159</v>
      </c>
      <c r="G2685" s="443" t="s">
        <v>4342</v>
      </c>
      <c r="H2685" s="443" t="s">
        <v>4799</v>
      </c>
      <c r="I2685" s="445">
        <v>106.55000305175781</v>
      </c>
      <c r="J2685" s="445">
        <v>72</v>
      </c>
      <c r="K2685" s="446">
        <v>7671.419921875</v>
      </c>
    </row>
    <row r="2686" spans="1:11" ht="14.45" customHeight="1" x14ac:dyDescent="0.2">
      <c r="A2686" s="441" t="s">
        <v>3157</v>
      </c>
      <c r="B2686" s="442" t="s">
        <v>3158</v>
      </c>
      <c r="C2686" s="443" t="s">
        <v>4570</v>
      </c>
      <c r="D2686" s="444" t="s">
        <v>4571</v>
      </c>
      <c r="E2686" s="443" t="s">
        <v>4158</v>
      </c>
      <c r="F2686" s="444" t="s">
        <v>4159</v>
      </c>
      <c r="G2686" s="443" t="s">
        <v>4792</v>
      </c>
      <c r="H2686" s="443" t="s">
        <v>4800</v>
      </c>
      <c r="I2686" s="445">
        <v>356.79000854492188</v>
      </c>
      <c r="J2686" s="445">
        <v>48</v>
      </c>
      <c r="K2686" s="446">
        <v>17125.80078125</v>
      </c>
    </row>
    <row r="2687" spans="1:11" ht="14.45" customHeight="1" x14ac:dyDescent="0.2">
      <c r="A2687" s="441" t="s">
        <v>3157</v>
      </c>
      <c r="B2687" s="442" t="s">
        <v>3158</v>
      </c>
      <c r="C2687" s="443" t="s">
        <v>4570</v>
      </c>
      <c r="D2687" s="444" t="s">
        <v>4571</v>
      </c>
      <c r="E2687" s="443" t="s">
        <v>1450</v>
      </c>
      <c r="F2687" s="444" t="s">
        <v>1451</v>
      </c>
      <c r="G2687" s="443" t="s">
        <v>4406</v>
      </c>
      <c r="H2687" s="443" t="s">
        <v>4410</v>
      </c>
      <c r="I2687" s="445">
        <v>925.6500244140625</v>
      </c>
      <c r="J2687" s="445">
        <v>15</v>
      </c>
      <c r="K2687" s="446">
        <v>13884.75</v>
      </c>
    </row>
    <row r="2688" spans="1:11" ht="14.45" customHeight="1" x14ac:dyDescent="0.2">
      <c r="A2688" s="441" t="s">
        <v>3157</v>
      </c>
      <c r="B2688" s="442" t="s">
        <v>3158</v>
      </c>
      <c r="C2688" s="443" t="s">
        <v>4570</v>
      </c>
      <c r="D2688" s="444" t="s">
        <v>4571</v>
      </c>
      <c r="E2688" s="443" t="s">
        <v>1450</v>
      </c>
      <c r="F2688" s="444" t="s">
        <v>1451</v>
      </c>
      <c r="G2688" s="443" t="s">
        <v>4408</v>
      </c>
      <c r="H2688" s="443" t="s">
        <v>4411</v>
      </c>
      <c r="I2688" s="445">
        <v>925.6500244140625</v>
      </c>
      <c r="J2688" s="445">
        <v>15</v>
      </c>
      <c r="K2688" s="446">
        <v>13884.75</v>
      </c>
    </row>
    <row r="2689" spans="1:11" ht="14.45" customHeight="1" x14ac:dyDescent="0.2">
      <c r="A2689" s="441" t="s">
        <v>3157</v>
      </c>
      <c r="B2689" s="442" t="s">
        <v>3158</v>
      </c>
      <c r="C2689" s="443" t="s">
        <v>4570</v>
      </c>
      <c r="D2689" s="444" t="s">
        <v>4571</v>
      </c>
      <c r="E2689" s="443" t="s">
        <v>1450</v>
      </c>
      <c r="F2689" s="444" t="s">
        <v>1451</v>
      </c>
      <c r="G2689" s="443" t="s">
        <v>3114</v>
      </c>
      <c r="H2689" s="443" t="s">
        <v>3115</v>
      </c>
      <c r="I2689" s="445">
        <v>0.47999998927116394</v>
      </c>
      <c r="J2689" s="445">
        <v>200</v>
      </c>
      <c r="K2689" s="446">
        <v>96</v>
      </c>
    </row>
    <row r="2690" spans="1:11" ht="14.45" customHeight="1" x14ac:dyDescent="0.2">
      <c r="A2690" s="441" t="s">
        <v>3157</v>
      </c>
      <c r="B2690" s="442" t="s">
        <v>3158</v>
      </c>
      <c r="C2690" s="443" t="s">
        <v>4570</v>
      </c>
      <c r="D2690" s="444" t="s">
        <v>4571</v>
      </c>
      <c r="E2690" s="443" t="s">
        <v>1450</v>
      </c>
      <c r="F2690" s="444" t="s">
        <v>1451</v>
      </c>
      <c r="G2690" s="443" t="s">
        <v>4457</v>
      </c>
      <c r="H2690" s="443" t="s">
        <v>4458</v>
      </c>
      <c r="I2690" s="445">
        <v>0.31000000238418579</v>
      </c>
      <c r="J2690" s="445">
        <v>200</v>
      </c>
      <c r="K2690" s="446">
        <v>62</v>
      </c>
    </row>
    <row r="2691" spans="1:11" ht="14.45" customHeight="1" x14ac:dyDescent="0.2">
      <c r="A2691" s="441" t="s">
        <v>3157</v>
      </c>
      <c r="B2691" s="442" t="s">
        <v>3158</v>
      </c>
      <c r="C2691" s="443" t="s">
        <v>4570</v>
      </c>
      <c r="D2691" s="444" t="s">
        <v>4571</v>
      </c>
      <c r="E2691" s="443" t="s">
        <v>1450</v>
      </c>
      <c r="F2691" s="444" t="s">
        <v>1451</v>
      </c>
      <c r="G2691" s="443" t="s">
        <v>3141</v>
      </c>
      <c r="H2691" s="443" t="s">
        <v>3142</v>
      </c>
      <c r="I2691" s="445">
        <v>0.30000001192092896</v>
      </c>
      <c r="J2691" s="445">
        <v>200</v>
      </c>
      <c r="K2691" s="446">
        <v>60</v>
      </c>
    </row>
    <row r="2692" spans="1:11" ht="14.45" customHeight="1" x14ac:dyDescent="0.2">
      <c r="A2692" s="441" t="s">
        <v>3157</v>
      </c>
      <c r="B2692" s="442" t="s">
        <v>3158</v>
      </c>
      <c r="C2692" s="443" t="s">
        <v>4570</v>
      </c>
      <c r="D2692" s="444" t="s">
        <v>4571</v>
      </c>
      <c r="E2692" s="443" t="s">
        <v>1450</v>
      </c>
      <c r="F2692" s="444" t="s">
        <v>1451</v>
      </c>
      <c r="G2692" s="443" t="s">
        <v>1454</v>
      </c>
      <c r="H2692" s="443" t="s">
        <v>1455</v>
      </c>
      <c r="I2692" s="445">
        <v>0.54000002145767212</v>
      </c>
      <c r="J2692" s="445">
        <v>200</v>
      </c>
      <c r="K2692" s="446">
        <v>108</v>
      </c>
    </row>
    <row r="2693" spans="1:11" ht="14.45" customHeight="1" x14ac:dyDescent="0.2">
      <c r="A2693" s="441" t="s">
        <v>3157</v>
      </c>
      <c r="B2693" s="442" t="s">
        <v>3158</v>
      </c>
      <c r="C2693" s="443" t="s">
        <v>4570</v>
      </c>
      <c r="D2693" s="444" t="s">
        <v>4571</v>
      </c>
      <c r="E2693" s="443" t="s">
        <v>1450</v>
      </c>
      <c r="F2693" s="444" t="s">
        <v>1451</v>
      </c>
      <c r="G2693" s="443" t="s">
        <v>3114</v>
      </c>
      <c r="H2693" s="443" t="s">
        <v>4464</v>
      </c>
      <c r="I2693" s="445">
        <v>0.47999998927116394</v>
      </c>
      <c r="J2693" s="445">
        <v>300</v>
      </c>
      <c r="K2693" s="446">
        <v>144</v>
      </c>
    </row>
    <row r="2694" spans="1:11" ht="14.45" customHeight="1" x14ac:dyDescent="0.2">
      <c r="A2694" s="441" t="s">
        <v>3157</v>
      </c>
      <c r="B2694" s="442" t="s">
        <v>3158</v>
      </c>
      <c r="C2694" s="443" t="s">
        <v>4570</v>
      </c>
      <c r="D2694" s="444" t="s">
        <v>4571</v>
      </c>
      <c r="E2694" s="443" t="s">
        <v>1450</v>
      </c>
      <c r="F2694" s="444" t="s">
        <v>1451</v>
      </c>
      <c r="G2694" s="443" t="s">
        <v>4801</v>
      </c>
      <c r="H2694" s="443" t="s">
        <v>4802</v>
      </c>
      <c r="I2694" s="445">
        <v>0.31000000238418579</v>
      </c>
      <c r="J2694" s="445">
        <v>100</v>
      </c>
      <c r="K2694" s="446">
        <v>31</v>
      </c>
    </row>
    <row r="2695" spans="1:11" ht="14.45" customHeight="1" x14ac:dyDescent="0.2">
      <c r="A2695" s="441" t="s">
        <v>3157</v>
      </c>
      <c r="B2695" s="442" t="s">
        <v>3158</v>
      </c>
      <c r="C2695" s="443" t="s">
        <v>4570</v>
      </c>
      <c r="D2695" s="444" t="s">
        <v>4571</v>
      </c>
      <c r="E2695" s="443" t="s">
        <v>1450</v>
      </c>
      <c r="F2695" s="444" t="s">
        <v>1451</v>
      </c>
      <c r="G2695" s="443" t="s">
        <v>4457</v>
      </c>
      <c r="H2695" s="443" t="s">
        <v>4465</v>
      </c>
      <c r="I2695" s="445">
        <v>0.31000000238418579</v>
      </c>
      <c r="J2695" s="445">
        <v>200</v>
      </c>
      <c r="K2695" s="446">
        <v>62</v>
      </c>
    </row>
    <row r="2696" spans="1:11" ht="14.45" customHeight="1" x14ac:dyDescent="0.2">
      <c r="A2696" s="441" t="s">
        <v>3157</v>
      </c>
      <c r="B2696" s="442" t="s">
        <v>3158</v>
      </c>
      <c r="C2696" s="443" t="s">
        <v>4570</v>
      </c>
      <c r="D2696" s="444" t="s">
        <v>4571</v>
      </c>
      <c r="E2696" s="443" t="s">
        <v>1450</v>
      </c>
      <c r="F2696" s="444" t="s">
        <v>1451</v>
      </c>
      <c r="G2696" s="443" t="s">
        <v>3141</v>
      </c>
      <c r="H2696" s="443" t="s">
        <v>4803</v>
      </c>
      <c r="I2696" s="445">
        <v>0.31000000238418579</v>
      </c>
      <c r="J2696" s="445">
        <v>100</v>
      </c>
      <c r="K2696" s="446">
        <v>31</v>
      </c>
    </row>
    <row r="2697" spans="1:11" ht="14.45" customHeight="1" x14ac:dyDescent="0.2">
      <c r="A2697" s="441" t="s">
        <v>3157</v>
      </c>
      <c r="B2697" s="442" t="s">
        <v>3158</v>
      </c>
      <c r="C2697" s="443" t="s">
        <v>4570</v>
      </c>
      <c r="D2697" s="444" t="s">
        <v>4571</v>
      </c>
      <c r="E2697" s="443" t="s">
        <v>1450</v>
      </c>
      <c r="F2697" s="444" t="s">
        <v>1451</v>
      </c>
      <c r="G2697" s="443" t="s">
        <v>1454</v>
      </c>
      <c r="H2697" s="443" t="s">
        <v>1459</v>
      </c>
      <c r="I2697" s="445">
        <v>0.55000001192092896</v>
      </c>
      <c r="J2697" s="445">
        <v>200</v>
      </c>
      <c r="K2697" s="446">
        <v>110</v>
      </c>
    </row>
    <row r="2698" spans="1:11" ht="14.45" customHeight="1" x14ac:dyDescent="0.2">
      <c r="A2698" s="441" t="s">
        <v>3157</v>
      </c>
      <c r="B2698" s="442" t="s">
        <v>3158</v>
      </c>
      <c r="C2698" s="443" t="s">
        <v>4570</v>
      </c>
      <c r="D2698" s="444" t="s">
        <v>4571</v>
      </c>
      <c r="E2698" s="443" t="s">
        <v>1450</v>
      </c>
      <c r="F2698" s="444" t="s">
        <v>1451</v>
      </c>
      <c r="G2698" s="443" t="s">
        <v>4804</v>
      </c>
      <c r="H2698" s="443" t="s">
        <v>4805</v>
      </c>
      <c r="I2698" s="445">
        <v>101.58000183105469</v>
      </c>
      <c r="J2698" s="445">
        <v>25</v>
      </c>
      <c r="K2698" s="446">
        <v>2539.489990234375</v>
      </c>
    </row>
    <row r="2699" spans="1:11" ht="14.45" customHeight="1" x14ac:dyDescent="0.2">
      <c r="A2699" s="441" t="s">
        <v>3157</v>
      </c>
      <c r="B2699" s="442" t="s">
        <v>3158</v>
      </c>
      <c r="C2699" s="443" t="s">
        <v>4570</v>
      </c>
      <c r="D2699" s="444" t="s">
        <v>4571</v>
      </c>
      <c r="E2699" s="443" t="s">
        <v>1462</v>
      </c>
      <c r="F2699" s="444" t="s">
        <v>1463</v>
      </c>
      <c r="G2699" s="443" t="s">
        <v>4806</v>
      </c>
      <c r="H2699" s="443" t="s">
        <v>4807</v>
      </c>
      <c r="I2699" s="445">
        <v>16.940000534057617</v>
      </c>
      <c r="J2699" s="445">
        <v>200</v>
      </c>
      <c r="K2699" s="446">
        <v>3388</v>
      </c>
    </row>
    <row r="2700" spans="1:11" ht="14.45" customHeight="1" x14ac:dyDescent="0.2">
      <c r="A2700" s="441" t="s">
        <v>3157</v>
      </c>
      <c r="B2700" s="442" t="s">
        <v>3158</v>
      </c>
      <c r="C2700" s="443" t="s">
        <v>4570</v>
      </c>
      <c r="D2700" s="444" t="s">
        <v>4571</v>
      </c>
      <c r="E2700" s="443" t="s">
        <v>1462</v>
      </c>
      <c r="F2700" s="444" t="s">
        <v>1463</v>
      </c>
      <c r="G2700" s="443" t="s">
        <v>4486</v>
      </c>
      <c r="H2700" s="443" t="s">
        <v>4487</v>
      </c>
      <c r="I2700" s="445">
        <v>16.940000534057617</v>
      </c>
      <c r="J2700" s="445">
        <v>350</v>
      </c>
      <c r="K2700" s="446">
        <v>5929</v>
      </c>
    </row>
    <row r="2701" spans="1:11" ht="14.45" customHeight="1" x14ac:dyDescent="0.2">
      <c r="A2701" s="441" t="s">
        <v>3157</v>
      </c>
      <c r="B2701" s="442" t="s">
        <v>3158</v>
      </c>
      <c r="C2701" s="443" t="s">
        <v>4570</v>
      </c>
      <c r="D2701" s="444" t="s">
        <v>4571</v>
      </c>
      <c r="E2701" s="443" t="s">
        <v>1462</v>
      </c>
      <c r="F2701" s="444" t="s">
        <v>1463</v>
      </c>
      <c r="G2701" s="443" t="s">
        <v>4488</v>
      </c>
      <c r="H2701" s="443" t="s">
        <v>4489</v>
      </c>
      <c r="I2701" s="445">
        <v>15.729999542236328</v>
      </c>
      <c r="J2701" s="445">
        <v>150</v>
      </c>
      <c r="K2701" s="446">
        <v>2359.5</v>
      </c>
    </row>
    <row r="2702" spans="1:11" ht="14.45" customHeight="1" x14ac:dyDescent="0.2">
      <c r="A2702" s="441" t="s">
        <v>3157</v>
      </c>
      <c r="B2702" s="442" t="s">
        <v>3158</v>
      </c>
      <c r="C2702" s="443" t="s">
        <v>4570</v>
      </c>
      <c r="D2702" s="444" t="s">
        <v>4571</v>
      </c>
      <c r="E2702" s="443" t="s">
        <v>1462</v>
      </c>
      <c r="F2702" s="444" t="s">
        <v>1463</v>
      </c>
      <c r="G2702" s="443" t="s">
        <v>4490</v>
      </c>
      <c r="H2702" s="443" t="s">
        <v>4491</v>
      </c>
      <c r="I2702" s="445">
        <v>15.729999542236328</v>
      </c>
      <c r="J2702" s="445">
        <v>700</v>
      </c>
      <c r="K2702" s="446">
        <v>11011</v>
      </c>
    </row>
    <row r="2703" spans="1:11" ht="14.45" customHeight="1" x14ac:dyDescent="0.2">
      <c r="A2703" s="441" t="s">
        <v>3157</v>
      </c>
      <c r="B2703" s="442" t="s">
        <v>3158</v>
      </c>
      <c r="C2703" s="443" t="s">
        <v>4570</v>
      </c>
      <c r="D2703" s="444" t="s">
        <v>4571</v>
      </c>
      <c r="E2703" s="443" t="s">
        <v>1462</v>
      </c>
      <c r="F2703" s="444" t="s">
        <v>1463</v>
      </c>
      <c r="G2703" s="443" t="s">
        <v>4492</v>
      </c>
      <c r="H2703" s="443" t="s">
        <v>4493</v>
      </c>
      <c r="I2703" s="445">
        <v>15.729999542236328</v>
      </c>
      <c r="J2703" s="445">
        <v>400</v>
      </c>
      <c r="K2703" s="446">
        <v>6292</v>
      </c>
    </row>
    <row r="2704" spans="1:11" ht="14.45" customHeight="1" x14ac:dyDescent="0.2">
      <c r="A2704" s="441" t="s">
        <v>3157</v>
      </c>
      <c r="B2704" s="442" t="s">
        <v>3158</v>
      </c>
      <c r="C2704" s="443" t="s">
        <v>4570</v>
      </c>
      <c r="D2704" s="444" t="s">
        <v>4571</v>
      </c>
      <c r="E2704" s="443" t="s">
        <v>1462</v>
      </c>
      <c r="F2704" s="444" t="s">
        <v>1463</v>
      </c>
      <c r="G2704" s="443" t="s">
        <v>4494</v>
      </c>
      <c r="H2704" s="443" t="s">
        <v>4495</v>
      </c>
      <c r="I2704" s="445">
        <v>15.729999542236328</v>
      </c>
      <c r="J2704" s="445">
        <v>650</v>
      </c>
      <c r="K2704" s="446">
        <v>10224.5</v>
      </c>
    </row>
    <row r="2705" spans="1:11" ht="14.45" customHeight="1" x14ac:dyDescent="0.2">
      <c r="A2705" s="441" t="s">
        <v>3157</v>
      </c>
      <c r="B2705" s="442" t="s">
        <v>3158</v>
      </c>
      <c r="C2705" s="443" t="s">
        <v>4570</v>
      </c>
      <c r="D2705" s="444" t="s">
        <v>4571</v>
      </c>
      <c r="E2705" s="443" t="s">
        <v>1462</v>
      </c>
      <c r="F2705" s="444" t="s">
        <v>1463</v>
      </c>
      <c r="G2705" s="443" t="s">
        <v>4496</v>
      </c>
      <c r="H2705" s="443" t="s">
        <v>4497</v>
      </c>
      <c r="I2705" s="445">
        <v>15.729999542236328</v>
      </c>
      <c r="J2705" s="445">
        <v>500</v>
      </c>
      <c r="K2705" s="446">
        <v>7865</v>
      </c>
    </row>
    <row r="2706" spans="1:11" ht="14.45" customHeight="1" x14ac:dyDescent="0.2">
      <c r="A2706" s="441" t="s">
        <v>3157</v>
      </c>
      <c r="B2706" s="442" t="s">
        <v>3158</v>
      </c>
      <c r="C2706" s="443" t="s">
        <v>4570</v>
      </c>
      <c r="D2706" s="444" t="s">
        <v>4571</v>
      </c>
      <c r="E2706" s="443" t="s">
        <v>1462</v>
      </c>
      <c r="F2706" s="444" t="s">
        <v>1463</v>
      </c>
      <c r="G2706" s="443" t="s">
        <v>4500</v>
      </c>
      <c r="H2706" s="443" t="s">
        <v>4501</v>
      </c>
      <c r="I2706" s="445">
        <v>15.729999542236328</v>
      </c>
      <c r="J2706" s="445">
        <v>450</v>
      </c>
      <c r="K2706" s="446">
        <v>7078.5</v>
      </c>
    </row>
    <row r="2707" spans="1:11" ht="14.45" customHeight="1" x14ac:dyDescent="0.2">
      <c r="A2707" s="441" t="s">
        <v>3157</v>
      </c>
      <c r="B2707" s="442" t="s">
        <v>3158</v>
      </c>
      <c r="C2707" s="443" t="s">
        <v>4570</v>
      </c>
      <c r="D2707" s="444" t="s">
        <v>4571</v>
      </c>
      <c r="E2707" s="443" t="s">
        <v>1462</v>
      </c>
      <c r="F2707" s="444" t="s">
        <v>1463</v>
      </c>
      <c r="G2707" s="443" t="s">
        <v>4486</v>
      </c>
      <c r="H2707" s="443" t="s">
        <v>4808</v>
      </c>
      <c r="I2707" s="445">
        <v>16.940000534057617</v>
      </c>
      <c r="J2707" s="445">
        <v>100</v>
      </c>
      <c r="K2707" s="446">
        <v>1694</v>
      </c>
    </row>
    <row r="2708" spans="1:11" ht="14.45" customHeight="1" x14ac:dyDescent="0.2">
      <c r="A2708" s="441" t="s">
        <v>3157</v>
      </c>
      <c r="B2708" s="442" t="s">
        <v>3158</v>
      </c>
      <c r="C2708" s="443" t="s">
        <v>4570</v>
      </c>
      <c r="D2708" s="444" t="s">
        <v>4571</v>
      </c>
      <c r="E2708" s="443" t="s">
        <v>1462</v>
      </c>
      <c r="F2708" s="444" t="s">
        <v>1463</v>
      </c>
      <c r="G2708" s="443" t="s">
        <v>4488</v>
      </c>
      <c r="H2708" s="443" t="s">
        <v>4515</v>
      </c>
      <c r="I2708" s="445">
        <v>15.729999542236328</v>
      </c>
      <c r="J2708" s="445">
        <v>300</v>
      </c>
      <c r="K2708" s="446">
        <v>4719</v>
      </c>
    </row>
    <row r="2709" spans="1:11" ht="14.45" customHeight="1" x14ac:dyDescent="0.2">
      <c r="A2709" s="441" t="s">
        <v>3157</v>
      </c>
      <c r="B2709" s="442" t="s">
        <v>3158</v>
      </c>
      <c r="C2709" s="443" t="s">
        <v>4570</v>
      </c>
      <c r="D2709" s="444" t="s">
        <v>4571</v>
      </c>
      <c r="E2709" s="443" t="s">
        <v>1462</v>
      </c>
      <c r="F2709" s="444" t="s">
        <v>1463</v>
      </c>
      <c r="G2709" s="443" t="s">
        <v>4490</v>
      </c>
      <c r="H2709" s="443" t="s">
        <v>4516</v>
      </c>
      <c r="I2709" s="445">
        <v>15.729999542236328</v>
      </c>
      <c r="J2709" s="445">
        <v>423</v>
      </c>
      <c r="K2709" s="446">
        <v>6653.7900390625</v>
      </c>
    </row>
    <row r="2710" spans="1:11" ht="14.45" customHeight="1" x14ac:dyDescent="0.2">
      <c r="A2710" s="441" t="s">
        <v>3157</v>
      </c>
      <c r="B2710" s="442" t="s">
        <v>3158</v>
      </c>
      <c r="C2710" s="443" t="s">
        <v>4570</v>
      </c>
      <c r="D2710" s="444" t="s">
        <v>4571</v>
      </c>
      <c r="E2710" s="443" t="s">
        <v>1462</v>
      </c>
      <c r="F2710" s="444" t="s">
        <v>1463</v>
      </c>
      <c r="G2710" s="443" t="s">
        <v>4492</v>
      </c>
      <c r="H2710" s="443" t="s">
        <v>4517</v>
      </c>
      <c r="I2710" s="445">
        <v>15.729999542236328</v>
      </c>
      <c r="J2710" s="445">
        <v>250</v>
      </c>
      <c r="K2710" s="446">
        <v>3932.5</v>
      </c>
    </row>
    <row r="2711" spans="1:11" ht="14.45" customHeight="1" x14ac:dyDescent="0.2">
      <c r="A2711" s="441" t="s">
        <v>3157</v>
      </c>
      <c r="B2711" s="442" t="s">
        <v>3158</v>
      </c>
      <c r="C2711" s="443" t="s">
        <v>4570</v>
      </c>
      <c r="D2711" s="444" t="s">
        <v>4571</v>
      </c>
      <c r="E2711" s="443" t="s">
        <v>1462</v>
      </c>
      <c r="F2711" s="444" t="s">
        <v>1463</v>
      </c>
      <c r="G2711" s="443" t="s">
        <v>4494</v>
      </c>
      <c r="H2711" s="443" t="s">
        <v>4518</v>
      </c>
      <c r="I2711" s="445">
        <v>15.729999542236328</v>
      </c>
      <c r="J2711" s="445">
        <v>200</v>
      </c>
      <c r="K2711" s="446">
        <v>3146</v>
      </c>
    </row>
    <row r="2712" spans="1:11" ht="14.45" customHeight="1" x14ac:dyDescent="0.2">
      <c r="A2712" s="441" t="s">
        <v>3157</v>
      </c>
      <c r="B2712" s="442" t="s">
        <v>3158</v>
      </c>
      <c r="C2712" s="443" t="s">
        <v>4570</v>
      </c>
      <c r="D2712" s="444" t="s">
        <v>4571</v>
      </c>
      <c r="E2712" s="443" t="s">
        <v>1462</v>
      </c>
      <c r="F2712" s="444" t="s">
        <v>1463</v>
      </c>
      <c r="G2712" s="443" t="s">
        <v>4496</v>
      </c>
      <c r="H2712" s="443" t="s">
        <v>4519</v>
      </c>
      <c r="I2712" s="445">
        <v>15.729999542236328</v>
      </c>
      <c r="J2712" s="445">
        <v>200</v>
      </c>
      <c r="K2712" s="446">
        <v>3146</v>
      </c>
    </row>
    <row r="2713" spans="1:11" ht="14.45" customHeight="1" x14ac:dyDescent="0.2">
      <c r="A2713" s="441" t="s">
        <v>3157</v>
      </c>
      <c r="B2713" s="442" t="s">
        <v>3158</v>
      </c>
      <c r="C2713" s="443" t="s">
        <v>4570</v>
      </c>
      <c r="D2713" s="444" t="s">
        <v>4571</v>
      </c>
      <c r="E2713" s="443" t="s">
        <v>1462</v>
      </c>
      <c r="F2713" s="444" t="s">
        <v>1463</v>
      </c>
      <c r="G2713" s="443" t="s">
        <v>4500</v>
      </c>
      <c r="H2713" s="443" t="s">
        <v>4521</v>
      </c>
      <c r="I2713" s="445">
        <v>15.729999542236328</v>
      </c>
      <c r="J2713" s="445">
        <v>250</v>
      </c>
      <c r="K2713" s="446">
        <v>3932.5</v>
      </c>
    </row>
    <row r="2714" spans="1:11" ht="14.45" customHeight="1" x14ac:dyDescent="0.2">
      <c r="A2714" s="441" t="s">
        <v>3157</v>
      </c>
      <c r="B2714" s="442" t="s">
        <v>3158</v>
      </c>
      <c r="C2714" s="443" t="s">
        <v>4570</v>
      </c>
      <c r="D2714" s="444" t="s">
        <v>4571</v>
      </c>
      <c r="E2714" s="443" t="s">
        <v>1462</v>
      </c>
      <c r="F2714" s="444" t="s">
        <v>1463</v>
      </c>
      <c r="G2714" s="443" t="s">
        <v>4809</v>
      </c>
      <c r="H2714" s="443" t="s">
        <v>4810</v>
      </c>
      <c r="I2714" s="445">
        <v>7.0199999809265137</v>
      </c>
      <c r="J2714" s="445">
        <v>50</v>
      </c>
      <c r="K2714" s="446">
        <v>351</v>
      </c>
    </row>
    <row r="2715" spans="1:11" ht="14.45" customHeight="1" x14ac:dyDescent="0.2">
      <c r="A2715" s="441" t="s">
        <v>3157</v>
      </c>
      <c r="B2715" s="442" t="s">
        <v>3158</v>
      </c>
      <c r="C2715" s="443" t="s">
        <v>4570</v>
      </c>
      <c r="D2715" s="444" t="s">
        <v>4571</v>
      </c>
      <c r="E2715" s="443" t="s">
        <v>1462</v>
      </c>
      <c r="F2715" s="444" t="s">
        <v>1463</v>
      </c>
      <c r="G2715" s="443" t="s">
        <v>1464</v>
      </c>
      <c r="H2715" s="443" t="s">
        <v>1465</v>
      </c>
      <c r="I2715" s="445">
        <v>0.62999999523162842</v>
      </c>
      <c r="J2715" s="445">
        <v>400</v>
      </c>
      <c r="K2715" s="446">
        <v>252</v>
      </c>
    </row>
    <row r="2716" spans="1:11" ht="14.45" customHeight="1" x14ac:dyDescent="0.2">
      <c r="A2716" s="441" t="s">
        <v>3157</v>
      </c>
      <c r="B2716" s="442" t="s">
        <v>3158</v>
      </c>
      <c r="C2716" s="443" t="s">
        <v>4570</v>
      </c>
      <c r="D2716" s="444" t="s">
        <v>4571</v>
      </c>
      <c r="E2716" s="443" t="s">
        <v>4536</v>
      </c>
      <c r="F2716" s="444" t="s">
        <v>4537</v>
      </c>
      <c r="G2716" s="443" t="s">
        <v>4538</v>
      </c>
      <c r="H2716" s="443" t="s">
        <v>4539</v>
      </c>
      <c r="I2716" s="445">
        <v>10.739999771118164</v>
      </c>
      <c r="J2716" s="445">
        <v>175</v>
      </c>
      <c r="K2716" s="446">
        <v>1880.3399658203125</v>
      </c>
    </row>
    <row r="2717" spans="1:11" ht="14.45" customHeight="1" x14ac:dyDescent="0.2">
      <c r="A2717" s="441" t="s">
        <v>3157</v>
      </c>
      <c r="B2717" s="442" t="s">
        <v>3158</v>
      </c>
      <c r="C2717" s="443" t="s">
        <v>4570</v>
      </c>
      <c r="D2717" s="444" t="s">
        <v>4571</v>
      </c>
      <c r="E2717" s="443" t="s">
        <v>4536</v>
      </c>
      <c r="F2717" s="444" t="s">
        <v>4537</v>
      </c>
      <c r="G2717" s="443" t="s">
        <v>4538</v>
      </c>
      <c r="H2717" s="443" t="s">
        <v>4540</v>
      </c>
      <c r="I2717" s="445">
        <v>10.743333180745443</v>
      </c>
      <c r="J2717" s="445">
        <v>175</v>
      </c>
      <c r="K2717" s="446">
        <v>1880.5799560546875</v>
      </c>
    </row>
    <row r="2718" spans="1:11" ht="14.45" customHeight="1" x14ac:dyDescent="0.2">
      <c r="A2718" s="441" t="s">
        <v>3157</v>
      </c>
      <c r="B2718" s="442" t="s">
        <v>3158</v>
      </c>
      <c r="C2718" s="443" t="s">
        <v>4570</v>
      </c>
      <c r="D2718" s="444" t="s">
        <v>4571</v>
      </c>
      <c r="E2718" s="443" t="s">
        <v>4536</v>
      </c>
      <c r="F2718" s="444" t="s">
        <v>4537</v>
      </c>
      <c r="G2718" s="443" t="s">
        <v>4546</v>
      </c>
      <c r="H2718" s="443" t="s">
        <v>4547</v>
      </c>
      <c r="I2718" s="445">
        <v>74.919998168945313</v>
      </c>
      <c r="J2718" s="445">
        <v>60</v>
      </c>
      <c r="K2718" s="446">
        <v>4495.39990234375</v>
      </c>
    </row>
    <row r="2719" spans="1:11" ht="14.45" customHeight="1" x14ac:dyDescent="0.2">
      <c r="A2719" s="441" t="s">
        <v>3157</v>
      </c>
      <c r="B2719" s="442" t="s">
        <v>3158</v>
      </c>
      <c r="C2719" s="443" t="s">
        <v>4570</v>
      </c>
      <c r="D2719" s="444" t="s">
        <v>4571</v>
      </c>
      <c r="E2719" s="443" t="s">
        <v>4536</v>
      </c>
      <c r="F2719" s="444" t="s">
        <v>4537</v>
      </c>
      <c r="G2719" s="443" t="s">
        <v>4546</v>
      </c>
      <c r="H2719" s="443" t="s">
        <v>4548</v>
      </c>
      <c r="I2719" s="445">
        <v>74.923332214355469</v>
      </c>
      <c r="J2719" s="445">
        <v>120</v>
      </c>
      <c r="K2719" s="446">
        <v>8990.949951171875</v>
      </c>
    </row>
    <row r="2720" spans="1:11" ht="14.45" customHeight="1" x14ac:dyDescent="0.2">
      <c r="A2720" s="441" t="s">
        <v>3157</v>
      </c>
      <c r="B2720" s="442" t="s">
        <v>3158</v>
      </c>
      <c r="C2720" s="443" t="s">
        <v>4570</v>
      </c>
      <c r="D2720" s="444" t="s">
        <v>4571</v>
      </c>
      <c r="E2720" s="443" t="s">
        <v>4536</v>
      </c>
      <c r="F2720" s="444" t="s">
        <v>4537</v>
      </c>
      <c r="G2720" s="443" t="s">
        <v>4553</v>
      </c>
      <c r="H2720" s="443" t="s">
        <v>4555</v>
      </c>
      <c r="I2720" s="445">
        <v>56.389999389648438</v>
      </c>
      <c r="J2720" s="445">
        <v>300</v>
      </c>
      <c r="K2720" s="446">
        <v>16915.80078125</v>
      </c>
    </row>
    <row r="2721" spans="1:11" ht="14.45" customHeight="1" x14ac:dyDescent="0.2">
      <c r="A2721" s="441" t="s">
        <v>3157</v>
      </c>
      <c r="B2721" s="442" t="s">
        <v>3158</v>
      </c>
      <c r="C2721" s="443" t="s">
        <v>4570</v>
      </c>
      <c r="D2721" s="444" t="s">
        <v>4571</v>
      </c>
      <c r="E2721" s="443" t="s">
        <v>4556</v>
      </c>
      <c r="F2721" s="444" t="s">
        <v>4557</v>
      </c>
      <c r="G2721" s="443" t="s">
        <v>4811</v>
      </c>
      <c r="H2721" s="443" t="s">
        <v>4812</v>
      </c>
      <c r="I2721" s="445">
        <v>11000.1103515625</v>
      </c>
      <c r="J2721" s="445">
        <v>1</v>
      </c>
      <c r="K2721" s="446">
        <v>11000.1103515625</v>
      </c>
    </row>
    <row r="2722" spans="1:11" ht="14.45" customHeight="1" x14ac:dyDescent="0.2">
      <c r="A2722" s="441" t="s">
        <v>3157</v>
      </c>
      <c r="B2722" s="442" t="s">
        <v>3158</v>
      </c>
      <c r="C2722" s="443" t="s">
        <v>4570</v>
      </c>
      <c r="D2722" s="444" t="s">
        <v>4571</v>
      </c>
      <c r="E2722" s="443" t="s">
        <v>4556</v>
      </c>
      <c r="F2722" s="444" t="s">
        <v>4557</v>
      </c>
      <c r="G2722" s="443" t="s">
        <v>4562</v>
      </c>
      <c r="H2722" s="443" t="s">
        <v>4813</v>
      </c>
      <c r="I2722" s="445">
        <v>58408.51953125</v>
      </c>
      <c r="J2722" s="445">
        <v>2</v>
      </c>
      <c r="K2722" s="446">
        <v>116817.0390625</v>
      </c>
    </row>
    <row r="2723" spans="1:11" ht="14.45" customHeight="1" x14ac:dyDescent="0.2">
      <c r="A2723" s="441" t="s">
        <v>3157</v>
      </c>
      <c r="B2723" s="442" t="s">
        <v>3158</v>
      </c>
      <c r="C2723" s="443" t="s">
        <v>4570</v>
      </c>
      <c r="D2723" s="444" t="s">
        <v>4571</v>
      </c>
      <c r="E2723" s="443" t="s">
        <v>4556</v>
      </c>
      <c r="F2723" s="444" t="s">
        <v>4557</v>
      </c>
      <c r="G2723" s="443" t="s">
        <v>4814</v>
      </c>
      <c r="H2723" s="443" t="s">
        <v>4815</v>
      </c>
      <c r="I2723" s="445">
        <v>7461.5498046875</v>
      </c>
      <c r="J2723" s="445">
        <v>4</v>
      </c>
      <c r="K2723" s="446">
        <v>29846.19921875</v>
      </c>
    </row>
    <row r="2724" spans="1:11" ht="14.45" customHeight="1" x14ac:dyDescent="0.2">
      <c r="A2724" s="441" t="s">
        <v>3157</v>
      </c>
      <c r="B2724" s="442" t="s">
        <v>3158</v>
      </c>
      <c r="C2724" s="443" t="s">
        <v>4570</v>
      </c>
      <c r="D2724" s="444" t="s">
        <v>4571</v>
      </c>
      <c r="E2724" s="443" t="s">
        <v>4556</v>
      </c>
      <c r="F2724" s="444" t="s">
        <v>4557</v>
      </c>
      <c r="G2724" s="443" t="s">
        <v>4816</v>
      </c>
      <c r="H2724" s="443" t="s">
        <v>4817</v>
      </c>
      <c r="I2724" s="445">
        <v>2006.1199951171875</v>
      </c>
      <c r="J2724" s="445">
        <v>10</v>
      </c>
      <c r="K2724" s="446">
        <v>20061.19921875</v>
      </c>
    </row>
    <row r="2725" spans="1:11" ht="14.45" customHeight="1" x14ac:dyDescent="0.2">
      <c r="A2725" s="441" t="s">
        <v>4818</v>
      </c>
      <c r="B2725" s="442" t="s">
        <v>4819</v>
      </c>
      <c r="C2725" s="443" t="s">
        <v>4820</v>
      </c>
      <c r="D2725" s="444" t="s">
        <v>4821</v>
      </c>
      <c r="E2725" s="443" t="s">
        <v>1373</v>
      </c>
      <c r="F2725" s="444" t="s">
        <v>1374</v>
      </c>
      <c r="G2725" s="443" t="s">
        <v>4822</v>
      </c>
      <c r="H2725" s="443" t="s">
        <v>4823</v>
      </c>
      <c r="I2725" s="445">
        <v>252.88999938964844</v>
      </c>
      <c r="J2725" s="445">
        <v>40</v>
      </c>
      <c r="K2725" s="446">
        <v>10115.599609375</v>
      </c>
    </row>
    <row r="2726" spans="1:11" ht="14.45" customHeight="1" x14ac:dyDescent="0.2">
      <c r="A2726" s="441" t="s">
        <v>4818</v>
      </c>
      <c r="B2726" s="442" t="s">
        <v>4819</v>
      </c>
      <c r="C2726" s="443" t="s">
        <v>4820</v>
      </c>
      <c r="D2726" s="444" t="s">
        <v>4821</v>
      </c>
      <c r="E2726" s="443" t="s">
        <v>1373</v>
      </c>
      <c r="F2726" s="444" t="s">
        <v>1374</v>
      </c>
      <c r="G2726" s="443" t="s">
        <v>4822</v>
      </c>
      <c r="H2726" s="443" t="s">
        <v>4824</v>
      </c>
      <c r="I2726" s="445">
        <v>252.88999938964844</v>
      </c>
      <c r="J2726" s="445">
        <v>10</v>
      </c>
      <c r="K2726" s="446">
        <v>2528.89990234375</v>
      </c>
    </row>
    <row r="2727" spans="1:11" ht="14.45" customHeight="1" x14ac:dyDescent="0.2">
      <c r="A2727" s="441" t="s">
        <v>4818</v>
      </c>
      <c r="B2727" s="442" t="s">
        <v>4819</v>
      </c>
      <c r="C2727" s="443" t="s">
        <v>4820</v>
      </c>
      <c r="D2727" s="444" t="s">
        <v>4821</v>
      </c>
      <c r="E2727" s="443" t="s">
        <v>1462</v>
      </c>
      <c r="F2727" s="444" t="s">
        <v>1463</v>
      </c>
      <c r="G2727" s="443" t="s">
        <v>1464</v>
      </c>
      <c r="H2727" s="443" t="s">
        <v>1465</v>
      </c>
      <c r="I2727" s="445">
        <v>0.75499999523162842</v>
      </c>
      <c r="J2727" s="445">
        <v>1200</v>
      </c>
      <c r="K2727" s="446">
        <v>916</v>
      </c>
    </row>
    <row r="2728" spans="1:11" ht="14.45" customHeight="1" x14ac:dyDescent="0.2">
      <c r="A2728" s="441" t="s">
        <v>4818</v>
      </c>
      <c r="B2728" s="442" t="s">
        <v>4819</v>
      </c>
      <c r="C2728" s="443" t="s">
        <v>4820</v>
      </c>
      <c r="D2728" s="444" t="s">
        <v>4821</v>
      </c>
      <c r="E2728" s="443" t="s">
        <v>1462</v>
      </c>
      <c r="F2728" s="444" t="s">
        <v>1463</v>
      </c>
      <c r="G2728" s="443" t="s">
        <v>1466</v>
      </c>
      <c r="H2728" s="443" t="s">
        <v>1467</v>
      </c>
      <c r="I2728" s="445">
        <v>0.77000001072883606</v>
      </c>
      <c r="J2728" s="445">
        <v>1200</v>
      </c>
      <c r="K2728" s="446">
        <v>936</v>
      </c>
    </row>
    <row r="2729" spans="1:11" ht="14.45" customHeight="1" x14ac:dyDescent="0.2">
      <c r="A2729" s="441" t="s">
        <v>4818</v>
      </c>
      <c r="B2729" s="442" t="s">
        <v>4819</v>
      </c>
      <c r="C2729" s="443" t="s">
        <v>4825</v>
      </c>
      <c r="D2729" s="444" t="s">
        <v>4826</v>
      </c>
      <c r="E2729" s="443" t="s">
        <v>373</v>
      </c>
      <c r="F2729" s="444" t="s">
        <v>374</v>
      </c>
      <c r="G2729" s="443" t="s">
        <v>3147</v>
      </c>
      <c r="H2729" s="443" t="s">
        <v>4827</v>
      </c>
      <c r="I2729" s="445">
        <v>1.1699999570846558</v>
      </c>
      <c r="J2729" s="445">
        <v>8</v>
      </c>
      <c r="K2729" s="446">
        <v>9.3599996566772461</v>
      </c>
    </row>
    <row r="2730" spans="1:11" ht="14.45" customHeight="1" x14ac:dyDescent="0.2">
      <c r="A2730" s="441" t="s">
        <v>4818</v>
      </c>
      <c r="B2730" s="442" t="s">
        <v>4819</v>
      </c>
      <c r="C2730" s="443" t="s">
        <v>4825</v>
      </c>
      <c r="D2730" s="444" t="s">
        <v>4826</v>
      </c>
      <c r="E2730" s="443" t="s">
        <v>373</v>
      </c>
      <c r="F2730" s="444" t="s">
        <v>374</v>
      </c>
      <c r="G2730" s="443" t="s">
        <v>375</v>
      </c>
      <c r="H2730" s="443" t="s">
        <v>376</v>
      </c>
      <c r="I2730" s="445">
        <v>13.010000228881836</v>
      </c>
      <c r="J2730" s="445">
        <v>5</v>
      </c>
      <c r="K2730" s="446">
        <v>65.050003051757813</v>
      </c>
    </row>
    <row r="2731" spans="1:11" ht="14.45" customHeight="1" x14ac:dyDescent="0.2">
      <c r="A2731" s="441" t="s">
        <v>4818</v>
      </c>
      <c r="B2731" s="442" t="s">
        <v>4819</v>
      </c>
      <c r="C2731" s="443" t="s">
        <v>4825</v>
      </c>
      <c r="D2731" s="444" t="s">
        <v>4826</v>
      </c>
      <c r="E2731" s="443" t="s">
        <v>373</v>
      </c>
      <c r="F2731" s="444" t="s">
        <v>374</v>
      </c>
      <c r="G2731" s="443" t="s">
        <v>1353</v>
      </c>
      <c r="H2731" s="443" t="s">
        <v>1354</v>
      </c>
      <c r="I2731" s="445">
        <v>0.37999999523162842</v>
      </c>
      <c r="J2731" s="445">
        <v>50</v>
      </c>
      <c r="K2731" s="446">
        <v>19</v>
      </c>
    </row>
    <row r="2732" spans="1:11" ht="14.45" customHeight="1" x14ac:dyDescent="0.2">
      <c r="A2732" s="441" t="s">
        <v>4818</v>
      </c>
      <c r="B2732" s="442" t="s">
        <v>4819</v>
      </c>
      <c r="C2732" s="443" t="s">
        <v>4825</v>
      </c>
      <c r="D2732" s="444" t="s">
        <v>4826</v>
      </c>
      <c r="E2732" s="443" t="s">
        <v>373</v>
      </c>
      <c r="F2732" s="444" t="s">
        <v>374</v>
      </c>
      <c r="G2732" s="443" t="s">
        <v>3314</v>
      </c>
      <c r="H2732" s="443" t="s">
        <v>3315</v>
      </c>
      <c r="I2732" s="445">
        <v>25.25</v>
      </c>
      <c r="J2732" s="445">
        <v>2</v>
      </c>
      <c r="K2732" s="446">
        <v>50.490001678466797</v>
      </c>
    </row>
    <row r="2733" spans="1:11" ht="14.45" customHeight="1" x14ac:dyDescent="0.2">
      <c r="A2733" s="441" t="s">
        <v>4818</v>
      </c>
      <c r="B2733" s="442" t="s">
        <v>4819</v>
      </c>
      <c r="C2733" s="443" t="s">
        <v>4825</v>
      </c>
      <c r="D2733" s="444" t="s">
        <v>4826</v>
      </c>
      <c r="E2733" s="443" t="s">
        <v>1462</v>
      </c>
      <c r="F2733" s="444" t="s">
        <v>1463</v>
      </c>
      <c r="G2733" s="443" t="s">
        <v>1464</v>
      </c>
      <c r="H2733" s="443" t="s">
        <v>1465</v>
      </c>
      <c r="I2733" s="445">
        <v>0.73000001907348633</v>
      </c>
      <c r="J2733" s="445">
        <v>800</v>
      </c>
      <c r="K2733" s="446">
        <v>584</v>
      </c>
    </row>
    <row r="2734" spans="1:11" ht="14.45" customHeight="1" x14ac:dyDescent="0.2">
      <c r="A2734" s="441" t="s">
        <v>4818</v>
      </c>
      <c r="B2734" s="442" t="s">
        <v>4819</v>
      </c>
      <c r="C2734" s="443" t="s">
        <v>4825</v>
      </c>
      <c r="D2734" s="444" t="s">
        <v>4826</v>
      </c>
      <c r="E2734" s="443" t="s">
        <v>1462</v>
      </c>
      <c r="F2734" s="444" t="s">
        <v>1463</v>
      </c>
      <c r="G2734" s="443" t="s">
        <v>1466</v>
      </c>
      <c r="H2734" s="443" t="s">
        <v>1467</v>
      </c>
      <c r="I2734" s="445">
        <v>0.74000000953674316</v>
      </c>
      <c r="J2734" s="445">
        <v>1000</v>
      </c>
      <c r="K2734" s="446">
        <v>740</v>
      </c>
    </row>
    <row r="2735" spans="1:11" ht="14.45" customHeight="1" x14ac:dyDescent="0.2">
      <c r="A2735" s="441" t="s">
        <v>4818</v>
      </c>
      <c r="B2735" s="442" t="s">
        <v>4819</v>
      </c>
      <c r="C2735" s="443" t="s">
        <v>4825</v>
      </c>
      <c r="D2735" s="444" t="s">
        <v>4826</v>
      </c>
      <c r="E2735" s="443" t="s">
        <v>1462</v>
      </c>
      <c r="F2735" s="444" t="s">
        <v>1463</v>
      </c>
      <c r="G2735" s="443" t="s">
        <v>1468</v>
      </c>
      <c r="H2735" s="443" t="s">
        <v>1469</v>
      </c>
      <c r="I2735" s="445">
        <v>0.69999998807907104</v>
      </c>
      <c r="J2735" s="445">
        <v>400</v>
      </c>
      <c r="K2735" s="446">
        <v>280</v>
      </c>
    </row>
    <row r="2736" spans="1:11" ht="14.45" customHeight="1" x14ac:dyDescent="0.2">
      <c r="A2736" s="441" t="s">
        <v>4818</v>
      </c>
      <c r="B2736" s="442" t="s">
        <v>4819</v>
      </c>
      <c r="C2736" s="443" t="s">
        <v>4828</v>
      </c>
      <c r="D2736" s="444" t="s">
        <v>4829</v>
      </c>
      <c r="E2736" s="443" t="s">
        <v>373</v>
      </c>
      <c r="F2736" s="444" t="s">
        <v>374</v>
      </c>
      <c r="G2736" s="443" t="s">
        <v>3147</v>
      </c>
      <c r="H2736" s="443" t="s">
        <v>3148</v>
      </c>
      <c r="I2736" s="445">
        <v>1.1799999475479126</v>
      </c>
      <c r="J2736" s="445">
        <v>20</v>
      </c>
      <c r="K2736" s="446">
        <v>23.600000381469727</v>
      </c>
    </row>
    <row r="2737" spans="1:11" ht="14.45" customHeight="1" x14ac:dyDescent="0.2">
      <c r="A2737" s="441" t="s">
        <v>4818</v>
      </c>
      <c r="B2737" s="442" t="s">
        <v>4819</v>
      </c>
      <c r="C2737" s="443" t="s">
        <v>4828</v>
      </c>
      <c r="D2737" s="444" t="s">
        <v>4829</v>
      </c>
      <c r="E2737" s="443" t="s">
        <v>1462</v>
      </c>
      <c r="F2737" s="444" t="s">
        <v>1463</v>
      </c>
      <c r="G2737" s="443" t="s">
        <v>1464</v>
      </c>
      <c r="H2737" s="443" t="s">
        <v>1465</v>
      </c>
      <c r="I2737" s="445">
        <v>0.62999999523162842</v>
      </c>
      <c r="J2737" s="445">
        <v>1600</v>
      </c>
      <c r="K2737" s="446">
        <v>1008</v>
      </c>
    </row>
    <row r="2738" spans="1:11" ht="14.45" customHeight="1" x14ac:dyDescent="0.2">
      <c r="A2738" s="441" t="s">
        <v>4818</v>
      </c>
      <c r="B2738" s="442" t="s">
        <v>4819</v>
      </c>
      <c r="C2738" s="443" t="s">
        <v>4828</v>
      </c>
      <c r="D2738" s="444" t="s">
        <v>4829</v>
      </c>
      <c r="E2738" s="443" t="s">
        <v>1462</v>
      </c>
      <c r="F2738" s="444" t="s">
        <v>1463</v>
      </c>
      <c r="G2738" s="443" t="s">
        <v>1466</v>
      </c>
      <c r="H2738" s="443" t="s">
        <v>1467</v>
      </c>
      <c r="I2738" s="445">
        <v>0.62999999523162842</v>
      </c>
      <c r="J2738" s="445">
        <v>2200</v>
      </c>
      <c r="K2738" s="446">
        <v>1386</v>
      </c>
    </row>
    <row r="2739" spans="1:11" ht="14.45" customHeight="1" x14ac:dyDescent="0.2">
      <c r="A2739" s="441" t="s">
        <v>4818</v>
      </c>
      <c r="B2739" s="442" t="s">
        <v>4819</v>
      </c>
      <c r="C2739" s="443" t="s">
        <v>4830</v>
      </c>
      <c r="D2739" s="444" t="s">
        <v>4831</v>
      </c>
      <c r="E2739" s="443" t="s">
        <v>373</v>
      </c>
      <c r="F2739" s="444" t="s">
        <v>374</v>
      </c>
      <c r="G2739" s="443" t="s">
        <v>4832</v>
      </c>
      <c r="H2739" s="443" t="s">
        <v>4833</v>
      </c>
      <c r="I2739" s="445">
        <v>0.89999997615814209</v>
      </c>
      <c r="J2739" s="445">
        <v>8000</v>
      </c>
      <c r="K2739" s="446">
        <v>7187.39990234375</v>
      </c>
    </row>
    <row r="2740" spans="1:11" ht="14.45" customHeight="1" x14ac:dyDescent="0.2">
      <c r="A2740" s="441" t="s">
        <v>4818</v>
      </c>
      <c r="B2740" s="442" t="s">
        <v>4819</v>
      </c>
      <c r="C2740" s="443" t="s">
        <v>4830</v>
      </c>
      <c r="D2740" s="444" t="s">
        <v>4831</v>
      </c>
      <c r="E2740" s="443" t="s">
        <v>373</v>
      </c>
      <c r="F2740" s="444" t="s">
        <v>374</v>
      </c>
      <c r="G2740" s="443" t="s">
        <v>4832</v>
      </c>
      <c r="H2740" s="443" t="s">
        <v>4834</v>
      </c>
      <c r="I2740" s="445">
        <v>0.47999998927116394</v>
      </c>
      <c r="J2740" s="445">
        <v>8000</v>
      </c>
      <c r="K2740" s="446">
        <v>3871.8299560546875</v>
      </c>
    </row>
    <row r="2741" spans="1:11" ht="14.45" customHeight="1" x14ac:dyDescent="0.2">
      <c r="A2741" s="441" t="s">
        <v>4818</v>
      </c>
      <c r="B2741" s="442" t="s">
        <v>4819</v>
      </c>
      <c r="C2741" s="443" t="s">
        <v>4830</v>
      </c>
      <c r="D2741" s="444" t="s">
        <v>4831</v>
      </c>
      <c r="E2741" s="443" t="s">
        <v>373</v>
      </c>
      <c r="F2741" s="444" t="s">
        <v>374</v>
      </c>
      <c r="G2741" s="443" t="s">
        <v>375</v>
      </c>
      <c r="H2741" s="443" t="s">
        <v>1355</v>
      </c>
      <c r="I2741" s="445">
        <v>13.010000228881836</v>
      </c>
      <c r="J2741" s="445">
        <v>1</v>
      </c>
      <c r="K2741" s="446">
        <v>13.010000228881836</v>
      </c>
    </row>
    <row r="2742" spans="1:11" ht="14.45" customHeight="1" x14ac:dyDescent="0.2">
      <c r="A2742" s="441" t="s">
        <v>4818</v>
      </c>
      <c r="B2742" s="442" t="s">
        <v>4819</v>
      </c>
      <c r="C2742" s="443" t="s">
        <v>4830</v>
      </c>
      <c r="D2742" s="444" t="s">
        <v>4831</v>
      </c>
      <c r="E2742" s="443" t="s">
        <v>373</v>
      </c>
      <c r="F2742" s="444" t="s">
        <v>374</v>
      </c>
      <c r="G2742" s="443" t="s">
        <v>4835</v>
      </c>
      <c r="H2742" s="443" t="s">
        <v>4836</v>
      </c>
      <c r="I2742" s="445">
        <v>15.020000457763672</v>
      </c>
      <c r="J2742" s="445">
        <v>1</v>
      </c>
      <c r="K2742" s="446">
        <v>15.020000457763672</v>
      </c>
    </row>
    <row r="2743" spans="1:11" ht="14.45" customHeight="1" x14ac:dyDescent="0.2">
      <c r="A2743" s="441" t="s">
        <v>4818</v>
      </c>
      <c r="B2743" s="442" t="s">
        <v>4819</v>
      </c>
      <c r="C2743" s="443" t="s">
        <v>4830</v>
      </c>
      <c r="D2743" s="444" t="s">
        <v>4831</v>
      </c>
      <c r="E2743" s="443" t="s">
        <v>373</v>
      </c>
      <c r="F2743" s="444" t="s">
        <v>374</v>
      </c>
      <c r="G2743" s="443" t="s">
        <v>2647</v>
      </c>
      <c r="H2743" s="443" t="s">
        <v>2648</v>
      </c>
      <c r="I2743" s="445">
        <v>0.50199999809265139</v>
      </c>
      <c r="J2743" s="445">
        <v>25000</v>
      </c>
      <c r="K2743" s="446">
        <v>12543.090026855469</v>
      </c>
    </row>
    <row r="2744" spans="1:11" ht="14.45" customHeight="1" x14ac:dyDescent="0.2">
      <c r="A2744" s="441" t="s">
        <v>4818</v>
      </c>
      <c r="B2744" s="442" t="s">
        <v>4819</v>
      </c>
      <c r="C2744" s="443" t="s">
        <v>4830</v>
      </c>
      <c r="D2744" s="444" t="s">
        <v>4831</v>
      </c>
      <c r="E2744" s="443" t="s">
        <v>373</v>
      </c>
      <c r="F2744" s="444" t="s">
        <v>374</v>
      </c>
      <c r="G2744" s="443" t="s">
        <v>2647</v>
      </c>
      <c r="H2744" s="443" t="s">
        <v>4837</v>
      </c>
      <c r="I2744" s="445">
        <v>0.49833333492279053</v>
      </c>
      <c r="J2744" s="445">
        <v>14500</v>
      </c>
      <c r="K2744" s="446">
        <v>7240</v>
      </c>
    </row>
    <row r="2745" spans="1:11" ht="14.45" customHeight="1" x14ac:dyDescent="0.2">
      <c r="A2745" s="441" t="s">
        <v>4818</v>
      </c>
      <c r="B2745" s="442" t="s">
        <v>4819</v>
      </c>
      <c r="C2745" s="443" t="s">
        <v>4830</v>
      </c>
      <c r="D2745" s="444" t="s">
        <v>4831</v>
      </c>
      <c r="E2745" s="443" t="s">
        <v>373</v>
      </c>
      <c r="F2745" s="444" t="s">
        <v>374</v>
      </c>
      <c r="G2745" s="443" t="s">
        <v>1365</v>
      </c>
      <c r="H2745" s="443" t="s">
        <v>1366</v>
      </c>
      <c r="I2745" s="445">
        <v>30.503333409627277</v>
      </c>
      <c r="J2745" s="445">
        <v>27</v>
      </c>
      <c r="K2745" s="446">
        <v>823.60000610351563</v>
      </c>
    </row>
    <row r="2746" spans="1:11" ht="14.45" customHeight="1" x14ac:dyDescent="0.2">
      <c r="A2746" s="441" t="s">
        <v>4818</v>
      </c>
      <c r="B2746" s="442" t="s">
        <v>4819</v>
      </c>
      <c r="C2746" s="443" t="s">
        <v>4830</v>
      </c>
      <c r="D2746" s="444" t="s">
        <v>4831</v>
      </c>
      <c r="E2746" s="443" t="s">
        <v>373</v>
      </c>
      <c r="F2746" s="444" t="s">
        <v>374</v>
      </c>
      <c r="G2746" s="443" t="s">
        <v>1365</v>
      </c>
      <c r="H2746" s="443" t="s">
        <v>1369</v>
      </c>
      <c r="I2746" s="445">
        <v>29.329999923706055</v>
      </c>
      <c r="J2746" s="445">
        <v>10</v>
      </c>
      <c r="K2746" s="446">
        <v>293.29998779296875</v>
      </c>
    </row>
    <row r="2747" spans="1:11" ht="14.45" customHeight="1" x14ac:dyDescent="0.2">
      <c r="A2747" s="441" t="s">
        <v>4818</v>
      </c>
      <c r="B2747" s="442" t="s">
        <v>4819</v>
      </c>
      <c r="C2747" s="443" t="s">
        <v>4830</v>
      </c>
      <c r="D2747" s="444" t="s">
        <v>4831</v>
      </c>
      <c r="E2747" s="443" t="s">
        <v>1373</v>
      </c>
      <c r="F2747" s="444" t="s">
        <v>1374</v>
      </c>
      <c r="G2747" s="443" t="s">
        <v>4838</v>
      </c>
      <c r="H2747" s="443" t="s">
        <v>4839</v>
      </c>
      <c r="I2747" s="445">
        <v>0.78666665156682336</v>
      </c>
      <c r="J2747" s="445">
        <v>9000</v>
      </c>
      <c r="K2747" s="446">
        <v>7076.0701293945313</v>
      </c>
    </row>
    <row r="2748" spans="1:11" ht="14.45" customHeight="1" x14ac:dyDescent="0.2">
      <c r="A2748" s="441" t="s">
        <v>4818</v>
      </c>
      <c r="B2748" s="442" t="s">
        <v>4819</v>
      </c>
      <c r="C2748" s="443" t="s">
        <v>4830</v>
      </c>
      <c r="D2748" s="444" t="s">
        <v>4831</v>
      </c>
      <c r="E2748" s="443" t="s">
        <v>1373</v>
      </c>
      <c r="F2748" s="444" t="s">
        <v>1374</v>
      </c>
      <c r="G2748" s="443" t="s">
        <v>4840</v>
      </c>
      <c r="H2748" s="443" t="s">
        <v>4841</v>
      </c>
      <c r="I2748" s="445">
        <v>54.450000762939453</v>
      </c>
      <c r="J2748" s="445">
        <v>1400</v>
      </c>
      <c r="K2748" s="446">
        <v>76230</v>
      </c>
    </row>
    <row r="2749" spans="1:11" ht="14.45" customHeight="1" x14ac:dyDescent="0.2">
      <c r="A2749" s="441" t="s">
        <v>4818</v>
      </c>
      <c r="B2749" s="442" t="s">
        <v>4819</v>
      </c>
      <c r="C2749" s="443" t="s">
        <v>4830</v>
      </c>
      <c r="D2749" s="444" t="s">
        <v>4831</v>
      </c>
      <c r="E2749" s="443" t="s">
        <v>1373</v>
      </c>
      <c r="F2749" s="444" t="s">
        <v>1374</v>
      </c>
      <c r="G2749" s="443" t="s">
        <v>4840</v>
      </c>
      <c r="H2749" s="443" t="s">
        <v>4842</v>
      </c>
      <c r="I2749" s="445">
        <v>54.450000762939453</v>
      </c>
      <c r="J2749" s="445">
        <v>800</v>
      </c>
      <c r="K2749" s="446">
        <v>43560</v>
      </c>
    </row>
    <row r="2750" spans="1:11" ht="14.45" customHeight="1" x14ac:dyDescent="0.2">
      <c r="A2750" s="441" t="s">
        <v>4818</v>
      </c>
      <c r="B2750" s="442" t="s">
        <v>4819</v>
      </c>
      <c r="C2750" s="443" t="s">
        <v>4830</v>
      </c>
      <c r="D2750" s="444" t="s">
        <v>4831</v>
      </c>
      <c r="E2750" s="443" t="s">
        <v>1373</v>
      </c>
      <c r="F2750" s="444" t="s">
        <v>1374</v>
      </c>
      <c r="G2750" s="443" t="s">
        <v>4843</v>
      </c>
      <c r="H2750" s="443" t="s">
        <v>4844</v>
      </c>
      <c r="I2750" s="445">
        <v>15.923636523160068</v>
      </c>
      <c r="J2750" s="445">
        <v>2900</v>
      </c>
      <c r="K2750" s="446">
        <v>46179</v>
      </c>
    </row>
    <row r="2751" spans="1:11" ht="14.45" customHeight="1" x14ac:dyDescent="0.2">
      <c r="A2751" s="441" t="s">
        <v>4818</v>
      </c>
      <c r="B2751" s="442" t="s">
        <v>4819</v>
      </c>
      <c r="C2751" s="443" t="s">
        <v>4830</v>
      </c>
      <c r="D2751" s="444" t="s">
        <v>4831</v>
      </c>
      <c r="E2751" s="443" t="s">
        <v>1373</v>
      </c>
      <c r="F2751" s="444" t="s">
        <v>1374</v>
      </c>
      <c r="G2751" s="443" t="s">
        <v>4843</v>
      </c>
      <c r="H2751" s="443" t="s">
        <v>4845</v>
      </c>
      <c r="I2751" s="445">
        <v>15.920000076293945</v>
      </c>
      <c r="J2751" s="445">
        <v>1700</v>
      </c>
      <c r="K2751" s="446">
        <v>27064</v>
      </c>
    </row>
    <row r="2752" spans="1:11" ht="14.45" customHeight="1" x14ac:dyDescent="0.2">
      <c r="A2752" s="441" t="s">
        <v>4818</v>
      </c>
      <c r="B2752" s="442" t="s">
        <v>4819</v>
      </c>
      <c r="C2752" s="443" t="s">
        <v>4830</v>
      </c>
      <c r="D2752" s="444" t="s">
        <v>4831</v>
      </c>
      <c r="E2752" s="443" t="s">
        <v>1373</v>
      </c>
      <c r="F2752" s="444" t="s">
        <v>1374</v>
      </c>
      <c r="G2752" s="443" t="s">
        <v>4846</v>
      </c>
      <c r="H2752" s="443" t="s">
        <v>4847</v>
      </c>
      <c r="I2752" s="445">
        <v>124.93000030517578</v>
      </c>
      <c r="J2752" s="445">
        <v>1200</v>
      </c>
      <c r="K2752" s="446">
        <v>149919.130859375</v>
      </c>
    </row>
    <row r="2753" spans="1:11" ht="14.45" customHeight="1" x14ac:dyDescent="0.2">
      <c r="A2753" s="441" t="s">
        <v>4818</v>
      </c>
      <c r="B2753" s="442" t="s">
        <v>4819</v>
      </c>
      <c r="C2753" s="443" t="s">
        <v>4830</v>
      </c>
      <c r="D2753" s="444" t="s">
        <v>4831</v>
      </c>
      <c r="E2753" s="443" t="s">
        <v>1373</v>
      </c>
      <c r="F2753" s="444" t="s">
        <v>1374</v>
      </c>
      <c r="G2753" s="443" t="s">
        <v>4846</v>
      </c>
      <c r="H2753" s="443" t="s">
        <v>4848</v>
      </c>
      <c r="I2753" s="445">
        <v>124.93000030517578</v>
      </c>
      <c r="J2753" s="445">
        <v>1700</v>
      </c>
      <c r="K2753" s="446">
        <v>212384.75</v>
      </c>
    </row>
    <row r="2754" spans="1:11" ht="14.45" customHeight="1" x14ac:dyDescent="0.2">
      <c r="A2754" s="441" t="s">
        <v>4818</v>
      </c>
      <c r="B2754" s="442" t="s">
        <v>4819</v>
      </c>
      <c r="C2754" s="443" t="s">
        <v>4830</v>
      </c>
      <c r="D2754" s="444" t="s">
        <v>4831</v>
      </c>
      <c r="E2754" s="443" t="s">
        <v>1373</v>
      </c>
      <c r="F2754" s="444" t="s">
        <v>1374</v>
      </c>
      <c r="G2754" s="443" t="s">
        <v>1391</v>
      </c>
      <c r="H2754" s="443" t="s">
        <v>1392</v>
      </c>
      <c r="I2754" s="445">
        <v>11.738571166992188</v>
      </c>
      <c r="J2754" s="445">
        <v>450</v>
      </c>
      <c r="K2754" s="446">
        <v>5282.0400390625</v>
      </c>
    </row>
    <row r="2755" spans="1:11" ht="14.45" customHeight="1" x14ac:dyDescent="0.2">
      <c r="A2755" s="441" t="s">
        <v>4818</v>
      </c>
      <c r="B2755" s="442" t="s">
        <v>4819</v>
      </c>
      <c r="C2755" s="443" t="s">
        <v>4830</v>
      </c>
      <c r="D2755" s="444" t="s">
        <v>4831</v>
      </c>
      <c r="E2755" s="443" t="s">
        <v>1373</v>
      </c>
      <c r="F2755" s="444" t="s">
        <v>1374</v>
      </c>
      <c r="G2755" s="443" t="s">
        <v>1391</v>
      </c>
      <c r="H2755" s="443" t="s">
        <v>1395</v>
      </c>
      <c r="I2755" s="445">
        <v>11.737499713897705</v>
      </c>
      <c r="J2755" s="445">
        <v>300</v>
      </c>
      <c r="K2755" s="446">
        <v>3521</v>
      </c>
    </row>
    <row r="2756" spans="1:11" ht="14.45" customHeight="1" x14ac:dyDescent="0.2">
      <c r="A2756" s="441" t="s">
        <v>4818</v>
      </c>
      <c r="B2756" s="442" t="s">
        <v>4819</v>
      </c>
      <c r="C2756" s="443" t="s">
        <v>4830</v>
      </c>
      <c r="D2756" s="444" t="s">
        <v>4831</v>
      </c>
      <c r="E2756" s="443" t="s">
        <v>1373</v>
      </c>
      <c r="F2756" s="444" t="s">
        <v>1374</v>
      </c>
      <c r="G2756" s="443" t="s">
        <v>4849</v>
      </c>
      <c r="H2756" s="443" t="s">
        <v>4850</v>
      </c>
      <c r="I2756" s="445">
        <v>562.6500244140625</v>
      </c>
      <c r="J2756" s="445">
        <v>12</v>
      </c>
      <c r="K2756" s="446">
        <v>6751.7998046875</v>
      </c>
    </row>
    <row r="2757" spans="1:11" ht="14.45" customHeight="1" x14ac:dyDescent="0.2">
      <c r="A2757" s="441" t="s">
        <v>4818</v>
      </c>
      <c r="B2757" s="442" t="s">
        <v>4819</v>
      </c>
      <c r="C2757" s="443" t="s">
        <v>4830</v>
      </c>
      <c r="D2757" s="444" t="s">
        <v>4831</v>
      </c>
      <c r="E2757" s="443" t="s">
        <v>1373</v>
      </c>
      <c r="F2757" s="444" t="s">
        <v>1374</v>
      </c>
      <c r="G2757" s="443" t="s">
        <v>4851</v>
      </c>
      <c r="H2757" s="443" t="s">
        <v>4852</v>
      </c>
      <c r="I2757" s="445">
        <v>562.6500244140625</v>
      </c>
      <c r="J2757" s="445">
        <v>1464</v>
      </c>
      <c r="K2757" s="446">
        <v>823719.5927734375</v>
      </c>
    </row>
    <row r="2758" spans="1:11" ht="14.45" customHeight="1" x14ac:dyDescent="0.2">
      <c r="A2758" s="441" t="s">
        <v>4818</v>
      </c>
      <c r="B2758" s="442" t="s">
        <v>4819</v>
      </c>
      <c r="C2758" s="443" t="s">
        <v>4830</v>
      </c>
      <c r="D2758" s="444" t="s">
        <v>4831</v>
      </c>
      <c r="E2758" s="443" t="s">
        <v>1373</v>
      </c>
      <c r="F2758" s="444" t="s">
        <v>1374</v>
      </c>
      <c r="G2758" s="443" t="s">
        <v>4851</v>
      </c>
      <c r="H2758" s="443" t="s">
        <v>4853</v>
      </c>
      <c r="I2758" s="445">
        <v>562.6500244140625</v>
      </c>
      <c r="J2758" s="445">
        <v>144</v>
      </c>
      <c r="K2758" s="446">
        <v>81021.6015625</v>
      </c>
    </row>
    <row r="2759" spans="1:11" ht="14.45" customHeight="1" x14ac:dyDescent="0.2">
      <c r="A2759" s="441" t="s">
        <v>4818</v>
      </c>
      <c r="B2759" s="442" t="s">
        <v>4819</v>
      </c>
      <c r="C2759" s="443" t="s">
        <v>4830</v>
      </c>
      <c r="D2759" s="444" t="s">
        <v>4831</v>
      </c>
      <c r="E2759" s="443" t="s">
        <v>1373</v>
      </c>
      <c r="F2759" s="444" t="s">
        <v>1374</v>
      </c>
      <c r="G2759" s="443" t="s">
        <v>4849</v>
      </c>
      <c r="H2759" s="443" t="s">
        <v>4854</v>
      </c>
      <c r="I2759" s="445">
        <v>562.6500244140625</v>
      </c>
      <c r="J2759" s="445">
        <v>12</v>
      </c>
      <c r="K2759" s="446">
        <v>6751.7998046875</v>
      </c>
    </row>
    <row r="2760" spans="1:11" ht="14.45" customHeight="1" x14ac:dyDescent="0.2">
      <c r="A2760" s="441" t="s">
        <v>4818</v>
      </c>
      <c r="B2760" s="442" t="s">
        <v>4819</v>
      </c>
      <c r="C2760" s="443" t="s">
        <v>4830</v>
      </c>
      <c r="D2760" s="444" t="s">
        <v>4831</v>
      </c>
      <c r="E2760" s="443" t="s">
        <v>1373</v>
      </c>
      <c r="F2760" s="444" t="s">
        <v>1374</v>
      </c>
      <c r="G2760" s="443" t="s">
        <v>4855</v>
      </c>
      <c r="H2760" s="443" t="s">
        <v>4856</v>
      </c>
      <c r="I2760" s="445">
        <v>562.6500244140625</v>
      </c>
      <c r="J2760" s="445">
        <v>24</v>
      </c>
      <c r="K2760" s="446">
        <v>13503.599609375</v>
      </c>
    </row>
    <row r="2761" spans="1:11" ht="14.45" customHeight="1" x14ac:dyDescent="0.2">
      <c r="A2761" s="441" t="s">
        <v>4818</v>
      </c>
      <c r="B2761" s="442" t="s">
        <v>4819</v>
      </c>
      <c r="C2761" s="443" t="s">
        <v>4830</v>
      </c>
      <c r="D2761" s="444" t="s">
        <v>4831</v>
      </c>
      <c r="E2761" s="443" t="s">
        <v>1373</v>
      </c>
      <c r="F2761" s="444" t="s">
        <v>1374</v>
      </c>
      <c r="G2761" s="443" t="s">
        <v>4851</v>
      </c>
      <c r="H2761" s="443" t="s">
        <v>4857</v>
      </c>
      <c r="I2761" s="445">
        <v>562.6500244140625</v>
      </c>
      <c r="J2761" s="445">
        <v>624</v>
      </c>
      <c r="K2761" s="446">
        <v>351093.60546875</v>
      </c>
    </row>
    <row r="2762" spans="1:11" ht="14.45" customHeight="1" x14ac:dyDescent="0.2">
      <c r="A2762" s="441" t="s">
        <v>4818</v>
      </c>
      <c r="B2762" s="442" t="s">
        <v>4819</v>
      </c>
      <c r="C2762" s="443" t="s">
        <v>4830</v>
      </c>
      <c r="D2762" s="444" t="s">
        <v>4831</v>
      </c>
      <c r="E2762" s="443" t="s">
        <v>1373</v>
      </c>
      <c r="F2762" s="444" t="s">
        <v>1374</v>
      </c>
      <c r="G2762" s="443" t="s">
        <v>1420</v>
      </c>
      <c r="H2762" s="443" t="s">
        <v>1421</v>
      </c>
      <c r="I2762" s="445">
        <v>0.43999999761581421</v>
      </c>
      <c r="J2762" s="445">
        <v>800</v>
      </c>
      <c r="K2762" s="446">
        <v>352</v>
      </c>
    </row>
    <row r="2763" spans="1:11" ht="14.45" customHeight="1" x14ac:dyDescent="0.2">
      <c r="A2763" s="441" t="s">
        <v>4818</v>
      </c>
      <c r="B2763" s="442" t="s">
        <v>4819</v>
      </c>
      <c r="C2763" s="443" t="s">
        <v>4830</v>
      </c>
      <c r="D2763" s="444" t="s">
        <v>4831</v>
      </c>
      <c r="E2763" s="443" t="s">
        <v>1373</v>
      </c>
      <c r="F2763" s="444" t="s">
        <v>1374</v>
      </c>
      <c r="G2763" s="443" t="s">
        <v>1422</v>
      </c>
      <c r="H2763" s="443" t="s">
        <v>3890</v>
      </c>
      <c r="I2763" s="445">
        <v>0.47999998927116394</v>
      </c>
      <c r="J2763" s="445">
        <v>200</v>
      </c>
      <c r="K2763" s="446">
        <v>96</v>
      </c>
    </row>
    <row r="2764" spans="1:11" ht="14.45" customHeight="1" x14ac:dyDescent="0.2">
      <c r="A2764" s="441" t="s">
        <v>4818</v>
      </c>
      <c r="B2764" s="442" t="s">
        <v>4819</v>
      </c>
      <c r="C2764" s="443" t="s">
        <v>4830</v>
      </c>
      <c r="D2764" s="444" t="s">
        <v>4831</v>
      </c>
      <c r="E2764" s="443" t="s">
        <v>1373</v>
      </c>
      <c r="F2764" s="444" t="s">
        <v>1374</v>
      </c>
      <c r="G2764" s="443" t="s">
        <v>1422</v>
      </c>
      <c r="H2764" s="443" t="s">
        <v>1424</v>
      </c>
      <c r="I2764" s="445">
        <v>0.47999998927116394</v>
      </c>
      <c r="J2764" s="445">
        <v>200</v>
      </c>
      <c r="K2764" s="446">
        <v>96</v>
      </c>
    </row>
    <row r="2765" spans="1:11" ht="14.45" customHeight="1" x14ac:dyDescent="0.2">
      <c r="A2765" s="441" t="s">
        <v>4818</v>
      </c>
      <c r="B2765" s="442" t="s">
        <v>4819</v>
      </c>
      <c r="C2765" s="443" t="s">
        <v>4830</v>
      </c>
      <c r="D2765" s="444" t="s">
        <v>4831</v>
      </c>
      <c r="E2765" s="443" t="s">
        <v>1373</v>
      </c>
      <c r="F2765" s="444" t="s">
        <v>1374</v>
      </c>
      <c r="G2765" s="443" t="s">
        <v>1425</v>
      </c>
      <c r="H2765" s="443" t="s">
        <v>1426</v>
      </c>
      <c r="I2765" s="445">
        <v>0.57999998331069946</v>
      </c>
      <c r="J2765" s="445">
        <v>1500</v>
      </c>
      <c r="K2765" s="446">
        <v>870</v>
      </c>
    </row>
    <row r="2766" spans="1:11" ht="14.45" customHeight="1" x14ac:dyDescent="0.2">
      <c r="A2766" s="441" t="s">
        <v>4818</v>
      </c>
      <c r="B2766" s="442" t="s">
        <v>4819</v>
      </c>
      <c r="C2766" s="443" t="s">
        <v>4830</v>
      </c>
      <c r="D2766" s="444" t="s">
        <v>4831</v>
      </c>
      <c r="E2766" s="443" t="s">
        <v>1373</v>
      </c>
      <c r="F2766" s="444" t="s">
        <v>1374</v>
      </c>
      <c r="G2766" s="443" t="s">
        <v>4858</v>
      </c>
      <c r="H2766" s="443" t="s">
        <v>4859</v>
      </c>
      <c r="I2766" s="445">
        <v>2.75</v>
      </c>
      <c r="J2766" s="445">
        <v>200</v>
      </c>
      <c r="K2766" s="446">
        <v>550</v>
      </c>
    </row>
    <row r="2767" spans="1:11" ht="14.45" customHeight="1" x14ac:dyDescent="0.2">
      <c r="A2767" s="441" t="s">
        <v>4818</v>
      </c>
      <c r="B2767" s="442" t="s">
        <v>4819</v>
      </c>
      <c r="C2767" s="443" t="s">
        <v>4830</v>
      </c>
      <c r="D2767" s="444" t="s">
        <v>4831</v>
      </c>
      <c r="E2767" s="443" t="s">
        <v>1373</v>
      </c>
      <c r="F2767" s="444" t="s">
        <v>1374</v>
      </c>
      <c r="G2767" s="443" t="s">
        <v>4858</v>
      </c>
      <c r="H2767" s="443" t="s">
        <v>4860</v>
      </c>
      <c r="I2767" s="445">
        <v>2.75</v>
      </c>
      <c r="J2767" s="445">
        <v>100</v>
      </c>
      <c r="K2767" s="446">
        <v>275</v>
      </c>
    </row>
    <row r="2768" spans="1:11" ht="14.45" customHeight="1" x14ac:dyDescent="0.2">
      <c r="A2768" s="441" t="s">
        <v>4818</v>
      </c>
      <c r="B2768" s="442" t="s">
        <v>4819</v>
      </c>
      <c r="C2768" s="443" t="s">
        <v>4830</v>
      </c>
      <c r="D2768" s="444" t="s">
        <v>4831</v>
      </c>
      <c r="E2768" s="443" t="s">
        <v>1373</v>
      </c>
      <c r="F2768" s="444" t="s">
        <v>1374</v>
      </c>
      <c r="G2768" s="443" t="s">
        <v>3893</v>
      </c>
      <c r="H2768" s="443" t="s">
        <v>3894</v>
      </c>
      <c r="I2768" s="445">
        <v>11.069999694824219</v>
      </c>
      <c r="J2768" s="445">
        <v>100</v>
      </c>
      <c r="K2768" s="446">
        <v>1107.1500244140625</v>
      </c>
    </row>
    <row r="2769" spans="1:11" ht="14.45" customHeight="1" x14ac:dyDescent="0.2">
      <c r="A2769" s="441" t="s">
        <v>4818</v>
      </c>
      <c r="B2769" s="442" t="s">
        <v>4819</v>
      </c>
      <c r="C2769" s="443" t="s">
        <v>4830</v>
      </c>
      <c r="D2769" s="444" t="s">
        <v>4831</v>
      </c>
      <c r="E2769" s="443" t="s">
        <v>1373</v>
      </c>
      <c r="F2769" s="444" t="s">
        <v>1374</v>
      </c>
      <c r="G2769" s="443" t="s">
        <v>4861</v>
      </c>
      <c r="H2769" s="443" t="s">
        <v>4862</v>
      </c>
      <c r="I2769" s="445">
        <v>6.309999942779541</v>
      </c>
      <c r="J2769" s="445">
        <v>6000</v>
      </c>
      <c r="K2769" s="446">
        <v>37867.740478515625</v>
      </c>
    </row>
    <row r="2770" spans="1:11" ht="14.45" customHeight="1" x14ac:dyDescent="0.2">
      <c r="A2770" s="441" t="s">
        <v>4818</v>
      </c>
      <c r="B2770" s="442" t="s">
        <v>4819</v>
      </c>
      <c r="C2770" s="443" t="s">
        <v>4830</v>
      </c>
      <c r="D2770" s="444" t="s">
        <v>4831</v>
      </c>
      <c r="E2770" s="443" t="s">
        <v>1373</v>
      </c>
      <c r="F2770" s="444" t="s">
        <v>1374</v>
      </c>
      <c r="G2770" s="443" t="s">
        <v>4863</v>
      </c>
      <c r="H2770" s="443" t="s">
        <v>4864</v>
      </c>
      <c r="I2770" s="445">
        <v>9.1490905935114082</v>
      </c>
      <c r="J2770" s="445">
        <v>8800</v>
      </c>
      <c r="K2770" s="446">
        <v>80500.1396484375</v>
      </c>
    </row>
    <row r="2771" spans="1:11" ht="14.45" customHeight="1" x14ac:dyDescent="0.2">
      <c r="A2771" s="441" t="s">
        <v>4818</v>
      </c>
      <c r="B2771" s="442" t="s">
        <v>4819</v>
      </c>
      <c r="C2771" s="443" t="s">
        <v>4830</v>
      </c>
      <c r="D2771" s="444" t="s">
        <v>4831</v>
      </c>
      <c r="E2771" s="443" t="s">
        <v>1373</v>
      </c>
      <c r="F2771" s="444" t="s">
        <v>1374</v>
      </c>
      <c r="G2771" s="443" t="s">
        <v>4865</v>
      </c>
      <c r="H2771" s="443" t="s">
        <v>4866</v>
      </c>
      <c r="I2771" s="445">
        <v>4.309999942779541</v>
      </c>
      <c r="J2771" s="445">
        <v>2700</v>
      </c>
      <c r="K2771" s="446">
        <v>11633.400146484375</v>
      </c>
    </row>
    <row r="2772" spans="1:11" ht="14.45" customHeight="1" x14ac:dyDescent="0.2">
      <c r="A2772" s="441" t="s">
        <v>4818</v>
      </c>
      <c r="B2772" s="442" t="s">
        <v>4819</v>
      </c>
      <c r="C2772" s="443" t="s">
        <v>4830</v>
      </c>
      <c r="D2772" s="444" t="s">
        <v>4831</v>
      </c>
      <c r="E2772" s="443" t="s">
        <v>1373</v>
      </c>
      <c r="F2772" s="444" t="s">
        <v>1374</v>
      </c>
      <c r="G2772" s="443" t="s">
        <v>4867</v>
      </c>
      <c r="H2772" s="443" t="s">
        <v>4868</v>
      </c>
      <c r="I2772" s="445">
        <v>14.649999618530273</v>
      </c>
      <c r="J2772" s="445">
        <v>6000</v>
      </c>
      <c r="K2772" s="446">
        <v>87908.1103515625</v>
      </c>
    </row>
    <row r="2773" spans="1:11" ht="14.45" customHeight="1" x14ac:dyDescent="0.2">
      <c r="A2773" s="441" t="s">
        <v>4818</v>
      </c>
      <c r="B2773" s="442" t="s">
        <v>4819</v>
      </c>
      <c r="C2773" s="443" t="s">
        <v>4830</v>
      </c>
      <c r="D2773" s="444" t="s">
        <v>4831</v>
      </c>
      <c r="E2773" s="443" t="s">
        <v>1373</v>
      </c>
      <c r="F2773" s="444" t="s">
        <v>1374</v>
      </c>
      <c r="G2773" s="443" t="s">
        <v>4869</v>
      </c>
      <c r="H2773" s="443" t="s">
        <v>4870</v>
      </c>
      <c r="I2773" s="445">
        <v>5.4200000762939453</v>
      </c>
      <c r="J2773" s="445">
        <v>3600</v>
      </c>
      <c r="K2773" s="446">
        <v>19507.72021484375</v>
      </c>
    </row>
    <row r="2774" spans="1:11" ht="14.45" customHeight="1" x14ac:dyDescent="0.2">
      <c r="A2774" s="441" t="s">
        <v>4818</v>
      </c>
      <c r="B2774" s="442" t="s">
        <v>4819</v>
      </c>
      <c r="C2774" s="443" t="s">
        <v>4830</v>
      </c>
      <c r="D2774" s="444" t="s">
        <v>4831</v>
      </c>
      <c r="E2774" s="443" t="s">
        <v>1373</v>
      </c>
      <c r="F2774" s="444" t="s">
        <v>1374</v>
      </c>
      <c r="G2774" s="443" t="s">
        <v>2688</v>
      </c>
      <c r="H2774" s="443" t="s">
        <v>2689</v>
      </c>
      <c r="I2774" s="445">
        <v>7.4292306166428785</v>
      </c>
      <c r="J2774" s="445">
        <v>8595</v>
      </c>
      <c r="K2774" s="446">
        <v>63855.85009765625</v>
      </c>
    </row>
    <row r="2775" spans="1:11" ht="14.45" customHeight="1" x14ac:dyDescent="0.2">
      <c r="A2775" s="441" t="s">
        <v>4818</v>
      </c>
      <c r="B2775" s="442" t="s">
        <v>4819</v>
      </c>
      <c r="C2775" s="443" t="s">
        <v>4830</v>
      </c>
      <c r="D2775" s="444" t="s">
        <v>4831</v>
      </c>
      <c r="E2775" s="443" t="s">
        <v>1373</v>
      </c>
      <c r="F2775" s="444" t="s">
        <v>1374</v>
      </c>
      <c r="G2775" s="443" t="s">
        <v>4871</v>
      </c>
      <c r="H2775" s="443" t="s">
        <v>4872</v>
      </c>
      <c r="I2775" s="445">
        <v>2.119999885559082</v>
      </c>
      <c r="J2775" s="445">
        <v>100</v>
      </c>
      <c r="K2775" s="446">
        <v>212</v>
      </c>
    </row>
    <row r="2776" spans="1:11" ht="14.45" customHeight="1" x14ac:dyDescent="0.2">
      <c r="A2776" s="441" t="s">
        <v>4818</v>
      </c>
      <c r="B2776" s="442" t="s">
        <v>4819</v>
      </c>
      <c r="C2776" s="443" t="s">
        <v>4830</v>
      </c>
      <c r="D2776" s="444" t="s">
        <v>4831</v>
      </c>
      <c r="E2776" s="443" t="s">
        <v>1373</v>
      </c>
      <c r="F2776" s="444" t="s">
        <v>1374</v>
      </c>
      <c r="G2776" s="443" t="s">
        <v>1422</v>
      </c>
      <c r="H2776" s="443" t="s">
        <v>1433</v>
      </c>
      <c r="I2776" s="445">
        <v>0.47999998927116394</v>
      </c>
      <c r="J2776" s="445">
        <v>600</v>
      </c>
      <c r="K2776" s="446">
        <v>288</v>
      </c>
    </row>
    <row r="2777" spans="1:11" ht="14.45" customHeight="1" x14ac:dyDescent="0.2">
      <c r="A2777" s="441" t="s">
        <v>4818</v>
      </c>
      <c r="B2777" s="442" t="s">
        <v>4819</v>
      </c>
      <c r="C2777" s="443" t="s">
        <v>4830</v>
      </c>
      <c r="D2777" s="444" t="s">
        <v>4831</v>
      </c>
      <c r="E2777" s="443" t="s">
        <v>1373</v>
      </c>
      <c r="F2777" s="444" t="s">
        <v>1374</v>
      </c>
      <c r="G2777" s="443" t="s">
        <v>4858</v>
      </c>
      <c r="H2777" s="443" t="s">
        <v>4873</v>
      </c>
      <c r="I2777" s="445">
        <v>2.75</v>
      </c>
      <c r="J2777" s="445">
        <v>100</v>
      </c>
      <c r="K2777" s="446">
        <v>275</v>
      </c>
    </row>
    <row r="2778" spans="1:11" ht="14.45" customHeight="1" x14ac:dyDescent="0.2">
      <c r="A2778" s="441" t="s">
        <v>4818</v>
      </c>
      <c r="B2778" s="442" t="s">
        <v>4819</v>
      </c>
      <c r="C2778" s="443" t="s">
        <v>4830</v>
      </c>
      <c r="D2778" s="444" t="s">
        <v>4831</v>
      </c>
      <c r="E2778" s="443" t="s">
        <v>1373</v>
      </c>
      <c r="F2778" s="444" t="s">
        <v>1374</v>
      </c>
      <c r="G2778" s="443" t="s">
        <v>4861</v>
      </c>
      <c r="H2778" s="443" t="s">
        <v>4874</v>
      </c>
      <c r="I2778" s="445">
        <v>6.309999942779541</v>
      </c>
      <c r="J2778" s="445">
        <v>3200</v>
      </c>
      <c r="K2778" s="446">
        <v>20196.64013671875</v>
      </c>
    </row>
    <row r="2779" spans="1:11" ht="14.45" customHeight="1" x14ac:dyDescent="0.2">
      <c r="A2779" s="441" t="s">
        <v>4818</v>
      </c>
      <c r="B2779" s="442" t="s">
        <v>4819</v>
      </c>
      <c r="C2779" s="443" t="s">
        <v>4830</v>
      </c>
      <c r="D2779" s="444" t="s">
        <v>4831</v>
      </c>
      <c r="E2779" s="443" t="s">
        <v>1373</v>
      </c>
      <c r="F2779" s="444" t="s">
        <v>1374</v>
      </c>
      <c r="G2779" s="443" t="s">
        <v>4863</v>
      </c>
      <c r="H2779" s="443" t="s">
        <v>4875</v>
      </c>
      <c r="I2779" s="445">
        <v>9.1499996185302734</v>
      </c>
      <c r="J2779" s="445">
        <v>4800</v>
      </c>
      <c r="K2779" s="446">
        <v>43914.419921875</v>
      </c>
    </row>
    <row r="2780" spans="1:11" ht="14.45" customHeight="1" x14ac:dyDescent="0.2">
      <c r="A2780" s="441" t="s">
        <v>4818</v>
      </c>
      <c r="B2780" s="442" t="s">
        <v>4819</v>
      </c>
      <c r="C2780" s="443" t="s">
        <v>4830</v>
      </c>
      <c r="D2780" s="444" t="s">
        <v>4831</v>
      </c>
      <c r="E2780" s="443" t="s">
        <v>1373</v>
      </c>
      <c r="F2780" s="444" t="s">
        <v>1374</v>
      </c>
      <c r="G2780" s="443" t="s">
        <v>4865</v>
      </c>
      <c r="H2780" s="443" t="s">
        <v>4876</v>
      </c>
      <c r="I2780" s="445">
        <v>4.309999942779541</v>
      </c>
      <c r="J2780" s="445">
        <v>1600</v>
      </c>
      <c r="K2780" s="446">
        <v>6893.60009765625</v>
      </c>
    </row>
    <row r="2781" spans="1:11" ht="14.45" customHeight="1" x14ac:dyDescent="0.2">
      <c r="A2781" s="441" t="s">
        <v>4818</v>
      </c>
      <c r="B2781" s="442" t="s">
        <v>4819</v>
      </c>
      <c r="C2781" s="443" t="s">
        <v>4830</v>
      </c>
      <c r="D2781" s="444" t="s">
        <v>4831</v>
      </c>
      <c r="E2781" s="443" t="s">
        <v>1373</v>
      </c>
      <c r="F2781" s="444" t="s">
        <v>1374</v>
      </c>
      <c r="G2781" s="443" t="s">
        <v>4867</v>
      </c>
      <c r="H2781" s="443" t="s">
        <v>4877</v>
      </c>
      <c r="I2781" s="445">
        <v>14.649999618530273</v>
      </c>
      <c r="J2781" s="445">
        <v>4000</v>
      </c>
      <c r="K2781" s="446">
        <v>58605.23046875</v>
      </c>
    </row>
    <row r="2782" spans="1:11" ht="14.45" customHeight="1" x14ac:dyDescent="0.2">
      <c r="A2782" s="441" t="s">
        <v>4818</v>
      </c>
      <c r="B2782" s="442" t="s">
        <v>4819</v>
      </c>
      <c r="C2782" s="443" t="s">
        <v>4830</v>
      </c>
      <c r="D2782" s="444" t="s">
        <v>4831</v>
      </c>
      <c r="E2782" s="443" t="s">
        <v>1373</v>
      </c>
      <c r="F2782" s="444" t="s">
        <v>1374</v>
      </c>
      <c r="G2782" s="443" t="s">
        <v>4869</v>
      </c>
      <c r="H2782" s="443" t="s">
        <v>4878</v>
      </c>
      <c r="I2782" s="445">
        <v>5.4200000762939453</v>
      </c>
      <c r="J2782" s="445">
        <v>2800</v>
      </c>
      <c r="K2782" s="446">
        <v>15172.819702148438</v>
      </c>
    </row>
    <row r="2783" spans="1:11" ht="14.45" customHeight="1" x14ac:dyDescent="0.2">
      <c r="A2783" s="441" t="s">
        <v>4818</v>
      </c>
      <c r="B2783" s="442" t="s">
        <v>4819</v>
      </c>
      <c r="C2783" s="443" t="s">
        <v>4830</v>
      </c>
      <c r="D2783" s="444" t="s">
        <v>4831</v>
      </c>
      <c r="E2783" s="443" t="s">
        <v>1373</v>
      </c>
      <c r="F2783" s="444" t="s">
        <v>1374</v>
      </c>
      <c r="G2783" s="443" t="s">
        <v>4879</v>
      </c>
      <c r="H2783" s="443" t="s">
        <v>4880</v>
      </c>
      <c r="I2783" s="445">
        <v>5.1999998092651367</v>
      </c>
      <c r="J2783" s="445">
        <v>170</v>
      </c>
      <c r="K2783" s="446">
        <v>884</v>
      </c>
    </row>
    <row r="2784" spans="1:11" ht="14.45" customHeight="1" x14ac:dyDescent="0.2">
      <c r="A2784" s="441" t="s">
        <v>4818</v>
      </c>
      <c r="B2784" s="442" t="s">
        <v>4819</v>
      </c>
      <c r="C2784" s="443" t="s">
        <v>4830</v>
      </c>
      <c r="D2784" s="444" t="s">
        <v>4831</v>
      </c>
      <c r="E2784" s="443" t="s">
        <v>1373</v>
      </c>
      <c r="F2784" s="444" t="s">
        <v>1374</v>
      </c>
      <c r="G2784" s="443" t="s">
        <v>2688</v>
      </c>
      <c r="H2784" s="443" t="s">
        <v>3898</v>
      </c>
      <c r="I2784" s="445">
        <v>7.429999828338623</v>
      </c>
      <c r="J2784" s="445">
        <v>5035</v>
      </c>
      <c r="K2784" s="446">
        <v>37410.049926757813</v>
      </c>
    </row>
    <row r="2785" spans="1:11" ht="14.45" customHeight="1" x14ac:dyDescent="0.2">
      <c r="A2785" s="441" t="s">
        <v>4818</v>
      </c>
      <c r="B2785" s="442" t="s">
        <v>4819</v>
      </c>
      <c r="C2785" s="443" t="s">
        <v>4830</v>
      </c>
      <c r="D2785" s="444" t="s">
        <v>4831</v>
      </c>
      <c r="E2785" s="443" t="s">
        <v>1373</v>
      </c>
      <c r="F2785" s="444" t="s">
        <v>1374</v>
      </c>
      <c r="G2785" s="443" t="s">
        <v>4881</v>
      </c>
      <c r="H2785" s="443" t="s">
        <v>4882</v>
      </c>
      <c r="I2785" s="445">
        <v>34.715000152587891</v>
      </c>
      <c r="J2785" s="445">
        <v>100</v>
      </c>
      <c r="K2785" s="446">
        <v>3471.489990234375</v>
      </c>
    </row>
    <row r="2786" spans="1:11" ht="14.45" customHeight="1" x14ac:dyDescent="0.2">
      <c r="A2786" s="441" t="s">
        <v>4818</v>
      </c>
      <c r="B2786" s="442" t="s">
        <v>4819</v>
      </c>
      <c r="C2786" s="443" t="s">
        <v>4830</v>
      </c>
      <c r="D2786" s="444" t="s">
        <v>4831</v>
      </c>
      <c r="E2786" s="443" t="s">
        <v>1373</v>
      </c>
      <c r="F2786" s="444" t="s">
        <v>1374</v>
      </c>
      <c r="G2786" s="443" t="s">
        <v>4883</v>
      </c>
      <c r="H2786" s="443" t="s">
        <v>4884</v>
      </c>
      <c r="I2786" s="445">
        <v>8.7600002288818359</v>
      </c>
      <c r="J2786" s="445">
        <v>1800</v>
      </c>
      <c r="K2786" s="446">
        <v>15768.739624023438</v>
      </c>
    </row>
    <row r="2787" spans="1:11" ht="14.45" customHeight="1" x14ac:dyDescent="0.2">
      <c r="A2787" s="441" t="s">
        <v>4818</v>
      </c>
      <c r="B2787" s="442" t="s">
        <v>4819</v>
      </c>
      <c r="C2787" s="443" t="s">
        <v>4830</v>
      </c>
      <c r="D2787" s="444" t="s">
        <v>4831</v>
      </c>
      <c r="E2787" s="443" t="s">
        <v>1373</v>
      </c>
      <c r="F2787" s="444" t="s">
        <v>1374</v>
      </c>
      <c r="G2787" s="443" t="s">
        <v>4883</v>
      </c>
      <c r="H2787" s="443" t="s">
        <v>4885</v>
      </c>
      <c r="I2787" s="445">
        <v>8.7600002288818359</v>
      </c>
      <c r="J2787" s="445">
        <v>800</v>
      </c>
      <c r="K2787" s="446">
        <v>7008.31982421875</v>
      </c>
    </row>
    <row r="2788" spans="1:11" ht="14.45" customHeight="1" x14ac:dyDescent="0.2">
      <c r="A2788" s="441" t="s">
        <v>4818</v>
      </c>
      <c r="B2788" s="442" t="s">
        <v>4819</v>
      </c>
      <c r="C2788" s="443" t="s">
        <v>4830</v>
      </c>
      <c r="D2788" s="444" t="s">
        <v>4831</v>
      </c>
      <c r="E2788" s="443" t="s">
        <v>1373</v>
      </c>
      <c r="F2788" s="444" t="s">
        <v>1374</v>
      </c>
      <c r="G2788" s="443" t="s">
        <v>4886</v>
      </c>
      <c r="H2788" s="443" t="s">
        <v>4887</v>
      </c>
      <c r="I2788" s="445">
        <v>3.619999885559082</v>
      </c>
      <c r="J2788" s="445">
        <v>1000</v>
      </c>
      <c r="K2788" s="446">
        <v>3617.89990234375</v>
      </c>
    </row>
    <row r="2789" spans="1:11" ht="14.45" customHeight="1" x14ac:dyDescent="0.2">
      <c r="A2789" s="441" t="s">
        <v>4818</v>
      </c>
      <c r="B2789" s="442" t="s">
        <v>4819</v>
      </c>
      <c r="C2789" s="443" t="s">
        <v>4830</v>
      </c>
      <c r="D2789" s="444" t="s">
        <v>4831</v>
      </c>
      <c r="E2789" s="443" t="s">
        <v>1373</v>
      </c>
      <c r="F2789" s="444" t="s">
        <v>1374</v>
      </c>
      <c r="G2789" s="443" t="s">
        <v>4888</v>
      </c>
      <c r="H2789" s="443" t="s">
        <v>4889</v>
      </c>
      <c r="I2789" s="445">
        <v>71.389999389648438</v>
      </c>
      <c r="J2789" s="445">
        <v>450</v>
      </c>
      <c r="K2789" s="446">
        <v>32125.5</v>
      </c>
    </row>
    <row r="2790" spans="1:11" ht="14.45" customHeight="1" x14ac:dyDescent="0.2">
      <c r="A2790" s="441" t="s">
        <v>4818</v>
      </c>
      <c r="B2790" s="442" t="s">
        <v>4819</v>
      </c>
      <c r="C2790" s="443" t="s">
        <v>4830</v>
      </c>
      <c r="D2790" s="444" t="s">
        <v>4831</v>
      </c>
      <c r="E2790" s="443" t="s">
        <v>1373</v>
      </c>
      <c r="F2790" s="444" t="s">
        <v>1374</v>
      </c>
      <c r="G2790" s="443" t="s">
        <v>4888</v>
      </c>
      <c r="H2790" s="443" t="s">
        <v>4890</v>
      </c>
      <c r="I2790" s="445">
        <v>71.389999389648438</v>
      </c>
      <c r="J2790" s="445">
        <v>150</v>
      </c>
      <c r="K2790" s="446">
        <v>10708.5</v>
      </c>
    </row>
    <row r="2791" spans="1:11" ht="14.45" customHeight="1" x14ac:dyDescent="0.2">
      <c r="A2791" s="441" t="s">
        <v>4818</v>
      </c>
      <c r="B2791" s="442" t="s">
        <v>4819</v>
      </c>
      <c r="C2791" s="443" t="s">
        <v>4830</v>
      </c>
      <c r="D2791" s="444" t="s">
        <v>4831</v>
      </c>
      <c r="E2791" s="443" t="s">
        <v>1373</v>
      </c>
      <c r="F2791" s="444" t="s">
        <v>1374</v>
      </c>
      <c r="G2791" s="443" t="s">
        <v>4053</v>
      </c>
      <c r="H2791" s="443" t="s">
        <v>4054</v>
      </c>
      <c r="I2791" s="445">
        <v>0.4699999988079071</v>
      </c>
      <c r="J2791" s="445">
        <v>8000</v>
      </c>
      <c r="K2791" s="446">
        <v>3760</v>
      </c>
    </row>
    <row r="2792" spans="1:11" ht="14.45" customHeight="1" x14ac:dyDescent="0.2">
      <c r="A2792" s="441" t="s">
        <v>4818</v>
      </c>
      <c r="B2792" s="442" t="s">
        <v>4819</v>
      </c>
      <c r="C2792" s="443" t="s">
        <v>4830</v>
      </c>
      <c r="D2792" s="444" t="s">
        <v>4831</v>
      </c>
      <c r="E2792" s="443" t="s">
        <v>1373</v>
      </c>
      <c r="F2792" s="444" t="s">
        <v>1374</v>
      </c>
      <c r="G2792" s="443" t="s">
        <v>4891</v>
      </c>
      <c r="H2792" s="443" t="s">
        <v>4892</v>
      </c>
      <c r="I2792" s="445">
        <v>0.47499999403953552</v>
      </c>
      <c r="J2792" s="445">
        <v>2000</v>
      </c>
      <c r="K2792" s="446">
        <v>950</v>
      </c>
    </row>
    <row r="2793" spans="1:11" ht="14.45" customHeight="1" x14ac:dyDescent="0.2">
      <c r="A2793" s="441" t="s">
        <v>4818</v>
      </c>
      <c r="B2793" s="442" t="s">
        <v>4819</v>
      </c>
      <c r="C2793" s="443" t="s">
        <v>4830</v>
      </c>
      <c r="D2793" s="444" t="s">
        <v>4831</v>
      </c>
      <c r="E2793" s="443" t="s">
        <v>1373</v>
      </c>
      <c r="F2793" s="444" t="s">
        <v>1374</v>
      </c>
      <c r="G2793" s="443" t="s">
        <v>4053</v>
      </c>
      <c r="H2793" s="443" t="s">
        <v>4893</v>
      </c>
      <c r="I2793" s="445">
        <v>0.47199999690055849</v>
      </c>
      <c r="J2793" s="445">
        <v>6000</v>
      </c>
      <c r="K2793" s="446">
        <v>2830</v>
      </c>
    </row>
    <row r="2794" spans="1:11" ht="14.45" customHeight="1" x14ac:dyDescent="0.2">
      <c r="A2794" s="441" t="s">
        <v>4818</v>
      </c>
      <c r="B2794" s="442" t="s">
        <v>4819</v>
      </c>
      <c r="C2794" s="443" t="s">
        <v>4830</v>
      </c>
      <c r="D2794" s="444" t="s">
        <v>4831</v>
      </c>
      <c r="E2794" s="443" t="s">
        <v>1373</v>
      </c>
      <c r="F2794" s="444" t="s">
        <v>1374</v>
      </c>
      <c r="G2794" s="443" t="s">
        <v>4891</v>
      </c>
      <c r="H2794" s="443" t="s">
        <v>4894</v>
      </c>
      <c r="I2794" s="445">
        <v>0.4699999988079071</v>
      </c>
      <c r="J2794" s="445">
        <v>3000</v>
      </c>
      <c r="K2794" s="446">
        <v>1410</v>
      </c>
    </row>
    <row r="2795" spans="1:11" ht="14.45" customHeight="1" x14ac:dyDescent="0.2">
      <c r="A2795" s="441" t="s">
        <v>4818</v>
      </c>
      <c r="B2795" s="442" t="s">
        <v>4819</v>
      </c>
      <c r="C2795" s="443" t="s">
        <v>4830</v>
      </c>
      <c r="D2795" s="444" t="s">
        <v>4831</v>
      </c>
      <c r="E2795" s="443" t="s">
        <v>4146</v>
      </c>
      <c r="F2795" s="444" t="s">
        <v>4147</v>
      </c>
      <c r="G2795" s="443" t="s">
        <v>4895</v>
      </c>
      <c r="H2795" s="443" t="s">
        <v>4896</v>
      </c>
      <c r="I2795" s="445">
        <v>216.82000732421875</v>
      </c>
      <c r="J2795" s="445">
        <v>0</v>
      </c>
      <c r="K2795" s="446">
        <v>0</v>
      </c>
    </row>
    <row r="2796" spans="1:11" ht="14.45" customHeight="1" x14ac:dyDescent="0.2">
      <c r="A2796" s="441" t="s">
        <v>4818</v>
      </c>
      <c r="B2796" s="442" t="s">
        <v>4819</v>
      </c>
      <c r="C2796" s="443" t="s">
        <v>4830</v>
      </c>
      <c r="D2796" s="444" t="s">
        <v>4831</v>
      </c>
      <c r="E2796" s="443" t="s">
        <v>4146</v>
      </c>
      <c r="F2796" s="444" t="s">
        <v>4147</v>
      </c>
      <c r="G2796" s="443" t="s">
        <v>4897</v>
      </c>
      <c r="H2796" s="443" t="s">
        <v>4898</v>
      </c>
      <c r="I2796" s="445">
        <v>62.641428266252788</v>
      </c>
      <c r="J2796" s="445">
        <v>11000</v>
      </c>
      <c r="K2796" s="446">
        <v>689058.6904296875</v>
      </c>
    </row>
    <row r="2797" spans="1:11" ht="14.45" customHeight="1" x14ac:dyDescent="0.2">
      <c r="A2797" s="441" t="s">
        <v>4818</v>
      </c>
      <c r="B2797" s="442" t="s">
        <v>4819</v>
      </c>
      <c r="C2797" s="443" t="s">
        <v>4830</v>
      </c>
      <c r="D2797" s="444" t="s">
        <v>4831</v>
      </c>
      <c r="E2797" s="443" t="s">
        <v>4146</v>
      </c>
      <c r="F2797" s="444" t="s">
        <v>4147</v>
      </c>
      <c r="G2797" s="443" t="s">
        <v>4899</v>
      </c>
      <c r="H2797" s="443" t="s">
        <v>4900</v>
      </c>
      <c r="I2797" s="445">
        <v>143.38555738661023</v>
      </c>
      <c r="J2797" s="445">
        <v>3780</v>
      </c>
      <c r="K2797" s="446">
        <v>541995.29931640625</v>
      </c>
    </row>
    <row r="2798" spans="1:11" ht="14.45" customHeight="1" x14ac:dyDescent="0.2">
      <c r="A2798" s="441" t="s">
        <v>4818</v>
      </c>
      <c r="B2798" s="442" t="s">
        <v>4819</v>
      </c>
      <c r="C2798" s="443" t="s">
        <v>4830</v>
      </c>
      <c r="D2798" s="444" t="s">
        <v>4831</v>
      </c>
      <c r="E2798" s="443" t="s">
        <v>4146</v>
      </c>
      <c r="F2798" s="444" t="s">
        <v>4147</v>
      </c>
      <c r="G2798" s="443" t="s">
        <v>4901</v>
      </c>
      <c r="H2798" s="443" t="s">
        <v>4902</v>
      </c>
      <c r="I2798" s="445">
        <v>75.959999084472656</v>
      </c>
      <c r="J2798" s="445">
        <v>2000</v>
      </c>
      <c r="K2798" s="446">
        <v>151927.59375</v>
      </c>
    </row>
    <row r="2799" spans="1:11" ht="14.45" customHeight="1" x14ac:dyDescent="0.2">
      <c r="A2799" s="441" t="s">
        <v>4818</v>
      </c>
      <c r="B2799" s="442" t="s">
        <v>4819</v>
      </c>
      <c r="C2799" s="443" t="s">
        <v>4830</v>
      </c>
      <c r="D2799" s="444" t="s">
        <v>4831</v>
      </c>
      <c r="E2799" s="443" t="s">
        <v>4146</v>
      </c>
      <c r="F2799" s="444" t="s">
        <v>4147</v>
      </c>
      <c r="G2799" s="443" t="s">
        <v>4903</v>
      </c>
      <c r="H2799" s="443" t="s">
        <v>4904</v>
      </c>
      <c r="I2799" s="445">
        <v>94.681667327880859</v>
      </c>
      <c r="J2799" s="445">
        <v>5200</v>
      </c>
      <c r="K2799" s="446">
        <v>492349</v>
      </c>
    </row>
    <row r="2800" spans="1:11" ht="14.45" customHeight="1" x14ac:dyDescent="0.2">
      <c r="A2800" s="441" t="s">
        <v>4818</v>
      </c>
      <c r="B2800" s="442" t="s">
        <v>4819</v>
      </c>
      <c r="C2800" s="443" t="s">
        <v>4830</v>
      </c>
      <c r="D2800" s="444" t="s">
        <v>4831</v>
      </c>
      <c r="E2800" s="443" t="s">
        <v>4146</v>
      </c>
      <c r="F2800" s="444" t="s">
        <v>4147</v>
      </c>
      <c r="G2800" s="443" t="s">
        <v>4905</v>
      </c>
      <c r="H2800" s="443" t="s">
        <v>4906</v>
      </c>
      <c r="I2800" s="445">
        <v>307.33999633789063</v>
      </c>
      <c r="J2800" s="445">
        <v>960</v>
      </c>
      <c r="K2800" s="446">
        <v>295046.408203125</v>
      </c>
    </row>
    <row r="2801" spans="1:11" ht="14.45" customHeight="1" x14ac:dyDescent="0.2">
      <c r="A2801" s="441" t="s">
        <v>4818</v>
      </c>
      <c r="B2801" s="442" t="s">
        <v>4819</v>
      </c>
      <c r="C2801" s="443" t="s">
        <v>4830</v>
      </c>
      <c r="D2801" s="444" t="s">
        <v>4831</v>
      </c>
      <c r="E2801" s="443" t="s">
        <v>4146</v>
      </c>
      <c r="F2801" s="444" t="s">
        <v>4147</v>
      </c>
      <c r="G2801" s="443" t="s">
        <v>4907</v>
      </c>
      <c r="H2801" s="443" t="s">
        <v>4908</v>
      </c>
      <c r="I2801" s="445">
        <v>52.419998168945313</v>
      </c>
      <c r="J2801" s="445">
        <v>1200</v>
      </c>
      <c r="K2801" s="446">
        <v>62900.640625</v>
      </c>
    </row>
    <row r="2802" spans="1:11" ht="14.45" customHeight="1" x14ac:dyDescent="0.2">
      <c r="A2802" s="441" t="s">
        <v>4818</v>
      </c>
      <c r="B2802" s="442" t="s">
        <v>4819</v>
      </c>
      <c r="C2802" s="443" t="s">
        <v>4830</v>
      </c>
      <c r="D2802" s="444" t="s">
        <v>4831</v>
      </c>
      <c r="E2802" s="443" t="s">
        <v>4146</v>
      </c>
      <c r="F2802" s="444" t="s">
        <v>4147</v>
      </c>
      <c r="G2802" s="443" t="s">
        <v>4150</v>
      </c>
      <c r="H2802" s="443" t="s">
        <v>4151</v>
      </c>
      <c r="I2802" s="445">
        <v>10.162857055664063</v>
      </c>
      <c r="J2802" s="445">
        <v>9300</v>
      </c>
      <c r="K2802" s="446">
        <v>94523</v>
      </c>
    </row>
    <row r="2803" spans="1:11" ht="14.45" customHeight="1" x14ac:dyDescent="0.2">
      <c r="A2803" s="441" t="s">
        <v>4818</v>
      </c>
      <c r="B2803" s="442" t="s">
        <v>4819</v>
      </c>
      <c r="C2803" s="443" t="s">
        <v>4830</v>
      </c>
      <c r="D2803" s="444" t="s">
        <v>4831</v>
      </c>
      <c r="E2803" s="443" t="s">
        <v>4146</v>
      </c>
      <c r="F2803" s="444" t="s">
        <v>4147</v>
      </c>
      <c r="G2803" s="443" t="s">
        <v>4909</v>
      </c>
      <c r="H2803" s="443" t="s">
        <v>4910</v>
      </c>
      <c r="I2803" s="445">
        <v>651.19000244140625</v>
      </c>
      <c r="J2803" s="445">
        <v>20</v>
      </c>
      <c r="K2803" s="446">
        <v>13023.83984375</v>
      </c>
    </row>
    <row r="2804" spans="1:11" ht="14.45" customHeight="1" x14ac:dyDescent="0.2">
      <c r="A2804" s="441" t="s">
        <v>4818</v>
      </c>
      <c r="B2804" s="442" t="s">
        <v>4819</v>
      </c>
      <c r="C2804" s="443" t="s">
        <v>4830</v>
      </c>
      <c r="D2804" s="444" t="s">
        <v>4831</v>
      </c>
      <c r="E2804" s="443" t="s">
        <v>4146</v>
      </c>
      <c r="F2804" s="444" t="s">
        <v>4147</v>
      </c>
      <c r="G2804" s="443" t="s">
        <v>4905</v>
      </c>
      <c r="H2804" s="443" t="s">
        <v>4911</v>
      </c>
      <c r="I2804" s="445">
        <v>307.33999633789063</v>
      </c>
      <c r="J2804" s="445">
        <v>1660</v>
      </c>
      <c r="K2804" s="446">
        <v>510184.3984375</v>
      </c>
    </row>
    <row r="2805" spans="1:11" ht="14.45" customHeight="1" x14ac:dyDescent="0.2">
      <c r="A2805" s="441" t="s">
        <v>4818</v>
      </c>
      <c r="B2805" s="442" t="s">
        <v>4819</v>
      </c>
      <c r="C2805" s="443" t="s">
        <v>4830</v>
      </c>
      <c r="D2805" s="444" t="s">
        <v>4831</v>
      </c>
      <c r="E2805" s="443" t="s">
        <v>4146</v>
      </c>
      <c r="F2805" s="444" t="s">
        <v>4147</v>
      </c>
      <c r="G2805" s="443" t="s">
        <v>4912</v>
      </c>
      <c r="H2805" s="443" t="s">
        <v>4913</v>
      </c>
      <c r="I2805" s="445">
        <v>24.180000305175781</v>
      </c>
      <c r="J2805" s="445">
        <v>300</v>
      </c>
      <c r="K2805" s="446">
        <v>7252.740234375</v>
      </c>
    </row>
    <row r="2806" spans="1:11" ht="14.45" customHeight="1" x14ac:dyDescent="0.2">
      <c r="A2806" s="441" t="s">
        <v>4818</v>
      </c>
      <c r="B2806" s="442" t="s">
        <v>4819</v>
      </c>
      <c r="C2806" s="443" t="s">
        <v>4830</v>
      </c>
      <c r="D2806" s="444" t="s">
        <v>4831</v>
      </c>
      <c r="E2806" s="443" t="s">
        <v>4146</v>
      </c>
      <c r="F2806" s="444" t="s">
        <v>4147</v>
      </c>
      <c r="G2806" s="443" t="s">
        <v>4907</v>
      </c>
      <c r="H2806" s="443" t="s">
        <v>4914</v>
      </c>
      <c r="I2806" s="445">
        <v>52.419998168945313</v>
      </c>
      <c r="J2806" s="445">
        <v>1800</v>
      </c>
      <c r="K2806" s="446">
        <v>94350.9609375</v>
      </c>
    </row>
    <row r="2807" spans="1:11" ht="14.45" customHeight="1" x14ac:dyDescent="0.2">
      <c r="A2807" s="441" t="s">
        <v>4818</v>
      </c>
      <c r="B2807" s="442" t="s">
        <v>4819</v>
      </c>
      <c r="C2807" s="443" t="s">
        <v>4830</v>
      </c>
      <c r="D2807" s="444" t="s">
        <v>4831</v>
      </c>
      <c r="E2807" s="443" t="s">
        <v>4146</v>
      </c>
      <c r="F2807" s="444" t="s">
        <v>4147</v>
      </c>
      <c r="G2807" s="443" t="s">
        <v>4150</v>
      </c>
      <c r="H2807" s="443" t="s">
        <v>4152</v>
      </c>
      <c r="I2807" s="445">
        <v>10.164285659790039</v>
      </c>
      <c r="J2807" s="445">
        <v>12700</v>
      </c>
      <c r="K2807" s="446">
        <v>129082.5</v>
      </c>
    </row>
    <row r="2808" spans="1:11" ht="14.45" customHeight="1" x14ac:dyDescent="0.2">
      <c r="A2808" s="441" t="s">
        <v>4818</v>
      </c>
      <c r="B2808" s="442" t="s">
        <v>4819</v>
      </c>
      <c r="C2808" s="443" t="s">
        <v>4830</v>
      </c>
      <c r="D2808" s="444" t="s">
        <v>4831</v>
      </c>
      <c r="E2808" s="443" t="s">
        <v>1450</v>
      </c>
      <c r="F2808" s="444" t="s">
        <v>1451</v>
      </c>
      <c r="G2808" s="443" t="s">
        <v>4915</v>
      </c>
      <c r="H2808" s="443" t="s">
        <v>4916</v>
      </c>
      <c r="I2808" s="445">
        <v>8.1849998831748962</v>
      </c>
      <c r="J2808" s="445">
        <v>7750</v>
      </c>
      <c r="K2808" s="446">
        <v>63313.25</v>
      </c>
    </row>
    <row r="2809" spans="1:11" ht="14.45" customHeight="1" x14ac:dyDescent="0.2">
      <c r="A2809" s="441" t="s">
        <v>4818</v>
      </c>
      <c r="B2809" s="442" t="s">
        <v>4819</v>
      </c>
      <c r="C2809" s="443" t="s">
        <v>4830</v>
      </c>
      <c r="D2809" s="444" t="s">
        <v>4831</v>
      </c>
      <c r="E2809" s="443" t="s">
        <v>1450</v>
      </c>
      <c r="F2809" s="444" t="s">
        <v>1451</v>
      </c>
      <c r="G2809" s="443" t="s">
        <v>1454</v>
      </c>
      <c r="H2809" s="443" t="s">
        <v>1455</v>
      </c>
      <c r="I2809" s="445">
        <v>0.54307694160021269</v>
      </c>
      <c r="J2809" s="445">
        <v>26500</v>
      </c>
      <c r="K2809" s="446">
        <v>14385</v>
      </c>
    </row>
    <row r="2810" spans="1:11" ht="14.45" customHeight="1" x14ac:dyDescent="0.2">
      <c r="A2810" s="441" t="s">
        <v>4818</v>
      </c>
      <c r="B2810" s="442" t="s">
        <v>4819</v>
      </c>
      <c r="C2810" s="443" t="s">
        <v>4830</v>
      </c>
      <c r="D2810" s="444" t="s">
        <v>4831</v>
      </c>
      <c r="E2810" s="443" t="s">
        <v>1450</v>
      </c>
      <c r="F2810" s="444" t="s">
        <v>1451</v>
      </c>
      <c r="G2810" s="443" t="s">
        <v>4917</v>
      </c>
      <c r="H2810" s="443" t="s">
        <v>4918</v>
      </c>
      <c r="I2810" s="445">
        <v>0.99000000953674316</v>
      </c>
      <c r="J2810" s="445">
        <v>3000</v>
      </c>
      <c r="K2810" s="446">
        <v>2976.60009765625</v>
      </c>
    </row>
    <row r="2811" spans="1:11" ht="14.45" customHeight="1" x14ac:dyDescent="0.2">
      <c r="A2811" s="441" t="s">
        <v>4818</v>
      </c>
      <c r="B2811" s="442" t="s">
        <v>4819</v>
      </c>
      <c r="C2811" s="443" t="s">
        <v>4830</v>
      </c>
      <c r="D2811" s="444" t="s">
        <v>4831</v>
      </c>
      <c r="E2811" s="443" t="s">
        <v>1450</v>
      </c>
      <c r="F2811" s="444" t="s">
        <v>1451</v>
      </c>
      <c r="G2811" s="443" t="s">
        <v>1454</v>
      </c>
      <c r="H2811" s="443" t="s">
        <v>1459</v>
      </c>
      <c r="I2811" s="445">
        <v>0.54166668653488159</v>
      </c>
      <c r="J2811" s="445">
        <v>16000</v>
      </c>
      <c r="K2811" s="446">
        <v>8660</v>
      </c>
    </row>
    <row r="2812" spans="1:11" ht="14.45" customHeight="1" x14ac:dyDescent="0.2">
      <c r="A2812" s="441" t="s">
        <v>4818</v>
      </c>
      <c r="B2812" s="442" t="s">
        <v>4819</v>
      </c>
      <c r="C2812" s="443" t="s">
        <v>4830</v>
      </c>
      <c r="D2812" s="444" t="s">
        <v>4831</v>
      </c>
      <c r="E2812" s="443" t="s">
        <v>1450</v>
      </c>
      <c r="F2812" s="444" t="s">
        <v>1451</v>
      </c>
      <c r="G2812" s="443" t="s">
        <v>4917</v>
      </c>
      <c r="H2812" s="443" t="s">
        <v>4919</v>
      </c>
      <c r="I2812" s="445">
        <v>0.99000000953674316</v>
      </c>
      <c r="J2812" s="445">
        <v>4000</v>
      </c>
      <c r="K2812" s="446">
        <v>3968.800048828125</v>
      </c>
    </row>
    <row r="2813" spans="1:11" ht="14.45" customHeight="1" x14ac:dyDescent="0.2">
      <c r="A2813" s="441" t="s">
        <v>4818</v>
      </c>
      <c r="B2813" s="442" t="s">
        <v>4819</v>
      </c>
      <c r="C2813" s="443" t="s">
        <v>4830</v>
      </c>
      <c r="D2813" s="444" t="s">
        <v>4831</v>
      </c>
      <c r="E2813" s="443" t="s">
        <v>1462</v>
      </c>
      <c r="F2813" s="444" t="s">
        <v>1463</v>
      </c>
      <c r="G2813" s="443" t="s">
        <v>4512</v>
      </c>
      <c r="H2813" s="443" t="s">
        <v>4920</v>
      </c>
      <c r="I2813" s="445">
        <v>24.200000762939453</v>
      </c>
      <c r="J2813" s="445">
        <v>100</v>
      </c>
      <c r="K2813" s="446">
        <v>2420</v>
      </c>
    </row>
    <row r="2814" spans="1:11" ht="14.45" customHeight="1" x14ac:dyDescent="0.2">
      <c r="A2814" s="441" t="s">
        <v>4818</v>
      </c>
      <c r="B2814" s="442" t="s">
        <v>4819</v>
      </c>
      <c r="C2814" s="443" t="s">
        <v>4830</v>
      </c>
      <c r="D2814" s="444" t="s">
        <v>4831</v>
      </c>
      <c r="E2814" s="443" t="s">
        <v>1462</v>
      </c>
      <c r="F2814" s="444" t="s">
        <v>1463</v>
      </c>
      <c r="G2814" s="443" t="s">
        <v>4492</v>
      </c>
      <c r="H2814" s="443" t="s">
        <v>4493</v>
      </c>
      <c r="I2814" s="445">
        <v>15.729999542236328</v>
      </c>
      <c r="J2814" s="445">
        <v>300</v>
      </c>
      <c r="K2814" s="446">
        <v>4719</v>
      </c>
    </row>
    <row r="2815" spans="1:11" ht="14.45" customHeight="1" x14ac:dyDescent="0.2">
      <c r="A2815" s="441" t="s">
        <v>4818</v>
      </c>
      <c r="B2815" s="442" t="s">
        <v>4819</v>
      </c>
      <c r="C2815" s="443" t="s">
        <v>4830</v>
      </c>
      <c r="D2815" s="444" t="s">
        <v>4831</v>
      </c>
      <c r="E2815" s="443" t="s">
        <v>1462</v>
      </c>
      <c r="F2815" s="444" t="s">
        <v>1463</v>
      </c>
      <c r="G2815" s="443" t="s">
        <v>4494</v>
      </c>
      <c r="H2815" s="443" t="s">
        <v>4495</v>
      </c>
      <c r="I2815" s="445">
        <v>15.729999542236328</v>
      </c>
      <c r="J2815" s="445">
        <v>300</v>
      </c>
      <c r="K2815" s="446">
        <v>4719</v>
      </c>
    </row>
    <row r="2816" spans="1:11" ht="14.45" customHeight="1" x14ac:dyDescent="0.2">
      <c r="A2816" s="441" t="s">
        <v>4818</v>
      </c>
      <c r="B2816" s="442" t="s">
        <v>4819</v>
      </c>
      <c r="C2816" s="443" t="s">
        <v>4830</v>
      </c>
      <c r="D2816" s="444" t="s">
        <v>4831</v>
      </c>
      <c r="E2816" s="443" t="s">
        <v>1462</v>
      </c>
      <c r="F2816" s="444" t="s">
        <v>1463</v>
      </c>
      <c r="G2816" s="443" t="s">
        <v>4498</v>
      </c>
      <c r="H2816" s="443" t="s">
        <v>4499</v>
      </c>
      <c r="I2816" s="445">
        <v>15.729999542236328</v>
      </c>
      <c r="J2816" s="445">
        <v>50</v>
      </c>
      <c r="K2816" s="446">
        <v>786.5</v>
      </c>
    </row>
    <row r="2817" spans="1:11" ht="14.45" customHeight="1" x14ac:dyDescent="0.2">
      <c r="A2817" s="441" t="s">
        <v>4818</v>
      </c>
      <c r="B2817" s="442" t="s">
        <v>4819</v>
      </c>
      <c r="C2817" s="443" t="s">
        <v>4830</v>
      </c>
      <c r="D2817" s="444" t="s">
        <v>4831</v>
      </c>
      <c r="E2817" s="443" t="s">
        <v>1462</v>
      </c>
      <c r="F2817" s="444" t="s">
        <v>1463</v>
      </c>
      <c r="G2817" s="443" t="s">
        <v>4500</v>
      </c>
      <c r="H2817" s="443" t="s">
        <v>4501</v>
      </c>
      <c r="I2817" s="445">
        <v>15.729999542236328</v>
      </c>
      <c r="J2817" s="445">
        <v>200</v>
      </c>
      <c r="K2817" s="446">
        <v>3146</v>
      </c>
    </row>
    <row r="2818" spans="1:11" ht="14.45" customHeight="1" x14ac:dyDescent="0.2">
      <c r="A2818" s="441" t="s">
        <v>4818</v>
      </c>
      <c r="B2818" s="442" t="s">
        <v>4819</v>
      </c>
      <c r="C2818" s="443" t="s">
        <v>4830</v>
      </c>
      <c r="D2818" s="444" t="s">
        <v>4831</v>
      </c>
      <c r="E2818" s="443" t="s">
        <v>1462</v>
      </c>
      <c r="F2818" s="444" t="s">
        <v>1463</v>
      </c>
      <c r="G2818" s="443" t="s">
        <v>4921</v>
      </c>
      <c r="H2818" s="443" t="s">
        <v>4922</v>
      </c>
      <c r="I2818" s="445">
        <v>10.414999802907309</v>
      </c>
      <c r="J2818" s="445">
        <v>800</v>
      </c>
      <c r="K2818" s="446">
        <v>8207.4300537109375</v>
      </c>
    </row>
    <row r="2819" spans="1:11" ht="14.45" customHeight="1" x14ac:dyDescent="0.2">
      <c r="A2819" s="441" t="s">
        <v>4818</v>
      </c>
      <c r="B2819" s="442" t="s">
        <v>4819</v>
      </c>
      <c r="C2819" s="443" t="s">
        <v>4830</v>
      </c>
      <c r="D2819" s="444" t="s">
        <v>4831</v>
      </c>
      <c r="E2819" s="443" t="s">
        <v>1462</v>
      </c>
      <c r="F2819" s="444" t="s">
        <v>1463</v>
      </c>
      <c r="G2819" s="443" t="s">
        <v>4923</v>
      </c>
      <c r="H2819" s="443" t="s">
        <v>4924</v>
      </c>
      <c r="I2819" s="445">
        <v>10.351249814033508</v>
      </c>
      <c r="J2819" s="445">
        <v>1400</v>
      </c>
      <c r="K2819" s="446">
        <v>14382.06005859375</v>
      </c>
    </row>
    <row r="2820" spans="1:11" ht="14.45" customHeight="1" x14ac:dyDescent="0.2">
      <c r="A2820" s="441" t="s">
        <v>4818</v>
      </c>
      <c r="B2820" s="442" t="s">
        <v>4819</v>
      </c>
      <c r="C2820" s="443" t="s">
        <v>4830</v>
      </c>
      <c r="D2820" s="444" t="s">
        <v>4831</v>
      </c>
      <c r="E2820" s="443" t="s">
        <v>1462</v>
      </c>
      <c r="F2820" s="444" t="s">
        <v>1463</v>
      </c>
      <c r="G2820" s="443" t="s">
        <v>4925</v>
      </c>
      <c r="H2820" s="443" t="s">
        <v>4926</v>
      </c>
      <c r="I2820" s="445">
        <v>10.351249814033508</v>
      </c>
      <c r="J2820" s="445">
        <v>700</v>
      </c>
      <c r="K2820" s="446">
        <v>7191.0300903320313</v>
      </c>
    </row>
    <row r="2821" spans="1:11" ht="14.45" customHeight="1" x14ac:dyDescent="0.2">
      <c r="A2821" s="441" t="s">
        <v>4818</v>
      </c>
      <c r="B2821" s="442" t="s">
        <v>4819</v>
      </c>
      <c r="C2821" s="443" t="s">
        <v>4830</v>
      </c>
      <c r="D2821" s="444" t="s">
        <v>4831</v>
      </c>
      <c r="E2821" s="443" t="s">
        <v>1462</v>
      </c>
      <c r="F2821" s="444" t="s">
        <v>1463</v>
      </c>
      <c r="G2821" s="443" t="s">
        <v>4510</v>
      </c>
      <c r="H2821" s="443" t="s">
        <v>4511</v>
      </c>
      <c r="I2821" s="445">
        <v>24.200000762939453</v>
      </c>
      <c r="J2821" s="445">
        <v>2450</v>
      </c>
      <c r="K2821" s="446">
        <v>59290</v>
      </c>
    </row>
    <row r="2822" spans="1:11" ht="14.45" customHeight="1" x14ac:dyDescent="0.2">
      <c r="A2822" s="441" t="s">
        <v>4818</v>
      </c>
      <c r="B2822" s="442" t="s">
        <v>4819</v>
      </c>
      <c r="C2822" s="443" t="s">
        <v>4830</v>
      </c>
      <c r="D2822" s="444" t="s">
        <v>4831</v>
      </c>
      <c r="E2822" s="443" t="s">
        <v>1462</v>
      </c>
      <c r="F2822" s="444" t="s">
        <v>1463</v>
      </c>
      <c r="G2822" s="443" t="s">
        <v>4927</v>
      </c>
      <c r="H2822" s="443" t="s">
        <v>4928</v>
      </c>
      <c r="I2822" s="445">
        <v>24.200000762939453</v>
      </c>
      <c r="J2822" s="445">
        <v>2900</v>
      </c>
      <c r="K2822" s="446">
        <v>70180</v>
      </c>
    </row>
    <row r="2823" spans="1:11" ht="14.45" customHeight="1" x14ac:dyDescent="0.2">
      <c r="A2823" s="441" t="s">
        <v>4818</v>
      </c>
      <c r="B2823" s="442" t="s">
        <v>4819</v>
      </c>
      <c r="C2823" s="443" t="s">
        <v>4830</v>
      </c>
      <c r="D2823" s="444" t="s">
        <v>4831</v>
      </c>
      <c r="E2823" s="443" t="s">
        <v>1462</v>
      </c>
      <c r="F2823" s="444" t="s">
        <v>1463</v>
      </c>
      <c r="G2823" s="443" t="s">
        <v>4921</v>
      </c>
      <c r="H2823" s="443" t="s">
        <v>4929</v>
      </c>
      <c r="I2823" s="445">
        <v>10.159999847412109</v>
      </c>
      <c r="J2823" s="445">
        <v>700</v>
      </c>
      <c r="K2823" s="446">
        <v>7114.800048828125</v>
      </c>
    </row>
    <row r="2824" spans="1:11" ht="14.45" customHeight="1" x14ac:dyDescent="0.2">
      <c r="A2824" s="441" t="s">
        <v>4818</v>
      </c>
      <c r="B2824" s="442" t="s">
        <v>4819</v>
      </c>
      <c r="C2824" s="443" t="s">
        <v>4830</v>
      </c>
      <c r="D2824" s="444" t="s">
        <v>4831</v>
      </c>
      <c r="E2824" s="443" t="s">
        <v>1462</v>
      </c>
      <c r="F2824" s="444" t="s">
        <v>1463</v>
      </c>
      <c r="G2824" s="443" t="s">
        <v>4923</v>
      </c>
      <c r="H2824" s="443" t="s">
        <v>4930</v>
      </c>
      <c r="I2824" s="445">
        <v>10.159999847412109</v>
      </c>
      <c r="J2824" s="445">
        <v>1000</v>
      </c>
      <c r="K2824" s="446">
        <v>10162.800048828125</v>
      </c>
    </row>
    <row r="2825" spans="1:11" ht="14.45" customHeight="1" x14ac:dyDescent="0.2">
      <c r="A2825" s="441" t="s">
        <v>4818</v>
      </c>
      <c r="B2825" s="442" t="s">
        <v>4819</v>
      </c>
      <c r="C2825" s="443" t="s">
        <v>4830</v>
      </c>
      <c r="D2825" s="444" t="s">
        <v>4831</v>
      </c>
      <c r="E2825" s="443" t="s">
        <v>1462</v>
      </c>
      <c r="F2825" s="444" t="s">
        <v>1463</v>
      </c>
      <c r="G2825" s="443" t="s">
        <v>4925</v>
      </c>
      <c r="H2825" s="443" t="s">
        <v>4931</v>
      </c>
      <c r="I2825" s="445">
        <v>10.159999847412109</v>
      </c>
      <c r="J2825" s="445">
        <v>250</v>
      </c>
      <c r="K2825" s="446">
        <v>2541</v>
      </c>
    </row>
    <row r="2826" spans="1:11" ht="14.45" customHeight="1" x14ac:dyDescent="0.2">
      <c r="A2826" s="441" t="s">
        <v>4818</v>
      </c>
      <c r="B2826" s="442" t="s">
        <v>4819</v>
      </c>
      <c r="C2826" s="443" t="s">
        <v>4830</v>
      </c>
      <c r="D2826" s="444" t="s">
        <v>4831</v>
      </c>
      <c r="E2826" s="443" t="s">
        <v>1462</v>
      </c>
      <c r="F2826" s="444" t="s">
        <v>1463</v>
      </c>
      <c r="G2826" s="443" t="s">
        <v>4510</v>
      </c>
      <c r="H2826" s="443" t="s">
        <v>4522</v>
      </c>
      <c r="I2826" s="445">
        <v>24.200000762939453</v>
      </c>
      <c r="J2826" s="445">
        <v>2050</v>
      </c>
      <c r="K2826" s="446">
        <v>49610</v>
      </c>
    </row>
    <row r="2827" spans="1:11" ht="14.45" customHeight="1" x14ac:dyDescent="0.2">
      <c r="A2827" s="441" t="s">
        <v>4818</v>
      </c>
      <c r="B2827" s="442" t="s">
        <v>4819</v>
      </c>
      <c r="C2827" s="443" t="s">
        <v>4830</v>
      </c>
      <c r="D2827" s="444" t="s">
        <v>4831</v>
      </c>
      <c r="E2827" s="443" t="s">
        <v>1462</v>
      </c>
      <c r="F2827" s="444" t="s">
        <v>1463</v>
      </c>
      <c r="G2827" s="443" t="s">
        <v>4927</v>
      </c>
      <c r="H2827" s="443" t="s">
        <v>4932</v>
      </c>
      <c r="I2827" s="445">
        <v>24.200000762939453</v>
      </c>
      <c r="J2827" s="445">
        <v>1050</v>
      </c>
      <c r="K2827" s="446">
        <v>25410</v>
      </c>
    </row>
    <row r="2828" spans="1:11" ht="14.45" customHeight="1" x14ac:dyDescent="0.2">
      <c r="A2828" s="441" t="s">
        <v>4818</v>
      </c>
      <c r="B2828" s="442" t="s">
        <v>4819</v>
      </c>
      <c r="C2828" s="443" t="s">
        <v>4830</v>
      </c>
      <c r="D2828" s="444" t="s">
        <v>4831</v>
      </c>
      <c r="E2828" s="443" t="s">
        <v>1462</v>
      </c>
      <c r="F2828" s="444" t="s">
        <v>1463</v>
      </c>
      <c r="G2828" s="443" t="s">
        <v>1464</v>
      </c>
      <c r="H2828" s="443" t="s">
        <v>1465</v>
      </c>
      <c r="I2828" s="445">
        <v>0.62999999523162842</v>
      </c>
      <c r="J2828" s="445">
        <v>600</v>
      </c>
      <c r="K2828" s="446">
        <v>378</v>
      </c>
    </row>
    <row r="2829" spans="1:11" ht="14.45" customHeight="1" x14ac:dyDescent="0.2">
      <c r="A2829" s="441" t="s">
        <v>4818</v>
      </c>
      <c r="B2829" s="442" t="s">
        <v>4819</v>
      </c>
      <c r="C2829" s="443" t="s">
        <v>4830</v>
      </c>
      <c r="D2829" s="444" t="s">
        <v>4831</v>
      </c>
      <c r="E2829" s="443" t="s">
        <v>1462</v>
      </c>
      <c r="F2829" s="444" t="s">
        <v>1463</v>
      </c>
      <c r="G2829" s="443" t="s">
        <v>1466</v>
      </c>
      <c r="H2829" s="443" t="s">
        <v>1467</v>
      </c>
      <c r="I2829" s="445">
        <v>0.63875000178813934</v>
      </c>
      <c r="J2829" s="445">
        <v>5800</v>
      </c>
      <c r="K2829" s="446">
        <v>3688</v>
      </c>
    </row>
    <row r="2830" spans="1:11" ht="14.45" customHeight="1" x14ac:dyDescent="0.2">
      <c r="A2830" s="441" t="s">
        <v>4818</v>
      </c>
      <c r="B2830" s="442" t="s">
        <v>4819</v>
      </c>
      <c r="C2830" s="443" t="s">
        <v>4830</v>
      </c>
      <c r="D2830" s="444" t="s">
        <v>4831</v>
      </c>
      <c r="E2830" s="443" t="s">
        <v>1462</v>
      </c>
      <c r="F2830" s="444" t="s">
        <v>1463</v>
      </c>
      <c r="G2830" s="443" t="s">
        <v>1468</v>
      </c>
      <c r="H2830" s="443" t="s">
        <v>1469</v>
      </c>
      <c r="I2830" s="445">
        <v>0.63777777221467757</v>
      </c>
      <c r="J2830" s="445">
        <v>6600</v>
      </c>
      <c r="K2830" s="446">
        <v>4228</v>
      </c>
    </row>
    <row r="2831" spans="1:11" ht="14.45" customHeight="1" x14ac:dyDescent="0.2">
      <c r="A2831" s="441" t="s">
        <v>4818</v>
      </c>
      <c r="B2831" s="442" t="s">
        <v>4819</v>
      </c>
      <c r="C2831" s="443" t="s">
        <v>4830</v>
      </c>
      <c r="D2831" s="444" t="s">
        <v>4831</v>
      </c>
      <c r="E2831" s="443" t="s">
        <v>1462</v>
      </c>
      <c r="F2831" s="444" t="s">
        <v>1463</v>
      </c>
      <c r="G2831" s="443" t="s">
        <v>4525</v>
      </c>
      <c r="H2831" s="443" t="s">
        <v>4526</v>
      </c>
      <c r="I2831" s="445">
        <v>0.62999999523162842</v>
      </c>
      <c r="J2831" s="445">
        <v>1360</v>
      </c>
      <c r="K2831" s="446">
        <v>856.79998779296875</v>
      </c>
    </row>
    <row r="2832" spans="1:11" ht="14.45" customHeight="1" x14ac:dyDescent="0.2">
      <c r="A2832" s="441" t="s">
        <v>4818</v>
      </c>
      <c r="B2832" s="442" t="s">
        <v>4819</v>
      </c>
      <c r="C2832" s="443" t="s">
        <v>4830</v>
      </c>
      <c r="D2832" s="444" t="s">
        <v>4831</v>
      </c>
      <c r="E2832" s="443" t="s">
        <v>1462</v>
      </c>
      <c r="F2832" s="444" t="s">
        <v>1463</v>
      </c>
      <c r="G2832" s="443" t="s">
        <v>1464</v>
      </c>
      <c r="H2832" s="443" t="s">
        <v>1472</v>
      </c>
      <c r="I2832" s="445">
        <v>0.62999999523162842</v>
      </c>
      <c r="J2832" s="445">
        <v>400</v>
      </c>
      <c r="K2832" s="446">
        <v>252</v>
      </c>
    </row>
    <row r="2833" spans="1:11" ht="14.45" customHeight="1" x14ac:dyDescent="0.2">
      <c r="A2833" s="441" t="s">
        <v>4818</v>
      </c>
      <c r="B2833" s="442" t="s">
        <v>4819</v>
      </c>
      <c r="C2833" s="443" t="s">
        <v>4830</v>
      </c>
      <c r="D2833" s="444" t="s">
        <v>4831</v>
      </c>
      <c r="E2833" s="443" t="s">
        <v>1462</v>
      </c>
      <c r="F2833" s="444" t="s">
        <v>1463</v>
      </c>
      <c r="G2833" s="443" t="s">
        <v>1466</v>
      </c>
      <c r="H2833" s="443" t="s">
        <v>1473</v>
      </c>
      <c r="I2833" s="445">
        <v>0.62999999523162842</v>
      </c>
      <c r="J2833" s="445">
        <v>1800</v>
      </c>
      <c r="K2833" s="446">
        <v>1134</v>
      </c>
    </row>
    <row r="2834" spans="1:11" ht="14.45" customHeight="1" x14ac:dyDescent="0.2">
      <c r="A2834" s="441" t="s">
        <v>4818</v>
      </c>
      <c r="B2834" s="442" t="s">
        <v>4819</v>
      </c>
      <c r="C2834" s="443" t="s">
        <v>4830</v>
      </c>
      <c r="D2834" s="444" t="s">
        <v>4831</v>
      </c>
      <c r="E2834" s="443" t="s">
        <v>1462</v>
      </c>
      <c r="F2834" s="444" t="s">
        <v>1463</v>
      </c>
      <c r="G2834" s="443" t="s">
        <v>1468</v>
      </c>
      <c r="H2834" s="443" t="s">
        <v>1474</v>
      </c>
      <c r="I2834" s="445">
        <v>0.62999999523162842</v>
      </c>
      <c r="J2834" s="445">
        <v>3600</v>
      </c>
      <c r="K2834" s="446">
        <v>2268</v>
      </c>
    </row>
    <row r="2835" spans="1:11" ht="14.45" customHeight="1" x14ac:dyDescent="0.2">
      <c r="A2835" s="441" t="s">
        <v>4818</v>
      </c>
      <c r="B2835" s="442" t="s">
        <v>4819</v>
      </c>
      <c r="C2835" s="443" t="s">
        <v>4830</v>
      </c>
      <c r="D2835" s="444" t="s">
        <v>4831</v>
      </c>
      <c r="E2835" s="443" t="s">
        <v>1462</v>
      </c>
      <c r="F2835" s="444" t="s">
        <v>1463</v>
      </c>
      <c r="G2835" s="443" t="s">
        <v>4525</v>
      </c>
      <c r="H2835" s="443" t="s">
        <v>4531</v>
      </c>
      <c r="I2835" s="445">
        <v>0.62999999523162842</v>
      </c>
      <c r="J2835" s="445">
        <v>510</v>
      </c>
      <c r="K2835" s="446">
        <v>321.29998779296875</v>
      </c>
    </row>
    <row r="2836" spans="1:11" ht="14.45" customHeight="1" x14ac:dyDescent="0.2">
      <c r="A2836" s="441" t="s">
        <v>4818</v>
      </c>
      <c r="B2836" s="442" t="s">
        <v>4819</v>
      </c>
      <c r="C2836" s="443" t="s">
        <v>4933</v>
      </c>
      <c r="D2836" s="444" t="s">
        <v>4934</v>
      </c>
      <c r="E2836" s="443" t="s">
        <v>1261</v>
      </c>
      <c r="F2836" s="444" t="s">
        <v>1262</v>
      </c>
      <c r="G2836" s="443" t="s">
        <v>4935</v>
      </c>
      <c r="H2836" s="443" t="s">
        <v>4936</v>
      </c>
      <c r="I2836" s="445">
        <v>39.200000762939453</v>
      </c>
      <c r="J2836" s="445">
        <v>5</v>
      </c>
      <c r="K2836" s="446">
        <v>196.02000427246094</v>
      </c>
    </row>
    <row r="2837" spans="1:11" ht="14.45" customHeight="1" x14ac:dyDescent="0.2">
      <c r="A2837" s="441" t="s">
        <v>4818</v>
      </c>
      <c r="B2837" s="442" t="s">
        <v>4819</v>
      </c>
      <c r="C2837" s="443" t="s">
        <v>4933</v>
      </c>
      <c r="D2837" s="444" t="s">
        <v>4934</v>
      </c>
      <c r="E2837" s="443" t="s">
        <v>1261</v>
      </c>
      <c r="F2837" s="444" t="s">
        <v>1262</v>
      </c>
      <c r="G2837" s="443" t="s">
        <v>2499</v>
      </c>
      <c r="H2837" s="443" t="s">
        <v>2500</v>
      </c>
      <c r="I2837" s="445">
        <v>38.349998474121094</v>
      </c>
      <c r="J2837" s="445">
        <v>5</v>
      </c>
      <c r="K2837" s="446">
        <v>191.77000427246094</v>
      </c>
    </row>
    <row r="2838" spans="1:11" ht="14.45" customHeight="1" x14ac:dyDescent="0.2">
      <c r="A2838" s="441" t="s">
        <v>4818</v>
      </c>
      <c r="B2838" s="442" t="s">
        <v>4819</v>
      </c>
      <c r="C2838" s="443" t="s">
        <v>4933</v>
      </c>
      <c r="D2838" s="444" t="s">
        <v>4934</v>
      </c>
      <c r="E2838" s="443" t="s">
        <v>1261</v>
      </c>
      <c r="F2838" s="444" t="s">
        <v>1262</v>
      </c>
      <c r="G2838" s="443" t="s">
        <v>4937</v>
      </c>
      <c r="H2838" s="443" t="s">
        <v>4938</v>
      </c>
      <c r="I2838" s="445">
        <v>52.880001068115234</v>
      </c>
      <c r="J2838" s="445">
        <v>5</v>
      </c>
      <c r="K2838" s="446">
        <v>264.3900146484375</v>
      </c>
    </row>
    <row r="2839" spans="1:11" ht="14.45" customHeight="1" x14ac:dyDescent="0.2">
      <c r="A2839" s="441" t="s">
        <v>4818</v>
      </c>
      <c r="B2839" s="442" t="s">
        <v>4819</v>
      </c>
      <c r="C2839" s="443" t="s">
        <v>4933</v>
      </c>
      <c r="D2839" s="444" t="s">
        <v>4934</v>
      </c>
      <c r="E2839" s="443" t="s">
        <v>1261</v>
      </c>
      <c r="F2839" s="444" t="s">
        <v>1262</v>
      </c>
      <c r="G2839" s="443" t="s">
        <v>4939</v>
      </c>
      <c r="H2839" s="443" t="s">
        <v>4940</v>
      </c>
      <c r="I2839" s="445">
        <v>1874.2900390625</v>
      </c>
      <c r="J2839" s="445">
        <v>1</v>
      </c>
      <c r="K2839" s="446">
        <v>1874.2900390625</v>
      </c>
    </row>
    <row r="2840" spans="1:11" ht="14.45" customHeight="1" x14ac:dyDescent="0.2">
      <c r="A2840" s="441" t="s">
        <v>4818</v>
      </c>
      <c r="B2840" s="442" t="s">
        <v>4819</v>
      </c>
      <c r="C2840" s="443" t="s">
        <v>4933</v>
      </c>
      <c r="D2840" s="444" t="s">
        <v>4934</v>
      </c>
      <c r="E2840" s="443" t="s">
        <v>1261</v>
      </c>
      <c r="F2840" s="444" t="s">
        <v>1262</v>
      </c>
      <c r="G2840" s="443" t="s">
        <v>4941</v>
      </c>
      <c r="H2840" s="443" t="s">
        <v>4942</v>
      </c>
      <c r="I2840" s="445">
        <v>119.79000091552734</v>
      </c>
      <c r="J2840" s="445">
        <v>1</v>
      </c>
      <c r="K2840" s="446">
        <v>119.79000091552734</v>
      </c>
    </row>
    <row r="2841" spans="1:11" ht="14.45" customHeight="1" x14ac:dyDescent="0.2">
      <c r="A2841" s="441" t="s">
        <v>4818</v>
      </c>
      <c r="B2841" s="442" t="s">
        <v>4819</v>
      </c>
      <c r="C2841" s="443" t="s">
        <v>4933</v>
      </c>
      <c r="D2841" s="444" t="s">
        <v>4934</v>
      </c>
      <c r="E2841" s="443" t="s">
        <v>1261</v>
      </c>
      <c r="F2841" s="444" t="s">
        <v>1262</v>
      </c>
      <c r="G2841" s="443" t="s">
        <v>4943</v>
      </c>
      <c r="H2841" s="443" t="s">
        <v>4944</v>
      </c>
      <c r="I2841" s="445">
        <v>603.78997802734375</v>
      </c>
      <c r="J2841" s="445">
        <v>3</v>
      </c>
      <c r="K2841" s="446">
        <v>1811.3699951171875</v>
      </c>
    </row>
    <row r="2842" spans="1:11" ht="14.45" customHeight="1" x14ac:dyDescent="0.2">
      <c r="A2842" s="441" t="s">
        <v>4818</v>
      </c>
      <c r="B2842" s="442" t="s">
        <v>4819</v>
      </c>
      <c r="C2842" s="443" t="s">
        <v>4933</v>
      </c>
      <c r="D2842" s="444" t="s">
        <v>4934</v>
      </c>
      <c r="E2842" s="443" t="s">
        <v>1261</v>
      </c>
      <c r="F2842" s="444" t="s">
        <v>1262</v>
      </c>
      <c r="G2842" s="443" t="s">
        <v>4945</v>
      </c>
      <c r="H2842" s="443" t="s">
        <v>4946</v>
      </c>
      <c r="I2842" s="445">
        <v>840.95001220703125</v>
      </c>
      <c r="J2842" s="445">
        <v>3</v>
      </c>
      <c r="K2842" s="446">
        <v>2522.85009765625</v>
      </c>
    </row>
    <row r="2843" spans="1:11" ht="14.45" customHeight="1" x14ac:dyDescent="0.2">
      <c r="A2843" s="441" t="s">
        <v>4818</v>
      </c>
      <c r="B2843" s="442" t="s">
        <v>4819</v>
      </c>
      <c r="C2843" s="443" t="s">
        <v>4933</v>
      </c>
      <c r="D2843" s="444" t="s">
        <v>4934</v>
      </c>
      <c r="E2843" s="443" t="s">
        <v>1261</v>
      </c>
      <c r="F2843" s="444" t="s">
        <v>1262</v>
      </c>
      <c r="G2843" s="443" t="s">
        <v>4947</v>
      </c>
      <c r="H2843" s="443" t="s">
        <v>4948</v>
      </c>
      <c r="I2843" s="445">
        <v>907.5</v>
      </c>
      <c r="J2843" s="445">
        <v>1</v>
      </c>
      <c r="K2843" s="446">
        <v>907.5</v>
      </c>
    </row>
    <row r="2844" spans="1:11" ht="14.45" customHeight="1" x14ac:dyDescent="0.2">
      <c r="A2844" s="441" t="s">
        <v>4818</v>
      </c>
      <c r="B2844" s="442" t="s">
        <v>4819</v>
      </c>
      <c r="C2844" s="443" t="s">
        <v>4933</v>
      </c>
      <c r="D2844" s="444" t="s">
        <v>4934</v>
      </c>
      <c r="E2844" s="443" t="s">
        <v>1261</v>
      </c>
      <c r="F2844" s="444" t="s">
        <v>1262</v>
      </c>
      <c r="G2844" s="443" t="s">
        <v>4949</v>
      </c>
      <c r="H2844" s="443" t="s">
        <v>4950</v>
      </c>
      <c r="I2844" s="445">
        <v>90.75</v>
      </c>
      <c r="J2844" s="445">
        <v>1</v>
      </c>
      <c r="K2844" s="446">
        <v>90.75</v>
      </c>
    </row>
    <row r="2845" spans="1:11" ht="14.45" customHeight="1" x14ac:dyDescent="0.2">
      <c r="A2845" s="441" t="s">
        <v>4818</v>
      </c>
      <c r="B2845" s="442" t="s">
        <v>4819</v>
      </c>
      <c r="C2845" s="443" t="s">
        <v>4933</v>
      </c>
      <c r="D2845" s="444" t="s">
        <v>4934</v>
      </c>
      <c r="E2845" s="443" t="s">
        <v>1261</v>
      </c>
      <c r="F2845" s="444" t="s">
        <v>1262</v>
      </c>
      <c r="G2845" s="443" t="s">
        <v>1339</v>
      </c>
      <c r="H2845" s="443" t="s">
        <v>1340</v>
      </c>
      <c r="I2845" s="445">
        <v>107.08999633789063</v>
      </c>
      <c r="J2845" s="445">
        <v>1</v>
      </c>
      <c r="K2845" s="446">
        <v>107.08999633789063</v>
      </c>
    </row>
    <row r="2846" spans="1:11" ht="14.45" customHeight="1" x14ac:dyDescent="0.2">
      <c r="A2846" s="441" t="s">
        <v>4818</v>
      </c>
      <c r="B2846" s="442" t="s">
        <v>4819</v>
      </c>
      <c r="C2846" s="443" t="s">
        <v>4933</v>
      </c>
      <c r="D2846" s="444" t="s">
        <v>4934</v>
      </c>
      <c r="E2846" s="443" t="s">
        <v>1373</v>
      </c>
      <c r="F2846" s="444" t="s">
        <v>1374</v>
      </c>
      <c r="G2846" s="443" t="s">
        <v>4843</v>
      </c>
      <c r="H2846" s="443" t="s">
        <v>4844</v>
      </c>
      <c r="I2846" s="445">
        <v>15.925000190734863</v>
      </c>
      <c r="J2846" s="445">
        <v>800</v>
      </c>
      <c r="K2846" s="446">
        <v>12740</v>
      </c>
    </row>
    <row r="2847" spans="1:11" ht="14.45" customHeight="1" x14ac:dyDescent="0.2">
      <c r="A2847" s="441" t="s">
        <v>4818</v>
      </c>
      <c r="B2847" s="442" t="s">
        <v>4819</v>
      </c>
      <c r="C2847" s="443" t="s">
        <v>4933</v>
      </c>
      <c r="D2847" s="444" t="s">
        <v>4934</v>
      </c>
      <c r="E2847" s="443" t="s">
        <v>1373</v>
      </c>
      <c r="F2847" s="444" t="s">
        <v>1374</v>
      </c>
      <c r="G2847" s="443" t="s">
        <v>4843</v>
      </c>
      <c r="H2847" s="443" t="s">
        <v>4845</v>
      </c>
      <c r="I2847" s="445">
        <v>15.920000076293945</v>
      </c>
      <c r="J2847" s="445">
        <v>500</v>
      </c>
      <c r="K2847" s="446">
        <v>7960</v>
      </c>
    </row>
    <row r="2848" spans="1:11" ht="14.45" customHeight="1" x14ac:dyDescent="0.2">
      <c r="A2848" s="441" t="s">
        <v>4818</v>
      </c>
      <c r="B2848" s="442" t="s">
        <v>4819</v>
      </c>
      <c r="C2848" s="443" t="s">
        <v>4933</v>
      </c>
      <c r="D2848" s="444" t="s">
        <v>4934</v>
      </c>
      <c r="E2848" s="443" t="s">
        <v>1373</v>
      </c>
      <c r="F2848" s="444" t="s">
        <v>1374</v>
      </c>
      <c r="G2848" s="443" t="s">
        <v>1393</v>
      </c>
      <c r="H2848" s="443" t="s">
        <v>1394</v>
      </c>
      <c r="I2848" s="445">
        <v>13.310000419616699</v>
      </c>
      <c r="J2848" s="445">
        <v>130</v>
      </c>
      <c r="K2848" s="446">
        <v>1730.2999877929688</v>
      </c>
    </row>
    <row r="2849" spans="1:11" ht="14.45" customHeight="1" x14ac:dyDescent="0.2">
      <c r="A2849" s="441" t="s">
        <v>4818</v>
      </c>
      <c r="B2849" s="442" t="s">
        <v>4819</v>
      </c>
      <c r="C2849" s="443" t="s">
        <v>4933</v>
      </c>
      <c r="D2849" s="444" t="s">
        <v>4934</v>
      </c>
      <c r="E2849" s="443" t="s">
        <v>1373</v>
      </c>
      <c r="F2849" s="444" t="s">
        <v>1374</v>
      </c>
      <c r="G2849" s="443" t="s">
        <v>2675</v>
      </c>
      <c r="H2849" s="443" t="s">
        <v>2676</v>
      </c>
      <c r="I2849" s="445">
        <v>25.530000686645508</v>
      </c>
      <c r="J2849" s="445">
        <v>40</v>
      </c>
      <c r="K2849" s="446">
        <v>1021.2000122070313</v>
      </c>
    </row>
    <row r="2850" spans="1:11" ht="14.45" customHeight="1" x14ac:dyDescent="0.2">
      <c r="A2850" s="441" t="s">
        <v>4818</v>
      </c>
      <c r="B2850" s="442" t="s">
        <v>4819</v>
      </c>
      <c r="C2850" s="443" t="s">
        <v>4933</v>
      </c>
      <c r="D2850" s="444" t="s">
        <v>4934</v>
      </c>
      <c r="E2850" s="443" t="s">
        <v>1373</v>
      </c>
      <c r="F2850" s="444" t="s">
        <v>1374</v>
      </c>
      <c r="G2850" s="443" t="s">
        <v>1393</v>
      </c>
      <c r="H2850" s="443" t="s">
        <v>1396</v>
      </c>
      <c r="I2850" s="445">
        <v>13.310000419616699</v>
      </c>
      <c r="J2850" s="445">
        <v>100</v>
      </c>
      <c r="K2850" s="446">
        <v>1331</v>
      </c>
    </row>
    <row r="2851" spans="1:11" ht="14.45" customHeight="1" x14ac:dyDescent="0.2">
      <c r="A2851" s="441" t="s">
        <v>4818</v>
      </c>
      <c r="B2851" s="442" t="s">
        <v>4819</v>
      </c>
      <c r="C2851" s="443" t="s">
        <v>4933</v>
      </c>
      <c r="D2851" s="444" t="s">
        <v>4934</v>
      </c>
      <c r="E2851" s="443" t="s">
        <v>1373</v>
      </c>
      <c r="F2851" s="444" t="s">
        <v>1374</v>
      </c>
      <c r="G2851" s="443" t="s">
        <v>2675</v>
      </c>
      <c r="H2851" s="443" t="s">
        <v>2679</v>
      </c>
      <c r="I2851" s="445">
        <v>25.530000686645508</v>
      </c>
      <c r="J2851" s="445">
        <v>40</v>
      </c>
      <c r="K2851" s="446">
        <v>1021.2000122070313</v>
      </c>
    </row>
    <row r="2852" spans="1:11" ht="14.45" customHeight="1" x14ac:dyDescent="0.2">
      <c r="A2852" s="441" t="s">
        <v>4818</v>
      </c>
      <c r="B2852" s="442" t="s">
        <v>4819</v>
      </c>
      <c r="C2852" s="443" t="s">
        <v>4933</v>
      </c>
      <c r="D2852" s="444" t="s">
        <v>4934</v>
      </c>
      <c r="E2852" s="443" t="s">
        <v>1373</v>
      </c>
      <c r="F2852" s="444" t="s">
        <v>1374</v>
      </c>
      <c r="G2852" s="443" t="s">
        <v>4951</v>
      </c>
      <c r="H2852" s="443" t="s">
        <v>4952</v>
      </c>
      <c r="I2852" s="445">
        <v>145.19999694824219</v>
      </c>
      <c r="J2852" s="445">
        <v>100</v>
      </c>
      <c r="K2852" s="446">
        <v>14520</v>
      </c>
    </row>
    <row r="2853" spans="1:11" ht="14.45" customHeight="1" x14ac:dyDescent="0.2">
      <c r="A2853" s="441" t="s">
        <v>4818</v>
      </c>
      <c r="B2853" s="442" t="s">
        <v>4819</v>
      </c>
      <c r="C2853" s="443" t="s">
        <v>4933</v>
      </c>
      <c r="D2853" s="444" t="s">
        <v>4934</v>
      </c>
      <c r="E2853" s="443" t="s">
        <v>1373</v>
      </c>
      <c r="F2853" s="444" t="s">
        <v>1374</v>
      </c>
      <c r="G2853" s="443" t="s">
        <v>4953</v>
      </c>
      <c r="H2853" s="443" t="s">
        <v>4954</v>
      </c>
      <c r="I2853" s="445">
        <v>151.25</v>
      </c>
      <c r="J2853" s="445">
        <v>150</v>
      </c>
      <c r="K2853" s="446">
        <v>22687.5</v>
      </c>
    </row>
    <row r="2854" spans="1:11" ht="14.45" customHeight="1" x14ac:dyDescent="0.2">
      <c r="A2854" s="441" t="s">
        <v>4818</v>
      </c>
      <c r="B2854" s="442" t="s">
        <v>4819</v>
      </c>
      <c r="C2854" s="443" t="s">
        <v>4933</v>
      </c>
      <c r="D2854" s="444" t="s">
        <v>4934</v>
      </c>
      <c r="E2854" s="443" t="s">
        <v>1373</v>
      </c>
      <c r="F2854" s="444" t="s">
        <v>1374</v>
      </c>
      <c r="G2854" s="443" t="s">
        <v>4955</v>
      </c>
      <c r="H2854" s="443" t="s">
        <v>4956</v>
      </c>
      <c r="I2854" s="445">
        <v>2178</v>
      </c>
      <c r="J2854" s="445">
        <v>60</v>
      </c>
      <c r="K2854" s="446">
        <v>130680</v>
      </c>
    </row>
    <row r="2855" spans="1:11" ht="14.45" customHeight="1" x14ac:dyDescent="0.2">
      <c r="A2855" s="441" t="s">
        <v>4818</v>
      </c>
      <c r="B2855" s="442" t="s">
        <v>4819</v>
      </c>
      <c r="C2855" s="443" t="s">
        <v>4933</v>
      </c>
      <c r="D2855" s="444" t="s">
        <v>4934</v>
      </c>
      <c r="E2855" s="443" t="s">
        <v>1373</v>
      </c>
      <c r="F2855" s="444" t="s">
        <v>1374</v>
      </c>
      <c r="G2855" s="443" t="s">
        <v>4957</v>
      </c>
      <c r="H2855" s="443" t="s">
        <v>4958</v>
      </c>
      <c r="I2855" s="445">
        <v>145.19999694824219</v>
      </c>
      <c r="J2855" s="445">
        <v>200</v>
      </c>
      <c r="K2855" s="446">
        <v>29040</v>
      </c>
    </row>
    <row r="2856" spans="1:11" ht="14.45" customHeight="1" x14ac:dyDescent="0.2">
      <c r="A2856" s="441" t="s">
        <v>4818</v>
      </c>
      <c r="B2856" s="442" t="s">
        <v>4819</v>
      </c>
      <c r="C2856" s="443" t="s">
        <v>4933</v>
      </c>
      <c r="D2856" s="444" t="s">
        <v>4934</v>
      </c>
      <c r="E2856" s="443" t="s">
        <v>1373</v>
      </c>
      <c r="F2856" s="444" t="s">
        <v>1374</v>
      </c>
      <c r="G2856" s="443" t="s">
        <v>4951</v>
      </c>
      <c r="H2856" s="443" t="s">
        <v>4959</v>
      </c>
      <c r="I2856" s="445">
        <v>145.19999694824219</v>
      </c>
      <c r="J2856" s="445">
        <v>100</v>
      </c>
      <c r="K2856" s="446">
        <v>14520</v>
      </c>
    </row>
    <row r="2857" spans="1:11" ht="14.45" customHeight="1" x14ac:dyDescent="0.2">
      <c r="A2857" s="441" t="s">
        <v>4818</v>
      </c>
      <c r="B2857" s="442" t="s">
        <v>4819</v>
      </c>
      <c r="C2857" s="443" t="s">
        <v>4933</v>
      </c>
      <c r="D2857" s="444" t="s">
        <v>4934</v>
      </c>
      <c r="E2857" s="443" t="s">
        <v>1373</v>
      </c>
      <c r="F2857" s="444" t="s">
        <v>1374</v>
      </c>
      <c r="G2857" s="443" t="s">
        <v>4953</v>
      </c>
      <c r="H2857" s="443" t="s">
        <v>4960</v>
      </c>
      <c r="I2857" s="445">
        <v>151.25</v>
      </c>
      <c r="J2857" s="445">
        <v>75</v>
      </c>
      <c r="K2857" s="446">
        <v>11343.75</v>
      </c>
    </row>
    <row r="2858" spans="1:11" ht="14.45" customHeight="1" x14ac:dyDescent="0.2">
      <c r="A2858" s="441" t="s">
        <v>4818</v>
      </c>
      <c r="B2858" s="442" t="s">
        <v>4819</v>
      </c>
      <c r="C2858" s="443" t="s">
        <v>4933</v>
      </c>
      <c r="D2858" s="444" t="s">
        <v>4934</v>
      </c>
      <c r="E2858" s="443" t="s">
        <v>1373</v>
      </c>
      <c r="F2858" s="444" t="s">
        <v>1374</v>
      </c>
      <c r="G2858" s="443" t="s">
        <v>4955</v>
      </c>
      <c r="H2858" s="443" t="s">
        <v>4961</v>
      </c>
      <c r="I2858" s="445">
        <v>2178</v>
      </c>
      <c r="J2858" s="445">
        <v>30</v>
      </c>
      <c r="K2858" s="446">
        <v>65340</v>
      </c>
    </row>
    <row r="2859" spans="1:11" ht="14.45" customHeight="1" x14ac:dyDescent="0.2">
      <c r="A2859" s="441" t="s">
        <v>4818</v>
      </c>
      <c r="B2859" s="442" t="s">
        <v>4819</v>
      </c>
      <c r="C2859" s="443" t="s">
        <v>4933</v>
      </c>
      <c r="D2859" s="444" t="s">
        <v>4934</v>
      </c>
      <c r="E2859" s="443" t="s">
        <v>1373</v>
      </c>
      <c r="F2859" s="444" t="s">
        <v>1374</v>
      </c>
      <c r="G2859" s="443" t="s">
        <v>4957</v>
      </c>
      <c r="H2859" s="443" t="s">
        <v>4962</v>
      </c>
      <c r="I2859" s="445">
        <v>145.19999694824219</v>
      </c>
      <c r="J2859" s="445">
        <v>150</v>
      </c>
      <c r="K2859" s="446">
        <v>21780</v>
      </c>
    </row>
    <row r="2860" spans="1:11" ht="14.45" customHeight="1" x14ac:dyDescent="0.2">
      <c r="A2860" s="441" t="s">
        <v>4818</v>
      </c>
      <c r="B2860" s="442" t="s">
        <v>4819</v>
      </c>
      <c r="C2860" s="443" t="s">
        <v>4933</v>
      </c>
      <c r="D2860" s="444" t="s">
        <v>4934</v>
      </c>
      <c r="E2860" s="443" t="s">
        <v>1373</v>
      </c>
      <c r="F2860" s="444" t="s">
        <v>1374</v>
      </c>
      <c r="G2860" s="443" t="s">
        <v>1418</v>
      </c>
      <c r="H2860" s="443" t="s">
        <v>1419</v>
      </c>
      <c r="I2860" s="445">
        <v>0.81999999284744263</v>
      </c>
      <c r="J2860" s="445">
        <v>300</v>
      </c>
      <c r="K2860" s="446">
        <v>246</v>
      </c>
    </row>
    <row r="2861" spans="1:11" ht="14.45" customHeight="1" x14ac:dyDescent="0.2">
      <c r="A2861" s="441" t="s">
        <v>4818</v>
      </c>
      <c r="B2861" s="442" t="s">
        <v>4819</v>
      </c>
      <c r="C2861" s="443" t="s">
        <v>4933</v>
      </c>
      <c r="D2861" s="444" t="s">
        <v>4934</v>
      </c>
      <c r="E2861" s="443" t="s">
        <v>1373</v>
      </c>
      <c r="F2861" s="444" t="s">
        <v>1374</v>
      </c>
      <c r="G2861" s="443" t="s">
        <v>1431</v>
      </c>
      <c r="H2861" s="443" t="s">
        <v>3886</v>
      </c>
      <c r="I2861" s="445">
        <v>1.0900000333786011</v>
      </c>
      <c r="J2861" s="445">
        <v>500</v>
      </c>
      <c r="K2861" s="446">
        <v>545</v>
      </c>
    </row>
    <row r="2862" spans="1:11" ht="14.45" customHeight="1" x14ac:dyDescent="0.2">
      <c r="A2862" s="441" t="s">
        <v>4818</v>
      </c>
      <c r="B2862" s="442" t="s">
        <v>4819</v>
      </c>
      <c r="C2862" s="443" t="s">
        <v>4933</v>
      </c>
      <c r="D2862" s="444" t="s">
        <v>4934</v>
      </c>
      <c r="E2862" s="443" t="s">
        <v>1373</v>
      </c>
      <c r="F2862" s="444" t="s">
        <v>1374</v>
      </c>
      <c r="G2862" s="443" t="s">
        <v>1420</v>
      </c>
      <c r="H2862" s="443" t="s">
        <v>1421</v>
      </c>
      <c r="I2862" s="445">
        <v>0.43000000715255737</v>
      </c>
      <c r="J2862" s="445">
        <v>200</v>
      </c>
      <c r="K2862" s="446">
        <v>86</v>
      </c>
    </row>
    <row r="2863" spans="1:11" ht="14.45" customHeight="1" x14ac:dyDescent="0.2">
      <c r="A2863" s="441" t="s">
        <v>4818</v>
      </c>
      <c r="B2863" s="442" t="s">
        <v>4819</v>
      </c>
      <c r="C2863" s="443" t="s">
        <v>4933</v>
      </c>
      <c r="D2863" s="444" t="s">
        <v>4934</v>
      </c>
      <c r="E2863" s="443" t="s">
        <v>1373</v>
      </c>
      <c r="F2863" s="444" t="s">
        <v>1374</v>
      </c>
      <c r="G2863" s="443" t="s">
        <v>1422</v>
      </c>
      <c r="H2863" s="443" t="s">
        <v>1423</v>
      </c>
      <c r="I2863" s="445">
        <v>0.4699999988079071</v>
      </c>
      <c r="J2863" s="445">
        <v>500</v>
      </c>
      <c r="K2863" s="446">
        <v>235</v>
      </c>
    </row>
    <row r="2864" spans="1:11" ht="14.45" customHeight="1" x14ac:dyDescent="0.2">
      <c r="A2864" s="441" t="s">
        <v>4818</v>
      </c>
      <c r="B2864" s="442" t="s">
        <v>4819</v>
      </c>
      <c r="C2864" s="443" t="s">
        <v>4933</v>
      </c>
      <c r="D2864" s="444" t="s">
        <v>4934</v>
      </c>
      <c r="E2864" s="443" t="s">
        <v>1373</v>
      </c>
      <c r="F2864" s="444" t="s">
        <v>1374</v>
      </c>
      <c r="G2864" s="443" t="s">
        <v>1422</v>
      </c>
      <c r="H2864" s="443" t="s">
        <v>1424</v>
      </c>
      <c r="I2864" s="445">
        <v>0.47999998927116394</v>
      </c>
      <c r="J2864" s="445">
        <v>200</v>
      </c>
      <c r="K2864" s="446">
        <v>96</v>
      </c>
    </row>
    <row r="2865" spans="1:11" ht="14.45" customHeight="1" x14ac:dyDescent="0.2">
      <c r="A2865" s="441" t="s">
        <v>4818</v>
      </c>
      <c r="B2865" s="442" t="s">
        <v>4819</v>
      </c>
      <c r="C2865" s="443" t="s">
        <v>4933</v>
      </c>
      <c r="D2865" s="444" t="s">
        <v>4934</v>
      </c>
      <c r="E2865" s="443" t="s">
        <v>1373</v>
      </c>
      <c r="F2865" s="444" t="s">
        <v>1374</v>
      </c>
      <c r="G2865" s="443" t="s">
        <v>3095</v>
      </c>
      <c r="H2865" s="443" t="s">
        <v>3096</v>
      </c>
      <c r="I2865" s="445">
        <v>1.1399999856948853</v>
      </c>
      <c r="J2865" s="445">
        <v>160</v>
      </c>
      <c r="K2865" s="446">
        <v>182.39999389648438</v>
      </c>
    </row>
    <row r="2866" spans="1:11" ht="14.45" customHeight="1" x14ac:dyDescent="0.2">
      <c r="A2866" s="441" t="s">
        <v>4818</v>
      </c>
      <c r="B2866" s="442" t="s">
        <v>4819</v>
      </c>
      <c r="C2866" s="443" t="s">
        <v>4933</v>
      </c>
      <c r="D2866" s="444" t="s">
        <v>4934</v>
      </c>
      <c r="E2866" s="443" t="s">
        <v>1373</v>
      </c>
      <c r="F2866" s="444" t="s">
        <v>1374</v>
      </c>
      <c r="G2866" s="443" t="s">
        <v>1425</v>
      </c>
      <c r="H2866" s="443" t="s">
        <v>1426</v>
      </c>
      <c r="I2866" s="445">
        <v>0.57999998331069946</v>
      </c>
      <c r="J2866" s="445">
        <v>200</v>
      </c>
      <c r="K2866" s="446">
        <v>116</v>
      </c>
    </row>
    <row r="2867" spans="1:11" ht="14.45" customHeight="1" x14ac:dyDescent="0.2">
      <c r="A2867" s="441" t="s">
        <v>4818</v>
      </c>
      <c r="B2867" s="442" t="s">
        <v>4819</v>
      </c>
      <c r="C2867" s="443" t="s">
        <v>4933</v>
      </c>
      <c r="D2867" s="444" t="s">
        <v>4934</v>
      </c>
      <c r="E2867" s="443" t="s">
        <v>1373</v>
      </c>
      <c r="F2867" s="444" t="s">
        <v>1374</v>
      </c>
      <c r="G2867" s="443" t="s">
        <v>1427</v>
      </c>
      <c r="H2867" s="443" t="s">
        <v>1428</v>
      </c>
      <c r="I2867" s="445">
        <v>0.67000001668930054</v>
      </c>
      <c r="J2867" s="445">
        <v>500</v>
      </c>
      <c r="K2867" s="446">
        <v>335</v>
      </c>
    </row>
    <row r="2868" spans="1:11" ht="14.45" customHeight="1" x14ac:dyDescent="0.2">
      <c r="A2868" s="441" t="s">
        <v>4818</v>
      </c>
      <c r="B2868" s="442" t="s">
        <v>4819</v>
      </c>
      <c r="C2868" s="443" t="s">
        <v>4933</v>
      </c>
      <c r="D2868" s="444" t="s">
        <v>4934</v>
      </c>
      <c r="E2868" s="443" t="s">
        <v>1373</v>
      </c>
      <c r="F2868" s="444" t="s">
        <v>1374</v>
      </c>
      <c r="G2868" s="443" t="s">
        <v>4861</v>
      </c>
      <c r="H2868" s="443" t="s">
        <v>4862</v>
      </c>
      <c r="I2868" s="445">
        <v>6.309999942779541</v>
      </c>
      <c r="J2868" s="445">
        <v>200</v>
      </c>
      <c r="K2868" s="446">
        <v>1262.3399658203125</v>
      </c>
    </row>
    <row r="2869" spans="1:11" ht="14.45" customHeight="1" x14ac:dyDescent="0.2">
      <c r="A2869" s="441" t="s">
        <v>4818</v>
      </c>
      <c r="B2869" s="442" t="s">
        <v>4819</v>
      </c>
      <c r="C2869" s="443" t="s">
        <v>4933</v>
      </c>
      <c r="D2869" s="444" t="s">
        <v>4934</v>
      </c>
      <c r="E2869" s="443" t="s">
        <v>1373</v>
      </c>
      <c r="F2869" s="444" t="s">
        <v>1374</v>
      </c>
      <c r="G2869" s="443" t="s">
        <v>4863</v>
      </c>
      <c r="H2869" s="443" t="s">
        <v>4864</v>
      </c>
      <c r="I2869" s="445">
        <v>9.1466665267944336</v>
      </c>
      <c r="J2869" s="445">
        <v>700</v>
      </c>
      <c r="K2869" s="446">
        <v>6401.25</v>
      </c>
    </row>
    <row r="2870" spans="1:11" ht="14.45" customHeight="1" x14ac:dyDescent="0.2">
      <c r="A2870" s="441" t="s">
        <v>4818</v>
      </c>
      <c r="B2870" s="442" t="s">
        <v>4819</v>
      </c>
      <c r="C2870" s="443" t="s">
        <v>4933</v>
      </c>
      <c r="D2870" s="444" t="s">
        <v>4934</v>
      </c>
      <c r="E2870" s="443" t="s">
        <v>1373</v>
      </c>
      <c r="F2870" s="444" t="s">
        <v>1374</v>
      </c>
      <c r="G2870" s="443" t="s">
        <v>4963</v>
      </c>
      <c r="H2870" s="443" t="s">
        <v>4964</v>
      </c>
      <c r="I2870" s="445">
        <v>1.9600000381469727</v>
      </c>
      <c r="J2870" s="445">
        <v>500</v>
      </c>
      <c r="K2870" s="446">
        <v>982.02996826171875</v>
      </c>
    </row>
    <row r="2871" spans="1:11" ht="14.45" customHeight="1" x14ac:dyDescent="0.2">
      <c r="A2871" s="441" t="s">
        <v>4818</v>
      </c>
      <c r="B2871" s="442" t="s">
        <v>4819</v>
      </c>
      <c r="C2871" s="443" t="s">
        <v>4933</v>
      </c>
      <c r="D2871" s="444" t="s">
        <v>4934</v>
      </c>
      <c r="E2871" s="443" t="s">
        <v>1373</v>
      </c>
      <c r="F2871" s="444" t="s">
        <v>1374</v>
      </c>
      <c r="G2871" s="443" t="s">
        <v>4865</v>
      </c>
      <c r="H2871" s="443" t="s">
        <v>4866</v>
      </c>
      <c r="I2871" s="445">
        <v>4.309999942779541</v>
      </c>
      <c r="J2871" s="445">
        <v>400</v>
      </c>
      <c r="K2871" s="446">
        <v>1723.0400390625</v>
      </c>
    </row>
    <row r="2872" spans="1:11" ht="14.45" customHeight="1" x14ac:dyDescent="0.2">
      <c r="A2872" s="441" t="s">
        <v>4818</v>
      </c>
      <c r="B2872" s="442" t="s">
        <v>4819</v>
      </c>
      <c r="C2872" s="443" t="s">
        <v>4933</v>
      </c>
      <c r="D2872" s="444" t="s">
        <v>4934</v>
      </c>
      <c r="E2872" s="443" t="s">
        <v>1373</v>
      </c>
      <c r="F2872" s="444" t="s">
        <v>1374</v>
      </c>
      <c r="G2872" s="443" t="s">
        <v>4867</v>
      </c>
      <c r="H2872" s="443" t="s">
        <v>4868</v>
      </c>
      <c r="I2872" s="445">
        <v>14.649999618530273</v>
      </c>
      <c r="J2872" s="445">
        <v>100</v>
      </c>
      <c r="K2872" s="446">
        <v>1465</v>
      </c>
    </row>
    <row r="2873" spans="1:11" ht="14.45" customHeight="1" x14ac:dyDescent="0.2">
      <c r="A2873" s="441" t="s">
        <v>4818</v>
      </c>
      <c r="B2873" s="442" t="s">
        <v>4819</v>
      </c>
      <c r="C2873" s="443" t="s">
        <v>4933</v>
      </c>
      <c r="D2873" s="444" t="s">
        <v>4934</v>
      </c>
      <c r="E2873" s="443" t="s">
        <v>1373</v>
      </c>
      <c r="F2873" s="444" t="s">
        <v>1374</v>
      </c>
      <c r="G2873" s="443" t="s">
        <v>4869</v>
      </c>
      <c r="H2873" s="443" t="s">
        <v>4870</v>
      </c>
      <c r="I2873" s="445">
        <v>5.4200000762939453</v>
      </c>
      <c r="J2873" s="445">
        <v>300</v>
      </c>
      <c r="K2873" s="446">
        <v>1625.5899658203125</v>
      </c>
    </row>
    <row r="2874" spans="1:11" ht="14.45" customHeight="1" x14ac:dyDescent="0.2">
      <c r="A2874" s="441" t="s">
        <v>4818</v>
      </c>
      <c r="B2874" s="442" t="s">
        <v>4819</v>
      </c>
      <c r="C2874" s="443" t="s">
        <v>4933</v>
      </c>
      <c r="D2874" s="444" t="s">
        <v>4934</v>
      </c>
      <c r="E2874" s="443" t="s">
        <v>1373</v>
      </c>
      <c r="F2874" s="444" t="s">
        <v>1374</v>
      </c>
      <c r="G2874" s="443" t="s">
        <v>2688</v>
      </c>
      <c r="H2874" s="443" t="s">
        <v>2689</v>
      </c>
      <c r="I2874" s="445">
        <v>7.4283332029978437</v>
      </c>
      <c r="J2874" s="445">
        <v>1550</v>
      </c>
      <c r="K2874" s="446">
        <v>11512.5</v>
      </c>
    </row>
    <row r="2875" spans="1:11" ht="14.45" customHeight="1" x14ac:dyDescent="0.2">
      <c r="A2875" s="441" t="s">
        <v>4818</v>
      </c>
      <c r="B2875" s="442" t="s">
        <v>4819</v>
      </c>
      <c r="C2875" s="443" t="s">
        <v>4933</v>
      </c>
      <c r="D2875" s="444" t="s">
        <v>4934</v>
      </c>
      <c r="E2875" s="443" t="s">
        <v>1373</v>
      </c>
      <c r="F2875" s="444" t="s">
        <v>1374</v>
      </c>
      <c r="G2875" s="443" t="s">
        <v>4871</v>
      </c>
      <c r="H2875" s="443" t="s">
        <v>4965</v>
      </c>
      <c r="I2875" s="445">
        <v>2.119999885559082</v>
      </c>
      <c r="J2875" s="445">
        <v>200</v>
      </c>
      <c r="K2875" s="446">
        <v>424</v>
      </c>
    </row>
    <row r="2876" spans="1:11" ht="14.45" customHeight="1" x14ac:dyDescent="0.2">
      <c r="A2876" s="441" t="s">
        <v>4818</v>
      </c>
      <c r="B2876" s="442" t="s">
        <v>4819</v>
      </c>
      <c r="C2876" s="443" t="s">
        <v>4933</v>
      </c>
      <c r="D2876" s="444" t="s">
        <v>4934</v>
      </c>
      <c r="E2876" s="443" t="s">
        <v>1373</v>
      </c>
      <c r="F2876" s="444" t="s">
        <v>1374</v>
      </c>
      <c r="G2876" s="443" t="s">
        <v>1431</v>
      </c>
      <c r="H2876" s="443" t="s">
        <v>1432</v>
      </c>
      <c r="I2876" s="445">
        <v>1.0900000333786011</v>
      </c>
      <c r="J2876" s="445">
        <v>200</v>
      </c>
      <c r="K2876" s="446">
        <v>218</v>
      </c>
    </row>
    <row r="2877" spans="1:11" ht="14.45" customHeight="1" x14ac:dyDescent="0.2">
      <c r="A2877" s="441" t="s">
        <v>4818</v>
      </c>
      <c r="B2877" s="442" t="s">
        <v>4819</v>
      </c>
      <c r="C2877" s="443" t="s">
        <v>4933</v>
      </c>
      <c r="D2877" s="444" t="s">
        <v>4934</v>
      </c>
      <c r="E2877" s="443" t="s">
        <v>1373</v>
      </c>
      <c r="F2877" s="444" t="s">
        <v>1374</v>
      </c>
      <c r="G2877" s="443" t="s">
        <v>1422</v>
      </c>
      <c r="H2877" s="443" t="s">
        <v>1433</v>
      </c>
      <c r="I2877" s="445">
        <v>0.47499999403953552</v>
      </c>
      <c r="J2877" s="445">
        <v>400</v>
      </c>
      <c r="K2877" s="446">
        <v>190</v>
      </c>
    </row>
    <row r="2878" spans="1:11" ht="14.45" customHeight="1" x14ac:dyDescent="0.2">
      <c r="A2878" s="441" t="s">
        <v>4818</v>
      </c>
      <c r="B2878" s="442" t="s">
        <v>4819</v>
      </c>
      <c r="C2878" s="443" t="s">
        <v>4933</v>
      </c>
      <c r="D2878" s="444" t="s">
        <v>4934</v>
      </c>
      <c r="E2878" s="443" t="s">
        <v>1373</v>
      </c>
      <c r="F2878" s="444" t="s">
        <v>1374</v>
      </c>
      <c r="G2878" s="443" t="s">
        <v>4858</v>
      </c>
      <c r="H2878" s="443" t="s">
        <v>4873</v>
      </c>
      <c r="I2878" s="445">
        <v>2.75</v>
      </c>
      <c r="J2878" s="445">
        <v>300</v>
      </c>
      <c r="K2878" s="446">
        <v>825</v>
      </c>
    </row>
    <row r="2879" spans="1:11" ht="14.45" customHeight="1" x14ac:dyDescent="0.2">
      <c r="A2879" s="441" t="s">
        <v>4818</v>
      </c>
      <c r="B2879" s="442" t="s">
        <v>4819</v>
      </c>
      <c r="C2879" s="443" t="s">
        <v>4933</v>
      </c>
      <c r="D2879" s="444" t="s">
        <v>4934</v>
      </c>
      <c r="E2879" s="443" t="s">
        <v>1373</v>
      </c>
      <c r="F2879" s="444" t="s">
        <v>1374</v>
      </c>
      <c r="G2879" s="443" t="s">
        <v>3893</v>
      </c>
      <c r="H2879" s="443" t="s">
        <v>4966</v>
      </c>
      <c r="I2879" s="445">
        <v>11.069999694824219</v>
      </c>
      <c r="J2879" s="445">
        <v>300</v>
      </c>
      <c r="K2879" s="446">
        <v>3321.449951171875</v>
      </c>
    </row>
    <row r="2880" spans="1:11" ht="14.45" customHeight="1" x14ac:dyDescent="0.2">
      <c r="A2880" s="441" t="s">
        <v>4818</v>
      </c>
      <c r="B2880" s="442" t="s">
        <v>4819</v>
      </c>
      <c r="C2880" s="443" t="s">
        <v>4933</v>
      </c>
      <c r="D2880" s="444" t="s">
        <v>4934</v>
      </c>
      <c r="E2880" s="443" t="s">
        <v>1373</v>
      </c>
      <c r="F2880" s="444" t="s">
        <v>1374</v>
      </c>
      <c r="G2880" s="443" t="s">
        <v>4865</v>
      </c>
      <c r="H2880" s="443" t="s">
        <v>4876</v>
      </c>
      <c r="I2880" s="445">
        <v>4.309999942779541</v>
      </c>
      <c r="J2880" s="445">
        <v>300</v>
      </c>
      <c r="K2880" s="446">
        <v>1292.280029296875</v>
      </c>
    </row>
    <row r="2881" spans="1:11" ht="14.45" customHeight="1" x14ac:dyDescent="0.2">
      <c r="A2881" s="441" t="s">
        <v>4818</v>
      </c>
      <c r="B2881" s="442" t="s">
        <v>4819</v>
      </c>
      <c r="C2881" s="443" t="s">
        <v>4933</v>
      </c>
      <c r="D2881" s="444" t="s">
        <v>4934</v>
      </c>
      <c r="E2881" s="443" t="s">
        <v>1373</v>
      </c>
      <c r="F2881" s="444" t="s">
        <v>1374</v>
      </c>
      <c r="G2881" s="443" t="s">
        <v>4867</v>
      </c>
      <c r="H2881" s="443" t="s">
        <v>4877</v>
      </c>
      <c r="I2881" s="445">
        <v>14.649999618530273</v>
      </c>
      <c r="J2881" s="445">
        <v>100</v>
      </c>
      <c r="K2881" s="446">
        <v>1465.260009765625</v>
      </c>
    </row>
    <row r="2882" spans="1:11" ht="14.45" customHeight="1" x14ac:dyDescent="0.2">
      <c r="A2882" s="441" t="s">
        <v>4818</v>
      </c>
      <c r="B2882" s="442" t="s">
        <v>4819</v>
      </c>
      <c r="C2882" s="443" t="s">
        <v>4933</v>
      </c>
      <c r="D2882" s="444" t="s">
        <v>4934</v>
      </c>
      <c r="E2882" s="443" t="s">
        <v>1373</v>
      </c>
      <c r="F2882" s="444" t="s">
        <v>1374</v>
      </c>
      <c r="G2882" s="443" t="s">
        <v>2688</v>
      </c>
      <c r="H2882" s="443" t="s">
        <v>3898</v>
      </c>
      <c r="I2882" s="445">
        <v>7.4266665776570635</v>
      </c>
      <c r="J2882" s="445">
        <v>800</v>
      </c>
      <c r="K2882" s="446">
        <v>5941</v>
      </c>
    </row>
    <row r="2883" spans="1:11" ht="14.45" customHeight="1" x14ac:dyDescent="0.2">
      <c r="A2883" s="441" t="s">
        <v>4818</v>
      </c>
      <c r="B2883" s="442" t="s">
        <v>4819</v>
      </c>
      <c r="C2883" s="443" t="s">
        <v>4933</v>
      </c>
      <c r="D2883" s="444" t="s">
        <v>4934</v>
      </c>
      <c r="E2883" s="443" t="s">
        <v>1373</v>
      </c>
      <c r="F2883" s="444" t="s">
        <v>1374</v>
      </c>
      <c r="G2883" s="443" t="s">
        <v>4967</v>
      </c>
      <c r="H2883" s="443" t="s">
        <v>4968</v>
      </c>
      <c r="I2883" s="445">
        <v>22.989999771118164</v>
      </c>
      <c r="J2883" s="445">
        <v>10</v>
      </c>
      <c r="K2883" s="446">
        <v>229.89999771118164</v>
      </c>
    </row>
    <row r="2884" spans="1:11" ht="14.45" customHeight="1" x14ac:dyDescent="0.2">
      <c r="A2884" s="441" t="s">
        <v>4818</v>
      </c>
      <c r="B2884" s="442" t="s">
        <v>4819</v>
      </c>
      <c r="C2884" s="443" t="s">
        <v>4933</v>
      </c>
      <c r="D2884" s="444" t="s">
        <v>4934</v>
      </c>
      <c r="E2884" s="443" t="s">
        <v>1373</v>
      </c>
      <c r="F2884" s="444" t="s">
        <v>1374</v>
      </c>
      <c r="G2884" s="443" t="s">
        <v>4969</v>
      </c>
      <c r="H2884" s="443" t="s">
        <v>4970</v>
      </c>
      <c r="I2884" s="445">
        <v>83.489997863769531</v>
      </c>
      <c r="J2884" s="445">
        <v>50</v>
      </c>
      <c r="K2884" s="446">
        <v>4174.5</v>
      </c>
    </row>
    <row r="2885" spans="1:11" ht="14.45" customHeight="1" x14ac:dyDescent="0.2">
      <c r="A2885" s="441" t="s">
        <v>4818</v>
      </c>
      <c r="B2885" s="442" t="s">
        <v>4819</v>
      </c>
      <c r="C2885" s="443" t="s">
        <v>4933</v>
      </c>
      <c r="D2885" s="444" t="s">
        <v>4934</v>
      </c>
      <c r="E2885" s="443" t="s">
        <v>1373</v>
      </c>
      <c r="F2885" s="444" t="s">
        <v>1374</v>
      </c>
      <c r="G2885" s="443" t="s">
        <v>4969</v>
      </c>
      <c r="H2885" s="443" t="s">
        <v>4971</v>
      </c>
      <c r="I2885" s="445">
        <v>78.650001525878906</v>
      </c>
      <c r="J2885" s="445">
        <v>50</v>
      </c>
      <c r="K2885" s="446">
        <v>3932.5</v>
      </c>
    </row>
    <row r="2886" spans="1:11" ht="14.45" customHeight="1" x14ac:dyDescent="0.2">
      <c r="A2886" s="441" t="s">
        <v>4818</v>
      </c>
      <c r="B2886" s="442" t="s">
        <v>4819</v>
      </c>
      <c r="C2886" s="443" t="s">
        <v>4933</v>
      </c>
      <c r="D2886" s="444" t="s">
        <v>4934</v>
      </c>
      <c r="E2886" s="443" t="s">
        <v>1373</v>
      </c>
      <c r="F2886" s="444" t="s">
        <v>1374</v>
      </c>
      <c r="G2886" s="443" t="s">
        <v>4888</v>
      </c>
      <c r="H2886" s="443" t="s">
        <v>4889</v>
      </c>
      <c r="I2886" s="445">
        <v>71.389999389648438</v>
      </c>
      <c r="J2886" s="445">
        <v>300</v>
      </c>
      <c r="K2886" s="446">
        <v>21417</v>
      </c>
    </row>
    <row r="2887" spans="1:11" ht="14.45" customHeight="1" x14ac:dyDescent="0.2">
      <c r="A2887" s="441" t="s">
        <v>4818</v>
      </c>
      <c r="B2887" s="442" t="s">
        <v>4819</v>
      </c>
      <c r="C2887" s="443" t="s">
        <v>4933</v>
      </c>
      <c r="D2887" s="444" t="s">
        <v>4934</v>
      </c>
      <c r="E2887" s="443" t="s">
        <v>1373</v>
      </c>
      <c r="F2887" s="444" t="s">
        <v>1374</v>
      </c>
      <c r="G2887" s="443" t="s">
        <v>4972</v>
      </c>
      <c r="H2887" s="443" t="s">
        <v>4973</v>
      </c>
      <c r="I2887" s="445">
        <v>87.120002746582031</v>
      </c>
      <c r="J2887" s="445">
        <v>105</v>
      </c>
      <c r="K2887" s="446">
        <v>9147.599609375</v>
      </c>
    </row>
    <row r="2888" spans="1:11" ht="14.45" customHeight="1" x14ac:dyDescent="0.2">
      <c r="A2888" s="441" t="s">
        <v>4818</v>
      </c>
      <c r="B2888" s="442" t="s">
        <v>4819</v>
      </c>
      <c r="C2888" s="443" t="s">
        <v>4933</v>
      </c>
      <c r="D2888" s="444" t="s">
        <v>4934</v>
      </c>
      <c r="E2888" s="443" t="s">
        <v>1373</v>
      </c>
      <c r="F2888" s="444" t="s">
        <v>1374</v>
      </c>
      <c r="G2888" s="443" t="s">
        <v>4974</v>
      </c>
      <c r="H2888" s="443" t="s">
        <v>4975</v>
      </c>
      <c r="I2888" s="445">
        <v>84.699996948242188</v>
      </c>
      <c r="J2888" s="445">
        <v>640</v>
      </c>
      <c r="K2888" s="446">
        <v>54208</v>
      </c>
    </row>
    <row r="2889" spans="1:11" ht="14.45" customHeight="1" x14ac:dyDescent="0.2">
      <c r="A2889" s="441" t="s">
        <v>4818</v>
      </c>
      <c r="B2889" s="442" t="s">
        <v>4819</v>
      </c>
      <c r="C2889" s="443" t="s">
        <v>4933</v>
      </c>
      <c r="D2889" s="444" t="s">
        <v>4934</v>
      </c>
      <c r="E2889" s="443" t="s">
        <v>1373</v>
      </c>
      <c r="F2889" s="444" t="s">
        <v>1374</v>
      </c>
      <c r="G2889" s="443" t="s">
        <v>4972</v>
      </c>
      <c r="H2889" s="443" t="s">
        <v>4976</v>
      </c>
      <c r="I2889" s="445">
        <v>87.120002746582031</v>
      </c>
      <c r="J2889" s="445">
        <v>805</v>
      </c>
      <c r="K2889" s="446">
        <v>70131.59814453125</v>
      </c>
    </row>
    <row r="2890" spans="1:11" ht="14.45" customHeight="1" x14ac:dyDescent="0.2">
      <c r="A2890" s="441" t="s">
        <v>4818</v>
      </c>
      <c r="B2890" s="442" t="s">
        <v>4819</v>
      </c>
      <c r="C2890" s="443" t="s">
        <v>4933</v>
      </c>
      <c r="D2890" s="444" t="s">
        <v>4934</v>
      </c>
      <c r="E2890" s="443" t="s">
        <v>1373</v>
      </c>
      <c r="F2890" s="444" t="s">
        <v>1374</v>
      </c>
      <c r="G2890" s="443" t="s">
        <v>4977</v>
      </c>
      <c r="H2890" s="443" t="s">
        <v>4978</v>
      </c>
      <c r="I2890" s="445">
        <v>71.389999389648438</v>
      </c>
      <c r="J2890" s="445">
        <v>150</v>
      </c>
      <c r="K2890" s="446">
        <v>10708.5</v>
      </c>
    </row>
    <row r="2891" spans="1:11" ht="14.45" customHeight="1" x14ac:dyDescent="0.2">
      <c r="A2891" s="441" t="s">
        <v>4818</v>
      </c>
      <c r="B2891" s="442" t="s">
        <v>4819</v>
      </c>
      <c r="C2891" s="443" t="s">
        <v>4933</v>
      </c>
      <c r="D2891" s="444" t="s">
        <v>4934</v>
      </c>
      <c r="E2891" s="443" t="s">
        <v>1373</v>
      </c>
      <c r="F2891" s="444" t="s">
        <v>1374</v>
      </c>
      <c r="G2891" s="443" t="s">
        <v>4979</v>
      </c>
      <c r="H2891" s="443" t="s">
        <v>4980</v>
      </c>
      <c r="I2891" s="445">
        <v>96.800003051757813</v>
      </c>
      <c r="J2891" s="445">
        <v>35</v>
      </c>
      <c r="K2891" s="446">
        <v>3388</v>
      </c>
    </row>
    <row r="2892" spans="1:11" ht="14.45" customHeight="1" x14ac:dyDescent="0.2">
      <c r="A2892" s="441" t="s">
        <v>4818</v>
      </c>
      <c r="B2892" s="442" t="s">
        <v>4819</v>
      </c>
      <c r="C2892" s="443" t="s">
        <v>4933</v>
      </c>
      <c r="D2892" s="444" t="s">
        <v>4934</v>
      </c>
      <c r="E2892" s="443" t="s">
        <v>1373</v>
      </c>
      <c r="F2892" s="444" t="s">
        <v>1374</v>
      </c>
      <c r="G2892" s="443" t="s">
        <v>4981</v>
      </c>
      <c r="H2892" s="443" t="s">
        <v>4982</v>
      </c>
      <c r="I2892" s="445">
        <v>71.389999389648438</v>
      </c>
      <c r="J2892" s="445">
        <v>150</v>
      </c>
      <c r="K2892" s="446">
        <v>10708.5</v>
      </c>
    </row>
    <row r="2893" spans="1:11" ht="14.45" customHeight="1" x14ac:dyDescent="0.2">
      <c r="A2893" s="441" t="s">
        <v>4818</v>
      </c>
      <c r="B2893" s="442" t="s">
        <v>4819</v>
      </c>
      <c r="C2893" s="443" t="s">
        <v>4933</v>
      </c>
      <c r="D2893" s="444" t="s">
        <v>4934</v>
      </c>
      <c r="E2893" s="443" t="s">
        <v>1373</v>
      </c>
      <c r="F2893" s="444" t="s">
        <v>1374</v>
      </c>
      <c r="G2893" s="443" t="s">
        <v>4974</v>
      </c>
      <c r="H2893" s="443" t="s">
        <v>4983</v>
      </c>
      <c r="I2893" s="445">
        <v>84.699996948242188</v>
      </c>
      <c r="J2893" s="445">
        <v>200</v>
      </c>
      <c r="K2893" s="446">
        <v>16940</v>
      </c>
    </row>
    <row r="2894" spans="1:11" ht="14.45" customHeight="1" x14ac:dyDescent="0.2">
      <c r="A2894" s="441" t="s">
        <v>4818</v>
      </c>
      <c r="B2894" s="442" t="s">
        <v>4819</v>
      </c>
      <c r="C2894" s="443" t="s">
        <v>4933</v>
      </c>
      <c r="D2894" s="444" t="s">
        <v>4934</v>
      </c>
      <c r="E2894" s="443" t="s">
        <v>1373</v>
      </c>
      <c r="F2894" s="444" t="s">
        <v>1374</v>
      </c>
      <c r="G2894" s="443" t="s">
        <v>4972</v>
      </c>
      <c r="H2894" s="443" t="s">
        <v>4984</v>
      </c>
      <c r="I2894" s="445">
        <v>87.120002746582031</v>
      </c>
      <c r="J2894" s="445">
        <v>385</v>
      </c>
      <c r="K2894" s="446">
        <v>33541.198974609375</v>
      </c>
    </row>
    <row r="2895" spans="1:11" ht="14.45" customHeight="1" x14ac:dyDescent="0.2">
      <c r="A2895" s="441" t="s">
        <v>4818</v>
      </c>
      <c r="B2895" s="442" t="s">
        <v>4819</v>
      </c>
      <c r="C2895" s="443" t="s">
        <v>4933</v>
      </c>
      <c r="D2895" s="444" t="s">
        <v>4934</v>
      </c>
      <c r="E2895" s="443" t="s">
        <v>1373</v>
      </c>
      <c r="F2895" s="444" t="s">
        <v>1374</v>
      </c>
      <c r="G2895" s="443" t="s">
        <v>4977</v>
      </c>
      <c r="H2895" s="443" t="s">
        <v>4985</v>
      </c>
      <c r="I2895" s="445">
        <v>71.389999389648438</v>
      </c>
      <c r="J2895" s="445">
        <v>50</v>
      </c>
      <c r="K2895" s="446">
        <v>3569.5</v>
      </c>
    </row>
    <row r="2896" spans="1:11" ht="14.45" customHeight="1" x14ac:dyDescent="0.2">
      <c r="A2896" s="441" t="s">
        <v>4818</v>
      </c>
      <c r="B2896" s="442" t="s">
        <v>4819</v>
      </c>
      <c r="C2896" s="443" t="s">
        <v>4933</v>
      </c>
      <c r="D2896" s="444" t="s">
        <v>4934</v>
      </c>
      <c r="E2896" s="443" t="s">
        <v>1373</v>
      </c>
      <c r="F2896" s="444" t="s">
        <v>1374</v>
      </c>
      <c r="G2896" s="443" t="s">
        <v>4981</v>
      </c>
      <c r="H2896" s="443" t="s">
        <v>4986</v>
      </c>
      <c r="I2896" s="445">
        <v>71.389999389648438</v>
      </c>
      <c r="J2896" s="445">
        <v>100</v>
      </c>
      <c r="K2896" s="446">
        <v>7139</v>
      </c>
    </row>
    <row r="2897" spans="1:11" ht="14.45" customHeight="1" x14ac:dyDescent="0.2">
      <c r="A2897" s="441" t="s">
        <v>4818</v>
      </c>
      <c r="B2897" s="442" t="s">
        <v>4819</v>
      </c>
      <c r="C2897" s="443" t="s">
        <v>4933</v>
      </c>
      <c r="D2897" s="444" t="s">
        <v>4934</v>
      </c>
      <c r="E2897" s="443" t="s">
        <v>1373</v>
      </c>
      <c r="F2897" s="444" t="s">
        <v>1374</v>
      </c>
      <c r="G2897" s="443" t="s">
        <v>4888</v>
      </c>
      <c r="H2897" s="443" t="s">
        <v>4890</v>
      </c>
      <c r="I2897" s="445">
        <v>71.389999389648438</v>
      </c>
      <c r="J2897" s="445">
        <v>150</v>
      </c>
      <c r="K2897" s="446">
        <v>10708.5</v>
      </c>
    </row>
    <row r="2898" spans="1:11" ht="14.45" customHeight="1" x14ac:dyDescent="0.2">
      <c r="A2898" s="441" t="s">
        <v>4818</v>
      </c>
      <c r="B2898" s="442" t="s">
        <v>4819</v>
      </c>
      <c r="C2898" s="443" t="s">
        <v>4933</v>
      </c>
      <c r="D2898" s="444" t="s">
        <v>4934</v>
      </c>
      <c r="E2898" s="443" t="s">
        <v>1373</v>
      </c>
      <c r="F2898" s="444" t="s">
        <v>1374</v>
      </c>
      <c r="G2898" s="443" t="s">
        <v>4053</v>
      </c>
      <c r="H2898" s="443" t="s">
        <v>4054</v>
      </c>
      <c r="I2898" s="445">
        <v>0.4699999988079071</v>
      </c>
      <c r="J2898" s="445">
        <v>2000</v>
      </c>
      <c r="K2898" s="446">
        <v>940</v>
      </c>
    </row>
    <row r="2899" spans="1:11" ht="14.45" customHeight="1" x14ac:dyDescent="0.2">
      <c r="A2899" s="441" t="s">
        <v>4818</v>
      </c>
      <c r="B2899" s="442" t="s">
        <v>4819</v>
      </c>
      <c r="C2899" s="443" t="s">
        <v>4933</v>
      </c>
      <c r="D2899" s="444" t="s">
        <v>4934</v>
      </c>
      <c r="E2899" s="443" t="s">
        <v>1373</v>
      </c>
      <c r="F2899" s="444" t="s">
        <v>1374</v>
      </c>
      <c r="G2899" s="443" t="s">
        <v>4053</v>
      </c>
      <c r="H2899" s="443" t="s">
        <v>4893</v>
      </c>
      <c r="I2899" s="445">
        <v>0.4699999988079071</v>
      </c>
      <c r="J2899" s="445">
        <v>1000</v>
      </c>
      <c r="K2899" s="446">
        <v>470</v>
      </c>
    </row>
    <row r="2900" spans="1:11" ht="14.45" customHeight="1" x14ac:dyDescent="0.2">
      <c r="A2900" s="441" t="s">
        <v>4818</v>
      </c>
      <c r="B2900" s="442" t="s">
        <v>4819</v>
      </c>
      <c r="C2900" s="443" t="s">
        <v>4933</v>
      </c>
      <c r="D2900" s="444" t="s">
        <v>4934</v>
      </c>
      <c r="E2900" s="443" t="s">
        <v>1450</v>
      </c>
      <c r="F2900" s="444" t="s">
        <v>1451</v>
      </c>
      <c r="G2900" s="443" t="s">
        <v>1454</v>
      </c>
      <c r="H2900" s="443" t="s">
        <v>1455</v>
      </c>
      <c r="I2900" s="445">
        <v>0.54333335161209106</v>
      </c>
      <c r="J2900" s="445">
        <v>2500</v>
      </c>
      <c r="K2900" s="446">
        <v>1360</v>
      </c>
    </row>
    <row r="2901" spans="1:11" ht="14.45" customHeight="1" x14ac:dyDescent="0.2">
      <c r="A2901" s="441" t="s">
        <v>4818</v>
      </c>
      <c r="B2901" s="442" t="s">
        <v>4819</v>
      </c>
      <c r="C2901" s="443" t="s">
        <v>4933</v>
      </c>
      <c r="D2901" s="444" t="s">
        <v>4934</v>
      </c>
      <c r="E2901" s="443" t="s">
        <v>1450</v>
      </c>
      <c r="F2901" s="444" t="s">
        <v>1451</v>
      </c>
      <c r="G2901" s="443" t="s">
        <v>1454</v>
      </c>
      <c r="H2901" s="443" t="s">
        <v>1459</v>
      </c>
      <c r="I2901" s="445">
        <v>0.54000002145767212</v>
      </c>
      <c r="J2901" s="445">
        <v>1000</v>
      </c>
      <c r="K2901" s="446">
        <v>540</v>
      </c>
    </row>
    <row r="2902" spans="1:11" ht="14.45" customHeight="1" x14ac:dyDescent="0.2">
      <c r="A2902" s="441" t="s">
        <v>4818</v>
      </c>
      <c r="B2902" s="442" t="s">
        <v>4819</v>
      </c>
      <c r="C2902" s="443" t="s">
        <v>4933</v>
      </c>
      <c r="D2902" s="444" t="s">
        <v>4934</v>
      </c>
      <c r="E2902" s="443" t="s">
        <v>1462</v>
      </c>
      <c r="F2902" s="444" t="s">
        <v>1463</v>
      </c>
      <c r="G2902" s="443" t="s">
        <v>4492</v>
      </c>
      <c r="H2902" s="443" t="s">
        <v>4493</v>
      </c>
      <c r="I2902" s="445">
        <v>15.729999542236328</v>
      </c>
      <c r="J2902" s="445">
        <v>2500</v>
      </c>
      <c r="K2902" s="446">
        <v>39325</v>
      </c>
    </row>
    <row r="2903" spans="1:11" ht="14.45" customHeight="1" x14ac:dyDescent="0.2">
      <c r="A2903" s="441" t="s">
        <v>4818</v>
      </c>
      <c r="B2903" s="442" t="s">
        <v>4819</v>
      </c>
      <c r="C2903" s="443" t="s">
        <v>4933</v>
      </c>
      <c r="D2903" s="444" t="s">
        <v>4934</v>
      </c>
      <c r="E2903" s="443" t="s">
        <v>1462</v>
      </c>
      <c r="F2903" s="444" t="s">
        <v>1463</v>
      </c>
      <c r="G2903" s="443" t="s">
        <v>4494</v>
      </c>
      <c r="H2903" s="443" t="s">
        <v>4495</v>
      </c>
      <c r="I2903" s="445">
        <v>15.729999542236328</v>
      </c>
      <c r="J2903" s="445">
        <v>850</v>
      </c>
      <c r="K2903" s="446">
        <v>13370.5</v>
      </c>
    </row>
    <row r="2904" spans="1:11" ht="14.45" customHeight="1" x14ac:dyDescent="0.2">
      <c r="A2904" s="441" t="s">
        <v>4818</v>
      </c>
      <c r="B2904" s="442" t="s">
        <v>4819</v>
      </c>
      <c r="C2904" s="443" t="s">
        <v>4933</v>
      </c>
      <c r="D2904" s="444" t="s">
        <v>4934</v>
      </c>
      <c r="E2904" s="443" t="s">
        <v>1462</v>
      </c>
      <c r="F2904" s="444" t="s">
        <v>1463</v>
      </c>
      <c r="G2904" s="443" t="s">
        <v>4496</v>
      </c>
      <c r="H2904" s="443" t="s">
        <v>4497</v>
      </c>
      <c r="I2904" s="445">
        <v>15.729999542236328</v>
      </c>
      <c r="J2904" s="445">
        <v>50</v>
      </c>
      <c r="K2904" s="446">
        <v>786.5</v>
      </c>
    </row>
    <row r="2905" spans="1:11" ht="14.45" customHeight="1" x14ac:dyDescent="0.2">
      <c r="A2905" s="441" t="s">
        <v>4818</v>
      </c>
      <c r="B2905" s="442" t="s">
        <v>4819</v>
      </c>
      <c r="C2905" s="443" t="s">
        <v>4933</v>
      </c>
      <c r="D2905" s="444" t="s">
        <v>4934</v>
      </c>
      <c r="E2905" s="443" t="s">
        <v>1462</v>
      </c>
      <c r="F2905" s="444" t="s">
        <v>1463</v>
      </c>
      <c r="G2905" s="443" t="s">
        <v>4500</v>
      </c>
      <c r="H2905" s="443" t="s">
        <v>4501</v>
      </c>
      <c r="I2905" s="445">
        <v>15.729999542236328</v>
      </c>
      <c r="J2905" s="445">
        <v>400</v>
      </c>
      <c r="K2905" s="446">
        <v>6292</v>
      </c>
    </row>
    <row r="2906" spans="1:11" ht="14.45" customHeight="1" x14ac:dyDescent="0.2">
      <c r="A2906" s="441" t="s">
        <v>4818</v>
      </c>
      <c r="B2906" s="442" t="s">
        <v>4819</v>
      </c>
      <c r="C2906" s="443" t="s">
        <v>4933</v>
      </c>
      <c r="D2906" s="444" t="s">
        <v>4934</v>
      </c>
      <c r="E2906" s="443" t="s">
        <v>1462</v>
      </c>
      <c r="F2906" s="444" t="s">
        <v>1463</v>
      </c>
      <c r="G2906" s="443" t="s">
        <v>4492</v>
      </c>
      <c r="H2906" s="443" t="s">
        <v>4517</v>
      </c>
      <c r="I2906" s="445">
        <v>15.729999542236328</v>
      </c>
      <c r="J2906" s="445">
        <v>1800</v>
      </c>
      <c r="K2906" s="446">
        <v>28314</v>
      </c>
    </row>
    <row r="2907" spans="1:11" ht="14.45" customHeight="1" x14ac:dyDescent="0.2">
      <c r="A2907" s="441" t="s">
        <v>4818</v>
      </c>
      <c r="B2907" s="442" t="s">
        <v>4819</v>
      </c>
      <c r="C2907" s="443" t="s">
        <v>4933</v>
      </c>
      <c r="D2907" s="444" t="s">
        <v>4934</v>
      </c>
      <c r="E2907" s="443" t="s">
        <v>1462</v>
      </c>
      <c r="F2907" s="444" t="s">
        <v>1463</v>
      </c>
      <c r="G2907" s="443" t="s">
        <v>4494</v>
      </c>
      <c r="H2907" s="443" t="s">
        <v>4518</v>
      </c>
      <c r="I2907" s="445">
        <v>15.729999542236328</v>
      </c>
      <c r="J2907" s="445">
        <v>200</v>
      </c>
      <c r="K2907" s="446">
        <v>3146</v>
      </c>
    </row>
    <row r="2908" spans="1:11" ht="14.45" customHeight="1" x14ac:dyDescent="0.2">
      <c r="A2908" s="441" t="s">
        <v>4818</v>
      </c>
      <c r="B2908" s="442" t="s">
        <v>4819</v>
      </c>
      <c r="C2908" s="443" t="s">
        <v>4933</v>
      </c>
      <c r="D2908" s="444" t="s">
        <v>4934</v>
      </c>
      <c r="E2908" s="443" t="s">
        <v>1462</v>
      </c>
      <c r="F2908" s="444" t="s">
        <v>1463</v>
      </c>
      <c r="G2908" s="443" t="s">
        <v>4500</v>
      </c>
      <c r="H2908" s="443" t="s">
        <v>4521</v>
      </c>
      <c r="I2908" s="445">
        <v>15.729999542236328</v>
      </c>
      <c r="J2908" s="445">
        <v>350</v>
      </c>
      <c r="K2908" s="446">
        <v>5505.5</v>
      </c>
    </row>
    <row r="2909" spans="1:11" ht="14.45" customHeight="1" x14ac:dyDescent="0.2">
      <c r="A2909" s="441" t="s">
        <v>4818</v>
      </c>
      <c r="B2909" s="442" t="s">
        <v>4819</v>
      </c>
      <c r="C2909" s="443" t="s">
        <v>4933</v>
      </c>
      <c r="D2909" s="444" t="s">
        <v>4934</v>
      </c>
      <c r="E2909" s="443" t="s">
        <v>1462</v>
      </c>
      <c r="F2909" s="444" t="s">
        <v>1463</v>
      </c>
      <c r="G2909" s="443" t="s">
        <v>1466</v>
      </c>
      <c r="H2909" s="443" t="s">
        <v>1467</v>
      </c>
      <c r="I2909" s="445">
        <v>0.71500000357627869</v>
      </c>
      <c r="J2909" s="445">
        <v>1000</v>
      </c>
      <c r="K2909" s="446">
        <v>732</v>
      </c>
    </row>
    <row r="2910" spans="1:11" ht="14.45" customHeight="1" x14ac:dyDescent="0.2">
      <c r="A2910" s="441" t="s">
        <v>4818</v>
      </c>
      <c r="B2910" s="442" t="s">
        <v>4819</v>
      </c>
      <c r="C2910" s="443" t="s">
        <v>4933</v>
      </c>
      <c r="D2910" s="444" t="s">
        <v>4934</v>
      </c>
      <c r="E2910" s="443" t="s">
        <v>1462</v>
      </c>
      <c r="F2910" s="444" t="s">
        <v>1463</v>
      </c>
      <c r="G2910" s="443" t="s">
        <v>1468</v>
      </c>
      <c r="H2910" s="443" t="s">
        <v>1469</v>
      </c>
      <c r="I2910" s="445">
        <v>0.62999999523162842</v>
      </c>
      <c r="J2910" s="445">
        <v>400</v>
      </c>
      <c r="K2910" s="446">
        <v>252</v>
      </c>
    </row>
    <row r="2911" spans="1:11" ht="14.45" customHeight="1" x14ac:dyDescent="0.2">
      <c r="A2911" s="441" t="s">
        <v>4818</v>
      </c>
      <c r="B2911" s="442" t="s">
        <v>4819</v>
      </c>
      <c r="C2911" s="443" t="s">
        <v>4987</v>
      </c>
      <c r="D2911" s="444" t="s">
        <v>4988</v>
      </c>
      <c r="E2911" s="443" t="s">
        <v>381</v>
      </c>
      <c r="F2911" s="444" t="s">
        <v>382</v>
      </c>
      <c r="G2911" s="443" t="s">
        <v>4989</v>
      </c>
      <c r="H2911" s="443" t="s">
        <v>4990</v>
      </c>
      <c r="I2911" s="445">
        <v>1830.800048828125</v>
      </c>
      <c r="J2911" s="445">
        <v>1</v>
      </c>
      <c r="K2911" s="446">
        <v>1830.800048828125</v>
      </c>
    </row>
    <row r="2912" spans="1:11" ht="14.45" customHeight="1" x14ac:dyDescent="0.2">
      <c r="A2912" s="441" t="s">
        <v>4818</v>
      </c>
      <c r="B2912" s="442" t="s">
        <v>4819</v>
      </c>
      <c r="C2912" s="443" t="s">
        <v>4987</v>
      </c>
      <c r="D2912" s="444" t="s">
        <v>4988</v>
      </c>
      <c r="E2912" s="443" t="s">
        <v>381</v>
      </c>
      <c r="F2912" s="444" t="s">
        <v>382</v>
      </c>
      <c r="G2912" s="443" t="s">
        <v>4991</v>
      </c>
      <c r="H2912" s="443" t="s">
        <v>4992</v>
      </c>
      <c r="I2912" s="445">
        <v>34.604999542236328</v>
      </c>
      <c r="J2912" s="445">
        <v>1</v>
      </c>
      <c r="K2912" s="446">
        <v>69.209999084472656</v>
      </c>
    </row>
    <row r="2913" spans="1:11" ht="14.45" customHeight="1" x14ac:dyDescent="0.2">
      <c r="A2913" s="441" t="s">
        <v>4818</v>
      </c>
      <c r="B2913" s="442" t="s">
        <v>4819</v>
      </c>
      <c r="C2913" s="443" t="s">
        <v>4987</v>
      </c>
      <c r="D2913" s="444" t="s">
        <v>4988</v>
      </c>
      <c r="E2913" s="443" t="s">
        <v>381</v>
      </c>
      <c r="F2913" s="444" t="s">
        <v>382</v>
      </c>
      <c r="G2913" s="443" t="s">
        <v>613</v>
      </c>
      <c r="H2913" s="443" t="s">
        <v>614</v>
      </c>
      <c r="I2913" s="445">
        <v>113.73999786376953</v>
      </c>
      <c r="J2913" s="445">
        <v>1</v>
      </c>
      <c r="K2913" s="446">
        <v>113.73999786376953</v>
      </c>
    </row>
    <row r="2914" spans="1:11" ht="14.45" customHeight="1" x14ac:dyDescent="0.2">
      <c r="A2914" s="441" t="s">
        <v>4818</v>
      </c>
      <c r="B2914" s="442" t="s">
        <v>4819</v>
      </c>
      <c r="C2914" s="443" t="s">
        <v>4987</v>
      </c>
      <c r="D2914" s="444" t="s">
        <v>4988</v>
      </c>
      <c r="E2914" s="443" t="s">
        <v>381</v>
      </c>
      <c r="F2914" s="444" t="s">
        <v>382</v>
      </c>
      <c r="G2914" s="443" t="s">
        <v>679</v>
      </c>
      <c r="H2914" s="443" t="s">
        <v>680</v>
      </c>
      <c r="I2914" s="445">
        <v>477.95001220703125</v>
      </c>
      <c r="J2914" s="445">
        <v>4</v>
      </c>
      <c r="K2914" s="446">
        <v>1911.800048828125</v>
      </c>
    </row>
    <row r="2915" spans="1:11" ht="14.45" customHeight="1" x14ac:dyDescent="0.2">
      <c r="A2915" s="441" t="s">
        <v>4818</v>
      </c>
      <c r="B2915" s="442" t="s">
        <v>4819</v>
      </c>
      <c r="C2915" s="443" t="s">
        <v>4987</v>
      </c>
      <c r="D2915" s="444" t="s">
        <v>4988</v>
      </c>
      <c r="E2915" s="443" t="s">
        <v>381</v>
      </c>
      <c r="F2915" s="444" t="s">
        <v>382</v>
      </c>
      <c r="G2915" s="443" t="s">
        <v>4993</v>
      </c>
      <c r="H2915" s="443" t="s">
        <v>4994</v>
      </c>
      <c r="I2915" s="445">
        <v>238.5</v>
      </c>
      <c r="J2915" s="445">
        <v>2</v>
      </c>
      <c r="K2915" s="446">
        <v>477</v>
      </c>
    </row>
    <row r="2916" spans="1:11" ht="14.45" customHeight="1" x14ac:dyDescent="0.2">
      <c r="A2916" s="441" t="s">
        <v>4818</v>
      </c>
      <c r="B2916" s="442" t="s">
        <v>4819</v>
      </c>
      <c r="C2916" s="443" t="s">
        <v>4987</v>
      </c>
      <c r="D2916" s="444" t="s">
        <v>4988</v>
      </c>
      <c r="E2916" s="443" t="s">
        <v>381</v>
      </c>
      <c r="F2916" s="444" t="s">
        <v>382</v>
      </c>
      <c r="G2916" s="443" t="s">
        <v>794</v>
      </c>
      <c r="H2916" s="443" t="s">
        <v>796</v>
      </c>
      <c r="I2916" s="445">
        <v>83.05999755859375</v>
      </c>
      <c r="J2916" s="445">
        <v>1</v>
      </c>
      <c r="K2916" s="446">
        <v>83.05999755859375</v>
      </c>
    </row>
    <row r="2917" spans="1:11" ht="14.45" customHeight="1" x14ac:dyDescent="0.2">
      <c r="A2917" s="441" t="s">
        <v>4818</v>
      </c>
      <c r="B2917" s="442" t="s">
        <v>4819</v>
      </c>
      <c r="C2917" s="443" t="s">
        <v>4987</v>
      </c>
      <c r="D2917" s="444" t="s">
        <v>4988</v>
      </c>
      <c r="E2917" s="443" t="s">
        <v>381</v>
      </c>
      <c r="F2917" s="444" t="s">
        <v>382</v>
      </c>
      <c r="G2917" s="443" t="s">
        <v>2756</v>
      </c>
      <c r="H2917" s="443" t="s">
        <v>2757</v>
      </c>
      <c r="I2917" s="445">
        <v>143.98999786376953</v>
      </c>
      <c r="J2917" s="445">
        <v>4</v>
      </c>
      <c r="K2917" s="446">
        <v>575.95999145507813</v>
      </c>
    </row>
    <row r="2918" spans="1:11" ht="14.45" customHeight="1" x14ac:dyDescent="0.2">
      <c r="A2918" s="441" t="s">
        <v>4818</v>
      </c>
      <c r="B2918" s="442" t="s">
        <v>4819</v>
      </c>
      <c r="C2918" s="443" t="s">
        <v>4987</v>
      </c>
      <c r="D2918" s="444" t="s">
        <v>4988</v>
      </c>
      <c r="E2918" s="443" t="s">
        <v>381</v>
      </c>
      <c r="F2918" s="444" t="s">
        <v>382</v>
      </c>
      <c r="G2918" s="443" t="s">
        <v>4995</v>
      </c>
      <c r="H2918" s="443" t="s">
        <v>4996</v>
      </c>
      <c r="I2918" s="445">
        <v>980.0999755859375</v>
      </c>
      <c r="J2918" s="445">
        <v>1</v>
      </c>
      <c r="K2918" s="446">
        <v>980.0999755859375</v>
      </c>
    </row>
    <row r="2919" spans="1:11" ht="14.45" customHeight="1" x14ac:dyDescent="0.2">
      <c r="A2919" s="441" t="s">
        <v>4818</v>
      </c>
      <c r="B2919" s="442" t="s">
        <v>4819</v>
      </c>
      <c r="C2919" s="443" t="s">
        <v>4987</v>
      </c>
      <c r="D2919" s="444" t="s">
        <v>4988</v>
      </c>
      <c r="E2919" s="443" t="s">
        <v>381</v>
      </c>
      <c r="F2919" s="444" t="s">
        <v>382</v>
      </c>
      <c r="G2919" s="443" t="s">
        <v>4997</v>
      </c>
      <c r="H2919" s="443" t="s">
        <v>4998</v>
      </c>
      <c r="I2919" s="445">
        <v>667.92001342773438</v>
      </c>
      <c r="J2919" s="445">
        <v>2</v>
      </c>
      <c r="K2919" s="446">
        <v>1335.8400268554688</v>
      </c>
    </row>
    <row r="2920" spans="1:11" ht="14.45" customHeight="1" x14ac:dyDescent="0.2">
      <c r="A2920" s="441" t="s">
        <v>4818</v>
      </c>
      <c r="B2920" s="442" t="s">
        <v>4819</v>
      </c>
      <c r="C2920" s="443" t="s">
        <v>4987</v>
      </c>
      <c r="D2920" s="444" t="s">
        <v>4988</v>
      </c>
      <c r="E2920" s="443" t="s">
        <v>381</v>
      </c>
      <c r="F2920" s="444" t="s">
        <v>382</v>
      </c>
      <c r="G2920" s="443" t="s">
        <v>4999</v>
      </c>
      <c r="H2920" s="443" t="s">
        <v>5000</v>
      </c>
      <c r="I2920" s="445">
        <v>210.53999328613281</v>
      </c>
      <c r="J2920" s="445">
        <v>2</v>
      </c>
      <c r="K2920" s="446">
        <v>421.07998657226563</v>
      </c>
    </row>
    <row r="2921" spans="1:11" ht="14.45" customHeight="1" x14ac:dyDescent="0.2">
      <c r="A2921" s="441" t="s">
        <v>4818</v>
      </c>
      <c r="B2921" s="442" t="s">
        <v>4819</v>
      </c>
      <c r="C2921" s="443" t="s">
        <v>4987</v>
      </c>
      <c r="D2921" s="444" t="s">
        <v>4988</v>
      </c>
      <c r="E2921" s="443" t="s">
        <v>381</v>
      </c>
      <c r="F2921" s="444" t="s">
        <v>382</v>
      </c>
      <c r="G2921" s="443" t="s">
        <v>4999</v>
      </c>
      <c r="H2921" s="443" t="s">
        <v>5001</v>
      </c>
      <c r="I2921" s="445">
        <v>210.53999328613281</v>
      </c>
      <c r="J2921" s="445">
        <v>1</v>
      </c>
      <c r="K2921" s="446">
        <v>210.53999328613281</v>
      </c>
    </row>
    <row r="2922" spans="1:11" ht="14.45" customHeight="1" x14ac:dyDescent="0.2">
      <c r="A2922" s="441" t="s">
        <v>4818</v>
      </c>
      <c r="B2922" s="442" t="s">
        <v>4819</v>
      </c>
      <c r="C2922" s="443" t="s">
        <v>4987</v>
      </c>
      <c r="D2922" s="444" t="s">
        <v>4988</v>
      </c>
      <c r="E2922" s="443" t="s">
        <v>381</v>
      </c>
      <c r="F2922" s="444" t="s">
        <v>382</v>
      </c>
      <c r="G2922" s="443" t="s">
        <v>5002</v>
      </c>
      <c r="H2922" s="443" t="s">
        <v>5003</v>
      </c>
      <c r="I2922" s="445">
        <v>192.38999938964844</v>
      </c>
      <c r="J2922" s="445">
        <v>1</v>
      </c>
      <c r="K2922" s="446">
        <v>192.38999938964844</v>
      </c>
    </row>
    <row r="2923" spans="1:11" ht="14.45" customHeight="1" x14ac:dyDescent="0.2">
      <c r="A2923" s="441" t="s">
        <v>4818</v>
      </c>
      <c r="B2923" s="442" t="s">
        <v>4819</v>
      </c>
      <c r="C2923" s="443" t="s">
        <v>4987</v>
      </c>
      <c r="D2923" s="444" t="s">
        <v>4988</v>
      </c>
      <c r="E2923" s="443" t="s">
        <v>381</v>
      </c>
      <c r="F2923" s="444" t="s">
        <v>382</v>
      </c>
      <c r="G2923" s="443" t="s">
        <v>5004</v>
      </c>
      <c r="H2923" s="443" t="s">
        <v>5005</v>
      </c>
      <c r="I2923" s="445">
        <v>12.949999809265137</v>
      </c>
      <c r="J2923" s="445">
        <v>100</v>
      </c>
      <c r="K2923" s="446">
        <v>1294.699951171875</v>
      </c>
    </row>
    <row r="2924" spans="1:11" ht="14.45" customHeight="1" x14ac:dyDescent="0.2">
      <c r="A2924" s="441" t="s">
        <v>4818</v>
      </c>
      <c r="B2924" s="442" t="s">
        <v>4819</v>
      </c>
      <c r="C2924" s="443" t="s">
        <v>4987</v>
      </c>
      <c r="D2924" s="444" t="s">
        <v>4988</v>
      </c>
      <c r="E2924" s="443" t="s">
        <v>381</v>
      </c>
      <c r="F2924" s="444" t="s">
        <v>382</v>
      </c>
      <c r="G2924" s="443" t="s">
        <v>5006</v>
      </c>
      <c r="H2924" s="443" t="s">
        <v>5007</v>
      </c>
      <c r="I2924" s="445">
        <v>2132</v>
      </c>
      <c r="J2924" s="445">
        <v>1</v>
      </c>
      <c r="K2924" s="446">
        <v>2132</v>
      </c>
    </row>
    <row r="2925" spans="1:11" ht="14.45" customHeight="1" x14ac:dyDescent="0.2">
      <c r="A2925" s="441" t="s">
        <v>4818</v>
      </c>
      <c r="B2925" s="442" t="s">
        <v>4819</v>
      </c>
      <c r="C2925" s="443" t="s">
        <v>4987</v>
      </c>
      <c r="D2925" s="444" t="s">
        <v>4988</v>
      </c>
      <c r="E2925" s="443" t="s">
        <v>381</v>
      </c>
      <c r="F2925" s="444" t="s">
        <v>382</v>
      </c>
      <c r="G2925" s="443" t="s">
        <v>5008</v>
      </c>
      <c r="H2925" s="443" t="s">
        <v>5009</v>
      </c>
      <c r="I2925" s="445">
        <v>2196.14990234375</v>
      </c>
      <c r="J2925" s="445">
        <v>1</v>
      </c>
      <c r="K2925" s="446">
        <v>2196.14990234375</v>
      </c>
    </row>
    <row r="2926" spans="1:11" ht="14.45" customHeight="1" x14ac:dyDescent="0.2">
      <c r="A2926" s="441" t="s">
        <v>4818</v>
      </c>
      <c r="B2926" s="442" t="s">
        <v>4819</v>
      </c>
      <c r="C2926" s="443" t="s">
        <v>4987</v>
      </c>
      <c r="D2926" s="444" t="s">
        <v>4988</v>
      </c>
      <c r="E2926" s="443" t="s">
        <v>381</v>
      </c>
      <c r="F2926" s="444" t="s">
        <v>382</v>
      </c>
      <c r="G2926" s="443" t="s">
        <v>5010</v>
      </c>
      <c r="H2926" s="443" t="s">
        <v>5011</v>
      </c>
      <c r="I2926" s="445">
        <v>160.95332845052084</v>
      </c>
      <c r="J2926" s="445">
        <v>3</v>
      </c>
      <c r="K2926" s="446">
        <v>482.8599853515625</v>
      </c>
    </row>
    <row r="2927" spans="1:11" ht="14.45" customHeight="1" x14ac:dyDescent="0.2">
      <c r="A2927" s="441" t="s">
        <v>4818</v>
      </c>
      <c r="B2927" s="442" t="s">
        <v>4819</v>
      </c>
      <c r="C2927" s="443" t="s">
        <v>4987</v>
      </c>
      <c r="D2927" s="444" t="s">
        <v>4988</v>
      </c>
      <c r="E2927" s="443" t="s">
        <v>381</v>
      </c>
      <c r="F2927" s="444" t="s">
        <v>382</v>
      </c>
      <c r="G2927" s="443" t="s">
        <v>5012</v>
      </c>
      <c r="H2927" s="443" t="s">
        <v>5013</v>
      </c>
      <c r="I2927" s="445">
        <v>62.069999694824219</v>
      </c>
      <c r="J2927" s="445">
        <v>1</v>
      </c>
      <c r="K2927" s="446">
        <v>62.069999694824219</v>
      </c>
    </row>
    <row r="2928" spans="1:11" ht="14.45" customHeight="1" x14ac:dyDescent="0.2">
      <c r="A2928" s="441" t="s">
        <v>4818</v>
      </c>
      <c r="B2928" s="442" t="s">
        <v>4819</v>
      </c>
      <c r="C2928" s="443" t="s">
        <v>4987</v>
      </c>
      <c r="D2928" s="444" t="s">
        <v>4988</v>
      </c>
      <c r="E2928" s="443" t="s">
        <v>1261</v>
      </c>
      <c r="F2928" s="444" t="s">
        <v>1262</v>
      </c>
      <c r="G2928" s="443" t="s">
        <v>5014</v>
      </c>
      <c r="H2928" s="443" t="s">
        <v>5015</v>
      </c>
      <c r="I2928" s="445">
        <v>2190.0999755859375</v>
      </c>
      <c r="J2928" s="445">
        <v>2</v>
      </c>
      <c r="K2928" s="446">
        <v>4380.199951171875</v>
      </c>
    </row>
    <row r="2929" spans="1:11" ht="14.45" customHeight="1" x14ac:dyDescent="0.2">
      <c r="A2929" s="441" t="s">
        <v>4818</v>
      </c>
      <c r="B2929" s="442" t="s">
        <v>4819</v>
      </c>
      <c r="C2929" s="443" t="s">
        <v>4987</v>
      </c>
      <c r="D2929" s="444" t="s">
        <v>4988</v>
      </c>
      <c r="E2929" s="443" t="s">
        <v>1261</v>
      </c>
      <c r="F2929" s="444" t="s">
        <v>1262</v>
      </c>
      <c r="G2929" s="443" t="s">
        <v>4935</v>
      </c>
      <c r="H2929" s="443" t="s">
        <v>4936</v>
      </c>
      <c r="I2929" s="445">
        <v>39.200000762939453</v>
      </c>
      <c r="J2929" s="445">
        <v>10</v>
      </c>
      <c r="K2929" s="446">
        <v>392.04000854492188</v>
      </c>
    </row>
    <row r="2930" spans="1:11" ht="14.45" customHeight="1" x14ac:dyDescent="0.2">
      <c r="A2930" s="441" t="s">
        <v>4818</v>
      </c>
      <c r="B2930" s="442" t="s">
        <v>4819</v>
      </c>
      <c r="C2930" s="443" t="s">
        <v>4987</v>
      </c>
      <c r="D2930" s="444" t="s">
        <v>4988</v>
      </c>
      <c r="E2930" s="443" t="s">
        <v>1261</v>
      </c>
      <c r="F2930" s="444" t="s">
        <v>1262</v>
      </c>
      <c r="G2930" s="443" t="s">
        <v>5016</v>
      </c>
      <c r="H2930" s="443" t="s">
        <v>5017</v>
      </c>
      <c r="I2930" s="445">
        <v>38.360000610351563</v>
      </c>
      <c r="J2930" s="445">
        <v>15</v>
      </c>
      <c r="K2930" s="446">
        <v>575.3499755859375</v>
      </c>
    </row>
    <row r="2931" spans="1:11" ht="14.45" customHeight="1" x14ac:dyDescent="0.2">
      <c r="A2931" s="441" t="s">
        <v>4818</v>
      </c>
      <c r="B2931" s="442" t="s">
        <v>4819</v>
      </c>
      <c r="C2931" s="443" t="s">
        <v>4987</v>
      </c>
      <c r="D2931" s="444" t="s">
        <v>4988</v>
      </c>
      <c r="E2931" s="443" t="s">
        <v>1261</v>
      </c>
      <c r="F2931" s="444" t="s">
        <v>1262</v>
      </c>
      <c r="G2931" s="443" t="s">
        <v>5018</v>
      </c>
      <c r="H2931" s="443" t="s">
        <v>5019</v>
      </c>
      <c r="I2931" s="445">
        <v>50.580001831054688</v>
      </c>
      <c r="J2931" s="445">
        <v>5</v>
      </c>
      <c r="K2931" s="446">
        <v>252.88999938964844</v>
      </c>
    </row>
    <row r="2932" spans="1:11" ht="14.45" customHeight="1" x14ac:dyDescent="0.2">
      <c r="A2932" s="441" t="s">
        <v>4818</v>
      </c>
      <c r="B2932" s="442" t="s">
        <v>4819</v>
      </c>
      <c r="C2932" s="443" t="s">
        <v>4987</v>
      </c>
      <c r="D2932" s="444" t="s">
        <v>4988</v>
      </c>
      <c r="E2932" s="443" t="s">
        <v>1261</v>
      </c>
      <c r="F2932" s="444" t="s">
        <v>1262</v>
      </c>
      <c r="G2932" s="443" t="s">
        <v>5020</v>
      </c>
      <c r="H2932" s="443" t="s">
        <v>5021</v>
      </c>
      <c r="I2932" s="445">
        <v>33.880001068115234</v>
      </c>
      <c r="J2932" s="445">
        <v>10</v>
      </c>
      <c r="K2932" s="446">
        <v>338.79998779296875</v>
      </c>
    </row>
    <row r="2933" spans="1:11" ht="14.45" customHeight="1" x14ac:dyDescent="0.2">
      <c r="A2933" s="441" t="s">
        <v>4818</v>
      </c>
      <c r="B2933" s="442" t="s">
        <v>4819</v>
      </c>
      <c r="C2933" s="443" t="s">
        <v>4987</v>
      </c>
      <c r="D2933" s="444" t="s">
        <v>4988</v>
      </c>
      <c r="E2933" s="443" t="s">
        <v>1261</v>
      </c>
      <c r="F2933" s="444" t="s">
        <v>1262</v>
      </c>
      <c r="G2933" s="443" t="s">
        <v>5022</v>
      </c>
      <c r="H2933" s="443" t="s">
        <v>5023</v>
      </c>
      <c r="I2933" s="445">
        <v>40.900001525878906</v>
      </c>
      <c r="J2933" s="445">
        <v>5</v>
      </c>
      <c r="K2933" s="446">
        <v>204.49000549316406</v>
      </c>
    </row>
    <row r="2934" spans="1:11" ht="14.45" customHeight="1" x14ac:dyDescent="0.2">
      <c r="A2934" s="441" t="s">
        <v>4818</v>
      </c>
      <c r="B2934" s="442" t="s">
        <v>4819</v>
      </c>
      <c r="C2934" s="443" t="s">
        <v>4987</v>
      </c>
      <c r="D2934" s="444" t="s">
        <v>4988</v>
      </c>
      <c r="E2934" s="443" t="s">
        <v>1261</v>
      </c>
      <c r="F2934" s="444" t="s">
        <v>1262</v>
      </c>
      <c r="G2934" s="443" t="s">
        <v>5024</v>
      </c>
      <c r="H2934" s="443" t="s">
        <v>5025</v>
      </c>
      <c r="I2934" s="445">
        <v>62.919998168945313</v>
      </c>
      <c r="J2934" s="445">
        <v>5</v>
      </c>
      <c r="K2934" s="446">
        <v>314.60000610351563</v>
      </c>
    </row>
    <row r="2935" spans="1:11" ht="14.45" customHeight="1" x14ac:dyDescent="0.2">
      <c r="A2935" s="441" t="s">
        <v>4818</v>
      </c>
      <c r="B2935" s="442" t="s">
        <v>4819</v>
      </c>
      <c r="C2935" s="443" t="s">
        <v>4987</v>
      </c>
      <c r="D2935" s="444" t="s">
        <v>4988</v>
      </c>
      <c r="E2935" s="443" t="s">
        <v>1261</v>
      </c>
      <c r="F2935" s="444" t="s">
        <v>1262</v>
      </c>
      <c r="G2935" s="443" t="s">
        <v>4949</v>
      </c>
      <c r="H2935" s="443" t="s">
        <v>4950</v>
      </c>
      <c r="I2935" s="445">
        <v>90.75</v>
      </c>
      <c r="J2935" s="445">
        <v>2</v>
      </c>
      <c r="K2935" s="446">
        <v>181.5</v>
      </c>
    </row>
    <row r="2936" spans="1:11" ht="14.45" customHeight="1" x14ac:dyDescent="0.2">
      <c r="A2936" s="441" t="s">
        <v>4818</v>
      </c>
      <c r="B2936" s="442" t="s">
        <v>4819</v>
      </c>
      <c r="C2936" s="443" t="s">
        <v>4987</v>
      </c>
      <c r="D2936" s="444" t="s">
        <v>4988</v>
      </c>
      <c r="E2936" s="443" t="s">
        <v>1261</v>
      </c>
      <c r="F2936" s="444" t="s">
        <v>1262</v>
      </c>
      <c r="G2936" s="443" t="s">
        <v>2585</v>
      </c>
      <c r="H2936" s="443" t="s">
        <v>2586</v>
      </c>
      <c r="I2936" s="445">
        <v>91.685001373291016</v>
      </c>
      <c r="J2936" s="445">
        <v>5</v>
      </c>
      <c r="K2936" s="446">
        <v>458.43998718261719</v>
      </c>
    </row>
    <row r="2937" spans="1:11" ht="14.45" customHeight="1" x14ac:dyDescent="0.2">
      <c r="A2937" s="441" t="s">
        <v>4818</v>
      </c>
      <c r="B2937" s="442" t="s">
        <v>4819</v>
      </c>
      <c r="C2937" s="443" t="s">
        <v>4987</v>
      </c>
      <c r="D2937" s="444" t="s">
        <v>4988</v>
      </c>
      <c r="E2937" s="443" t="s">
        <v>1261</v>
      </c>
      <c r="F2937" s="444" t="s">
        <v>1262</v>
      </c>
      <c r="G2937" s="443" t="s">
        <v>1339</v>
      </c>
      <c r="H2937" s="443" t="s">
        <v>1340</v>
      </c>
      <c r="I2937" s="445">
        <v>107.08999633789063</v>
      </c>
      <c r="J2937" s="445">
        <v>4</v>
      </c>
      <c r="K2937" s="446">
        <v>428.33999633789063</v>
      </c>
    </row>
    <row r="2938" spans="1:11" ht="14.45" customHeight="1" x14ac:dyDescent="0.2">
      <c r="A2938" s="441" t="s">
        <v>4818</v>
      </c>
      <c r="B2938" s="442" t="s">
        <v>4819</v>
      </c>
      <c r="C2938" s="443" t="s">
        <v>4987</v>
      </c>
      <c r="D2938" s="444" t="s">
        <v>4988</v>
      </c>
      <c r="E2938" s="443" t="s">
        <v>1373</v>
      </c>
      <c r="F2938" s="444" t="s">
        <v>1374</v>
      </c>
      <c r="G2938" s="443" t="s">
        <v>5026</v>
      </c>
      <c r="H2938" s="443" t="s">
        <v>5027</v>
      </c>
      <c r="I2938" s="445">
        <v>232.92999267578125</v>
      </c>
      <c r="J2938" s="445">
        <v>4</v>
      </c>
      <c r="K2938" s="446">
        <v>931.70001220703125</v>
      </c>
    </row>
    <row r="2939" spans="1:11" ht="14.45" customHeight="1" x14ac:dyDescent="0.2">
      <c r="A2939" s="441" t="s">
        <v>4818</v>
      </c>
      <c r="B2939" s="442" t="s">
        <v>4819</v>
      </c>
      <c r="C2939" s="443" t="s">
        <v>4987</v>
      </c>
      <c r="D2939" s="444" t="s">
        <v>4988</v>
      </c>
      <c r="E2939" s="443" t="s">
        <v>1373</v>
      </c>
      <c r="F2939" s="444" t="s">
        <v>1374</v>
      </c>
      <c r="G2939" s="443" t="s">
        <v>5028</v>
      </c>
      <c r="H2939" s="443" t="s">
        <v>5029</v>
      </c>
      <c r="I2939" s="445">
        <v>4.1399998664855957</v>
      </c>
      <c r="J2939" s="445">
        <v>500</v>
      </c>
      <c r="K2939" s="446">
        <v>2069.10009765625</v>
      </c>
    </row>
    <row r="2940" spans="1:11" ht="14.45" customHeight="1" x14ac:dyDescent="0.2">
      <c r="A2940" s="441" t="s">
        <v>4818</v>
      </c>
      <c r="B2940" s="442" t="s">
        <v>4819</v>
      </c>
      <c r="C2940" s="443" t="s">
        <v>4987</v>
      </c>
      <c r="D2940" s="444" t="s">
        <v>4988</v>
      </c>
      <c r="E2940" s="443" t="s">
        <v>1373</v>
      </c>
      <c r="F2940" s="444" t="s">
        <v>1374</v>
      </c>
      <c r="G2940" s="443" t="s">
        <v>2681</v>
      </c>
      <c r="H2940" s="443" t="s">
        <v>2682</v>
      </c>
      <c r="I2940" s="445">
        <v>0.63999998569488525</v>
      </c>
      <c r="J2940" s="445">
        <v>500</v>
      </c>
      <c r="K2940" s="446">
        <v>317.6300048828125</v>
      </c>
    </row>
    <row r="2941" spans="1:11" ht="14.45" customHeight="1" x14ac:dyDescent="0.2">
      <c r="A2941" s="441" t="s">
        <v>4818</v>
      </c>
      <c r="B2941" s="442" t="s">
        <v>4819</v>
      </c>
      <c r="C2941" s="443" t="s">
        <v>4987</v>
      </c>
      <c r="D2941" s="444" t="s">
        <v>4988</v>
      </c>
      <c r="E2941" s="443" t="s">
        <v>1373</v>
      </c>
      <c r="F2941" s="444" t="s">
        <v>1374</v>
      </c>
      <c r="G2941" s="443" t="s">
        <v>2681</v>
      </c>
      <c r="H2941" s="443" t="s">
        <v>2683</v>
      </c>
      <c r="I2941" s="445">
        <v>0.63999998569488525</v>
      </c>
      <c r="J2941" s="445">
        <v>500</v>
      </c>
      <c r="K2941" s="446">
        <v>317.6300048828125</v>
      </c>
    </row>
    <row r="2942" spans="1:11" ht="14.45" customHeight="1" x14ac:dyDescent="0.2">
      <c r="A2942" s="441" t="s">
        <v>4818</v>
      </c>
      <c r="B2942" s="442" t="s">
        <v>4819</v>
      </c>
      <c r="C2942" s="443" t="s">
        <v>4987</v>
      </c>
      <c r="D2942" s="444" t="s">
        <v>4988</v>
      </c>
      <c r="E2942" s="443" t="s">
        <v>1462</v>
      </c>
      <c r="F2942" s="444" t="s">
        <v>1463</v>
      </c>
      <c r="G2942" s="443" t="s">
        <v>1464</v>
      </c>
      <c r="H2942" s="443" t="s">
        <v>1465</v>
      </c>
      <c r="I2942" s="445">
        <v>0.62999999523162842</v>
      </c>
      <c r="J2942" s="445">
        <v>200</v>
      </c>
      <c r="K2942" s="446">
        <v>126</v>
      </c>
    </row>
    <row r="2943" spans="1:11" ht="14.45" customHeight="1" x14ac:dyDescent="0.2">
      <c r="A2943" s="441" t="s">
        <v>4818</v>
      </c>
      <c r="B2943" s="442" t="s">
        <v>4819</v>
      </c>
      <c r="C2943" s="443" t="s">
        <v>4987</v>
      </c>
      <c r="D2943" s="444" t="s">
        <v>4988</v>
      </c>
      <c r="E2943" s="443" t="s">
        <v>1462</v>
      </c>
      <c r="F2943" s="444" t="s">
        <v>1463</v>
      </c>
      <c r="G2943" s="443" t="s">
        <v>1466</v>
      </c>
      <c r="H2943" s="443" t="s">
        <v>1467</v>
      </c>
      <c r="I2943" s="445">
        <v>0.62999999523162842</v>
      </c>
      <c r="J2943" s="445">
        <v>800</v>
      </c>
      <c r="K2943" s="446">
        <v>504</v>
      </c>
    </row>
    <row r="2944" spans="1:11" ht="14.45" customHeight="1" x14ac:dyDescent="0.2">
      <c r="A2944" s="441" t="s">
        <v>4818</v>
      </c>
      <c r="B2944" s="442" t="s">
        <v>4819</v>
      </c>
      <c r="C2944" s="443" t="s">
        <v>5030</v>
      </c>
      <c r="D2944" s="444" t="s">
        <v>5031</v>
      </c>
      <c r="E2944" s="443" t="s">
        <v>381</v>
      </c>
      <c r="F2944" s="444" t="s">
        <v>382</v>
      </c>
      <c r="G2944" s="443" t="s">
        <v>395</v>
      </c>
      <c r="H2944" s="443" t="s">
        <v>396</v>
      </c>
      <c r="I2944" s="445">
        <v>82.139999389648438</v>
      </c>
      <c r="J2944" s="445">
        <v>1</v>
      </c>
      <c r="K2944" s="446">
        <v>82.139999389648438</v>
      </c>
    </row>
    <row r="2945" spans="1:11" ht="14.45" customHeight="1" x14ac:dyDescent="0.2">
      <c r="A2945" s="441" t="s">
        <v>4818</v>
      </c>
      <c r="B2945" s="442" t="s">
        <v>4819</v>
      </c>
      <c r="C2945" s="443" t="s">
        <v>5030</v>
      </c>
      <c r="D2945" s="444" t="s">
        <v>5031</v>
      </c>
      <c r="E2945" s="443" t="s">
        <v>381</v>
      </c>
      <c r="F2945" s="444" t="s">
        <v>382</v>
      </c>
      <c r="G2945" s="443" t="s">
        <v>5032</v>
      </c>
      <c r="H2945" s="443" t="s">
        <v>5033</v>
      </c>
      <c r="I2945" s="445">
        <v>147.17999267578125</v>
      </c>
      <c r="J2945" s="445">
        <v>1</v>
      </c>
      <c r="K2945" s="446">
        <v>147.17999267578125</v>
      </c>
    </row>
    <row r="2946" spans="1:11" ht="14.45" customHeight="1" x14ac:dyDescent="0.2">
      <c r="A2946" s="441" t="s">
        <v>4818</v>
      </c>
      <c r="B2946" s="442" t="s">
        <v>4819</v>
      </c>
      <c r="C2946" s="443" t="s">
        <v>5030</v>
      </c>
      <c r="D2946" s="444" t="s">
        <v>5031</v>
      </c>
      <c r="E2946" s="443" t="s">
        <v>381</v>
      </c>
      <c r="F2946" s="444" t="s">
        <v>382</v>
      </c>
      <c r="G2946" s="443" t="s">
        <v>5034</v>
      </c>
      <c r="H2946" s="443" t="s">
        <v>5035</v>
      </c>
      <c r="I2946" s="445">
        <v>147.17999267578125</v>
      </c>
      <c r="J2946" s="445">
        <v>19</v>
      </c>
      <c r="K2946" s="446">
        <v>2796.4599609375</v>
      </c>
    </row>
    <row r="2947" spans="1:11" ht="14.45" customHeight="1" x14ac:dyDescent="0.2">
      <c r="A2947" s="441" t="s">
        <v>4818</v>
      </c>
      <c r="B2947" s="442" t="s">
        <v>4819</v>
      </c>
      <c r="C2947" s="443" t="s">
        <v>5030</v>
      </c>
      <c r="D2947" s="444" t="s">
        <v>5031</v>
      </c>
      <c r="E2947" s="443" t="s">
        <v>381</v>
      </c>
      <c r="F2947" s="444" t="s">
        <v>382</v>
      </c>
      <c r="G2947" s="443" t="s">
        <v>5036</v>
      </c>
      <c r="H2947" s="443" t="s">
        <v>5037</v>
      </c>
      <c r="I2947" s="445">
        <v>164.55999755859375</v>
      </c>
      <c r="J2947" s="445">
        <v>1</v>
      </c>
      <c r="K2947" s="446">
        <v>164.55999755859375</v>
      </c>
    </row>
    <row r="2948" spans="1:11" ht="14.45" customHeight="1" x14ac:dyDescent="0.2">
      <c r="A2948" s="441" t="s">
        <v>4818</v>
      </c>
      <c r="B2948" s="442" t="s">
        <v>4819</v>
      </c>
      <c r="C2948" s="443" t="s">
        <v>5030</v>
      </c>
      <c r="D2948" s="444" t="s">
        <v>5031</v>
      </c>
      <c r="E2948" s="443" t="s">
        <v>381</v>
      </c>
      <c r="F2948" s="444" t="s">
        <v>382</v>
      </c>
      <c r="G2948" s="443" t="s">
        <v>5038</v>
      </c>
      <c r="H2948" s="443" t="s">
        <v>5039</v>
      </c>
      <c r="I2948" s="445">
        <v>9228.2001953125</v>
      </c>
      <c r="J2948" s="445">
        <v>0.25</v>
      </c>
      <c r="K2948" s="446">
        <v>2307.050048828125</v>
      </c>
    </row>
    <row r="2949" spans="1:11" ht="14.45" customHeight="1" x14ac:dyDescent="0.2">
      <c r="A2949" s="441" t="s">
        <v>4818</v>
      </c>
      <c r="B2949" s="442" t="s">
        <v>4819</v>
      </c>
      <c r="C2949" s="443" t="s">
        <v>5030</v>
      </c>
      <c r="D2949" s="444" t="s">
        <v>5031</v>
      </c>
      <c r="E2949" s="443" t="s">
        <v>381</v>
      </c>
      <c r="F2949" s="444" t="s">
        <v>382</v>
      </c>
      <c r="G2949" s="443" t="s">
        <v>5040</v>
      </c>
      <c r="H2949" s="443" t="s">
        <v>5041</v>
      </c>
      <c r="I2949" s="445">
        <v>208.1199951171875</v>
      </c>
      <c r="J2949" s="445">
        <v>1</v>
      </c>
      <c r="K2949" s="446">
        <v>208.1199951171875</v>
      </c>
    </row>
    <row r="2950" spans="1:11" ht="14.45" customHeight="1" x14ac:dyDescent="0.2">
      <c r="A2950" s="441" t="s">
        <v>4818</v>
      </c>
      <c r="B2950" s="442" t="s">
        <v>4819</v>
      </c>
      <c r="C2950" s="443" t="s">
        <v>5030</v>
      </c>
      <c r="D2950" s="444" t="s">
        <v>5031</v>
      </c>
      <c r="E2950" s="443" t="s">
        <v>381</v>
      </c>
      <c r="F2950" s="444" t="s">
        <v>382</v>
      </c>
      <c r="G2950" s="443" t="s">
        <v>781</v>
      </c>
      <c r="H2950" s="443" t="s">
        <v>782</v>
      </c>
      <c r="I2950" s="445">
        <v>12.710000038146973</v>
      </c>
      <c r="J2950" s="445">
        <v>20</v>
      </c>
      <c r="K2950" s="446">
        <v>254.10000610351563</v>
      </c>
    </row>
    <row r="2951" spans="1:11" ht="14.45" customHeight="1" x14ac:dyDescent="0.2">
      <c r="A2951" s="441" t="s">
        <v>4818</v>
      </c>
      <c r="B2951" s="442" t="s">
        <v>4819</v>
      </c>
      <c r="C2951" s="443" t="s">
        <v>5030</v>
      </c>
      <c r="D2951" s="444" t="s">
        <v>5031</v>
      </c>
      <c r="E2951" s="443" t="s">
        <v>381</v>
      </c>
      <c r="F2951" s="444" t="s">
        <v>382</v>
      </c>
      <c r="G2951" s="443" t="s">
        <v>5042</v>
      </c>
      <c r="H2951" s="443" t="s">
        <v>5043</v>
      </c>
      <c r="I2951" s="445">
        <v>9228.2001953125</v>
      </c>
      <c r="J2951" s="445">
        <v>0.25</v>
      </c>
      <c r="K2951" s="446">
        <v>2307.050048828125</v>
      </c>
    </row>
    <row r="2952" spans="1:11" ht="14.45" customHeight="1" x14ac:dyDescent="0.2">
      <c r="A2952" s="441" t="s">
        <v>4818</v>
      </c>
      <c r="B2952" s="442" t="s">
        <v>4819</v>
      </c>
      <c r="C2952" s="443" t="s">
        <v>5030</v>
      </c>
      <c r="D2952" s="444" t="s">
        <v>5031</v>
      </c>
      <c r="E2952" s="443" t="s">
        <v>381</v>
      </c>
      <c r="F2952" s="444" t="s">
        <v>382</v>
      </c>
      <c r="G2952" s="443" t="s">
        <v>5044</v>
      </c>
      <c r="H2952" s="443" t="s">
        <v>5045</v>
      </c>
      <c r="I2952" s="445">
        <v>22994.599609375</v>
      </c>
      <c r="J2952" s="445">
        <v>0.25</v>
      </c>
      <c r="K2952" s="446">
        <v>5748.64990234375</v>
      </c>
    </row>
    <row r="2953" spans="1:11" ht="14.45" customHeight="1" x14ac:dyDescent="0.2">
      <c r="A2953" s="441" t="s">
        <v>4818</v>
      </c>
      <c r="B2953" s="442" t="s">
        <v>4819</v>
      </c>
      <c r="C2953" s="443" t="s">
        <v>5030</v>
      </c>
      <c r="D2953" s="444" t="s">
        <v>5031</v>
      </c>
      <c r="E2953" s="443" t="s">
        <v>381</v>
      </c>
      <c r="F2953" s="444" t="s">
        <v>382</v>
      </c>
      <c r="G2953" s="443" t="s">
        <v>5046</v>
      </c>
      <c r="H2953" s="443" t="s">
        <v>5047</v>
      </c>
      <c r="I2953" s="445">
        <v>107.55000305175781</v>
      </c>
      <c r="J2953" s="445">
        <v>16</v>
      </c>
      <c r="K2953" s="446">
        <v>1720.739990234375</v>
      </c>
    </row>
    <row r="2954" spans="1:11" ht="14.45" customHeight="1" x14ac:dyDescent="0.2">
      <c r="A2954" s="441" t="s">
        <v>4818</v>
      </c>
      <c r="B2954" s="442" t="s">
        <v>4819</v>
      </c>
      <c r="C2954" s="443" t="s">
        <v>5030</v>
      </c>
      <c r="D2954" s="444" t="s">
        <v>5031</v>
      </c>
      <c r="E2954" s="443" t="s">
        <v>381</v>
      </c>
      <c r="F2954" s="444" t="s">
        <v>382</v>
      </c>
      <c r="G2954" s="443" t="s">
        <v>2426</v>
      </c>
      <c r="H2954" s="443" t="s">
        <v>2427</v>
      </c>
      <c r="I2954" s="445">
        <v>12620.2998046875</v>
      </c>
      <c r="J2954" s="445">
        <v>2</v>
      </c>
      <c r="K2954" s="446">
        <v>25240.599609375</v>
      </c>
    </row>
    <row r="2955" spans="1:11" ht="14.45" customHeight="1" x14ac:dyDescent="0.2">
      <c r="A2955" s="441" t="s">
        <v>4818</v>
      </c>
      <c r="B2955" s="442" t="s">
        <v>4819</v>
      </c>
      <c r="C2955" s="443" t="s">
        <v>5030</v>
      </c>
      <c r="D2955" s="444" t="s">
        <v>5031</v>
      </c>
      <c r="E2955" s="443" t="s">
        <v>1261</v>
      </c>
      <c r="F2955" s="444" t="s">
        <v>1262</v>
      </c>
      <c r="G2955" s="443" t="s">
        <v>5048</v>
      </c>
      <c r="H2955" s="443" t="s">
        <v>5049</v>
      </c>
      <c r="I2955" s="445">
        <v>90.75</v>
      </c>
      <c r="J2955" s="445">
        <v>2</v>
      </c>
      <c r="K2955" s="446">
        <v>181.5</v>
      </c>
    </row>
    <row r="2956" spans="1:11" ht="14.45" customHeight="1" x14ac:dyDescent="0.2">
      <c r="A2956" s="441" t="s">
        <v>4818</v>
      </c>
      <c r="B2956" s="442" t="s">
        <v>4819</v>
      </c>
      <c r="C2956" s="443" t="s">
        <v>5030</v>
      </c>
      <c r="D2956" s="444" t="s">
        <v>5031</v>
      </c>
      <c r="E2956" s="443" t="s">
        <v>1261</v>
      </c>
      <c r="F2956" s="444" t="s">
        <v>1262</v>
      </c>
      <c r="G2956" s="443" t="s">
        <v>5050</v>
      </c>
      <c r="H2956" s="443" t="s">
        <v>5051</v>
      </c>
      <c r="I2956" s="445">
        <v>98.010002136230469</v>
      </c>
      <c r="J2956" s="445">
        <v>2</v>
      </c>
      <c r="K2956" s="446">
        <v>196.02000427246094</v>
      </c>
    </row>
    <row r="2957" spans="1:11" ht="14.45" customHeight="1" x14ac:dyDescent="0.2">
      <c r="A2957" s="441" t="s">
        <v>4818</v>
      </c>
      <c r="B2957" s="442" t="s">
        <v>4819</v>
      </c>
      <c r="C2957" s="443" t="s">
        <v>5030</v>
      </c>
      <c r="D2957" s="444" t="s">
        <v>5031</v>
      </c>
      <c r="E2957" s="443" t="s">
        <v>1261</v>
      </c>
      <c r="F2957" s="444" t="s">
        <v>1262</v>
      </c>
      <c r="G2957" s="443" t="s">
        <v>5050</v>
      </c>
      <c r="H2957" s="443" t="s">
        <v>5052</v>
      </c>
      <c r="I2957" s="445">
        <v>98.010002136230469</v>
      </c>
      <c r="J2957" s="445">
        <v>3</v>
      </c>
      <c r="K2957" s="446">
        <v>294.02999877929688</v>
      </c>
    </row>
    <row r="2958" spans="1:11" ht="14.45" customHeight="1" x14ac:dyDescent="0.2">
      <c r="A2958" s="441" t="s">
        <v>4818</v>
      </c>
      <c r="B2958" s="442" t="s">
        <v>4819</v>
      </c>
      <c r="C2958" s="443" t="s">
        <v>5030</v>
      </c>
      <c r="D2958" s="444" t="s">
        <v>5031</v>
      </c>
      <c r="E2958" s="443" t="s">
        <v>1261</v>
      </c>
      <c r="F2958" s="444" t="s">
        <v>1262</v>
      </c>
      <c r="G2958" s="443" t="s">
        <v>5053</v>
      </c>
      <c r="H2958" s="443" t="s">
        <v>5054</v>
      </c>
      <c r="I2958" s="445">
        <v>39.189998626708984</v>
      </c>
      <c r="J2958" s="445">
        <v>2</v>
      </c>
      <c r="K2958" s="446">
        <v>78.379997253417969</v>
      </c>
    </row>
    <row r="2959" spans="1:11" ht="14.45" customHeight="1" x14ac:dyDescent="0.2">
      <c r="A2959" s="441" t="s">
        <v>4818</v>
      </c>
      <c r="B2959" s="442" t="s">
        <v>4819</v>
      </c>
      <c r="C2959" s="443" t="s">
        <v>5030</v>
      </c>
      <c r="D2959" s="444" t="s">
        <v>5031</v>
      </c>
      <c r="E2959" s="443" t="s">
        <v>1261</v>
      </c>
      <c r="F2959" s="444" t="s">
        <v>1262</v>
      </c>
      <c r="G2959" s="443" t="s">
        <v>5055</v>
      </c>
      <c r="H2959" s="443" t="s">
        <v>5056</v>
      </c>
      <c r="I2959" s="445">
        <v>39.790000915527344</v>
      </c>
      <c r="J2959" s="445">
        <v>2</v>
      </c>
      <c r="K2959" s="446">
        <v>79.569999694824219</v>
      </c>
    </row>
    <row r="2960" spans="1:11" ht="14.45" customHeight="1" x14ac:dyDescent="0.2">
      <c r="A2960" s="441" t="s">
        <v>4818</v>
      </c>
      <c r="B2960" s="442" t="s">
        <v>4819</v>
      </c>
      <c r="C2960" s="443" t="s">
        <v>5030</v>
      </c>
      <c r="D2960" s="444" t="s">
        <v>5031</v>
      </c>
      <c r="E2960" s="443" t="s">
        <v>1261</v>
      </c>
      <c r="F2960" s="444" t="s">
        <v>1262</v>
      </c>
      <c r="G2960" s="443" t="s">
        <v>5057</v>
      </c>
      <c r="H2960" s="443" t="s">
        <v>5058</v>
      </c>
      <c r="I2960" s="445">
        <v>47.130001068115234</v>
      </c>
      <c r="J2960" s="445">
        <v>2</v>
      </c>
      <c r="K2960" s="446">
        <v>94.260002136230469</v>
      </c>
    </row>
    <row r="2961" spans="1:11" ht="14.45" customHeight="1" x14ac:dyDescent="0.2">
      <c r="A2961" s="441" t="s">
        <v>4818</v>
      </c>
      <c r="B2961" s="442" t="s">
        <v>4819</v>
      </c>
      <c r="C2961" s="443" t="s">
        <v>5030</v>
      </c>
      <c r="D2961" s="444" t="s">
        <v>5031</v>
      </c>
      <c r="E2961" s="443" t="s">
        <v>1373</v>
      </c>
      <c r="F2961" s="444" t="s">
        <v>1374</v>
      </c>
      <c r="G2961" s="443" t="s">
        <v>5059</v>
      </c>
      <c r="H2961" s="443" t="s">
        <v>5060</v>
      </c>
      <c r="I2961" s="445">
        <v>311.67001342773438</v>
      </c>
      <c r="J2961" s="445">
        <v>4</v>
      </c>
      <c r="K2961" s="446">
        <v>1246.6800537109375</v>
      </c>
    </row>
    <row r="2962" spans="1:11" ht="14.45" customHeight="1" x14ac:dyDescent="0.2">
      <c r="A2962" s="441" t="s">
        <v>5061</v>
      </c>
      <c r="B2962" s="442" t="s">
        <v>5062</v>
      </c>
      <c r="C2962" s="443" t="s">
        <v>5063</v>
      </c>
      <c r="D2962" s="444" t="s">
        <v>5064</v>
      </c>
      <c r="E2962" s="443" t="s">
        <v>381</v>
      </c>
      <c r="F2962" s="444" t="s">
        <v>382</v>
      </c>
      <c r="G2962" s="443" t="s">
        <v>5032</v>
      </c>
      <c r="H2962" s="443" t="s">
        <v>5033</v>
      </c>
      <c r="I2962" s="445">
        <v>147.17999267578125</v>
      </c>
      <c r="J2962" s="445">
        <v>56</v>
      </c>
      <c r="K2962" s="446">
        <v>8242.1698303222656</v>
      </c>
    </row>
    <row r="2963" spans="1:11" ht="14.45" customHeight="1" x14ac:dyDescent="0.2">
      <c r="A2963" s="441" t="s">
        <v>5061</v>
      </c>
      <c r="B2963" s="442" t="s">
        <v>5062</v>
      </c>
      <c r="C2963" s="443" t="s">
        <v>5063</v>
      </c>
      <c r="D2963" s="444" t="s">
        <v>5064</v>
      </c>
      <c r="E2963" s="443" t="s">
        <v>381</v>
      </c>
      <c r="F2963" s="444" t="s">
        <v>382</v>
      </c>
      <c r="G2963" s="443" t="s">
        <v>5034</v>
      </c>
      <c r="H2963" s="443" t="s">
        <v>5035</v>
      </c>
      <c r="I2963" s="445">
        <v>147.17999267578125</v>
      </c>
      <c r="J2963" s="445">
        <v>56</v>
      </c>
      <c r="K2963" s="446">
        <v>8242.1799621582031</v>
      </c>
    </row>
    <row r="2964" spans="1:11" ht="14.45" customHeight="1" x14ac:dyDescent="0.2">
      <c r="A2964" s="441" t="s">
        <v>5061</v>
      </c>
      <c r="B2964" s="442" t="s">
        <v>5062</v>
      </c>
      <c r="C2964" s="443" t="s">
        <v>5063</v>
      </c>
      <c r="D2964" s="444" t="s">
        <v>5064</v>
      </c>
      <c r="E2964" s="443" t="s">
        <v>381</v>
      </c>
      <c r="F2964" s="444" t="s">
        <v>382</v>
      </c>
      <c r="G2964" s="443" t="s">
        <v>5036</v>
      </c>
      <c r="H2964" s="443" t="s">
        <v>5065</v>
      </c>
      <c r="I2964" s="445">
        <v>141.58000183105469</v>
      </c>
      <c r="J2964" s="445">
        <v>2</v>
      </c>
      <c r="K2964" s="446">
        <v>283.16000366210938</v>
      </c>
    </row>
    <row r="2965" spans="1:11" ht="14.45" customHeight="1" x14ac:dyDescent="0.2">
      <c r="A2965" s="441" t="s">
        <v>5061</v>
      </c>
      <c r="B2965" s="442" t="s">
        <v>5062</v>
      </c>
      <c r="C2965" s="443" t="s">
        <v>5063</v>
      </c>
      <c r="D2965" s="444" t="s">
        <v>5064</v>
      </c>
      <c r="E2965" s="443" t="s">
        <v>381</v>
      </c>
      <c r="F2965" s="444" t="s">
        <v>382</v>
      </c>
      <c r="G2965" s="443" t="s">
        <v>5036</v>
      </c>
      <c r="H2965" s="443" t="s">
        <v>5037</v>
      </c>
      <c r="I2965" s="445">
        <v>161.68624877929688</v>
      </c>
      <c r="J2965" s="445">
        <v>16</v>
      </c>
      <c r="K2965" s="446">
        <v>2609.969970703125</v>
      </c>
    </row>
    <row r="2966" spans="1:11" ht="14.45" customHeight="1" x14ac:dyDescent="0.2">
      <c r="A2966" s="441" t="s">
        <v>5061</v>
      </c>
      <c r="B2966" s="442" t="s">
        <v>5062</v>
      </c>
      <c r="C2966" s="443" t="s">
        <v>5063</v>
      </c>
      <c r="D2966" s="444" t="s">
        <v>5064</v>
      </c>
      <c r="E2966" s="443" t="s">
        <v>381</v>
      </c>
      <c r="F2966" s="444" t="s">
        <v>382</v>
      </c>
      <c r="G2966" s="443" t="s">
        <v>781</v>
      </c>
      <c r="H2966" s="443" t="s">
        <v>782</v>
      </c>
      <c r="I2966" s="445">
        <v>12.747142927987236</v>
      </c>
      <c r="J2966" s="445">
        <v>70</v>
      </c>
      <c r="K2966" s="446">
        <v>892.29000854492188</v>
      </c>
    </row>
    <row r="2967" spans="1:11" ht="14.45" customHeight="1" x14ac:dyDescent="0.2">
      <c r="A2967" s="441" t="s">
        <v>5061</v>
      </c>
      <c r="B2967" s="442" t="s">
        <v>5062</v>
      </c>
      <c r="C2967" s="443" t="s">
        <v>5063</v>
      </c>
      <c r="D2967" s="444" t="s">
        <v>5064</v>
      </c>
      <c r="E2967" s="443" t="s">
        <v>381</v>
      </c>
      <c r="F2967" s="444" t="s">
        <v>382</v>
      </c>
      <c r="G2967" s="443" t="s">
        <v>781</v>
      </c>
      <c r="H2967" s="443" t="s">
        <v>787</v>
      </c>
      <c r="I2967" s="445">
        <v>12.184999942779541</v>
      </c>
      <c r="J2967" s="445">
        <v>20</v>
      </c>
      <c r="K2967" s="446">
        <v>243.66999816894531</v>
      </c>
    </row>
    <row r="2968" spans="1:11" ht="14.45" customHeight="1" x14ac:dyDescent="0.2">
      <c r="A2968" s="441" t="s">
        <v>5061</v>
      </c>
      <c r="B2968" s="442" t="s">
        <v>5062</v>
      </c>
      <c r="C2968" s="443" t="s">
        <v>5063</v>
      </c>
      <c r="D2968" s="444" t="s">
        <v>5064</v>
      </c>
      <c r="E2968" s="443" t="s">
        <v>1257</v>
      </c>
      <c r="F2968" s="444" t="s">
        <v>1258</v>
      </c>
      <c r="G2968" s="443" t="s">
        <v>2792</v>
      </c>
      <c r="H2968" s="443" t="s">
        <v>2793</v>
      </c>
      <c r="I2968" s="445">
        <v>21.239999771118164</v>
      </c>
      <c r="J2968" s="445">
        <v>50</v>
      </c>
      <c r="K2968" s="446">
        <v>1062</v>
      </c>
    </row>
    <row r="2969" spans="1:11" ht="14.45" customHeight="1" x14ac:dyDescent="0.2">
      <c r="A2969" s="441" t="s">
        <v>5061</v>
      </c>
      <c r="B2969" s="442" t="s">
        <v>5062</v>
      </c>
      <c r="C2969" s="443" t="s">
        <v>5063</v>
      </c>
      <c r="D2969" s="444" t="s">
        <v>5064</v>
      </c>
      <c r="E2969" s="443" t="s">
        <v>373</v>
      </c>
      <c r="F2969" s="444" t="s">
        <v>374</v>
      </c>
      <c r="G2969" s="443" t="s">
        <v>5066</v>
      </c>
      <c r="H2969" s="443" t="s">
        <v>5067</v>
      </c>
      <c r="I2969" s="445">
        <v>2390.85009765625</v>
      </c>
      <c r="J2969" s="445">
        <v>4</v>
      </c>
      <c r="K2969" s="446">
        <v>9563.39990234375</v>
      </c>
    </row>
    <row r="2970" spans="1:11" ht="14.45" customHeight="1" x14ac:dyDescent="0.2">
      <c r="A2970" s="441" t="s">
        <v>5061</v>
      </c>
      <c r="B2970" s="442" t="s">
        <v>5062</v>
      </c>
      <c r="C2970" s="443" t="s">
        <v>5063</v>
      </c>
      <c r="D2970" s="444" t="s">
        <v>5064</v>
      </c>
      <c r="E2970" s="443" t="s">
        <v>373</v>
      </c>
      <c r="F2970" s="444" t="s">
        <v>374</v>
      </c>
      <c r="G2970" s="443" t="s">
        <v>5068</v>
      </c>
      <c r="H2970" s="443" t="s">
        <v>5069</v>
      </c>
      <c r="I2970" s="445">
        <v>1183.4299926757813</v>
      </c>
      <c r="J2970" s="445">
        <v>9</v>
      </c>
      <c r="K2970" s="446">
        <v>10516.599609375</v>
      </c>
    </row>
    <row r="2971" spans="1:11" ht="14.45" customHeight="1" x14ac:dyDescent="0.2">
      <c r="A2971" s="441" t="s">
        <v>5061</v>
      </c>
      <c r="B2971" s="442" t="s">
        <v>5062</v>
      </c>
      <c r="C2971" s="443" t="s">
        <v>5063</v>
      </c>
      <c r="D2971" s="444" t="s">
        <v>5064</v>
      </c>
      <c r="E2971" s="443" t="s">
        <v>373</v>
      </c>
      <c r="F2971" s="444" t="s">
        <v>374</v>
      </c>
      <c r="G2971" s="443" t="s">
        <v>5070</v>
      </c>
      <c r="H2971" s="443" t="s">
        <v>5071</v>
      </c>
      <c r="I2971" s="445">
        <v>1210</v>
      </c>
      <c r="J2971" s="445">
        <v>5</v>
      </c>
      <c r="K2971" s="446">
        <v>6050</v>
      </c>
    </row>
    <row r="2972" spans="1:11" ht="14.45" customHeight="1" x14ac:dyDescent="0.2">
      <c r="A2972" s="441" t="s">
        <v>5061</v>
      </c>
      <c r="B2972" s="442" t="s">
        <v>5062</v>
      </c>
      <c r="C2972" s="443" t="s">
        <v>5063</v>
      </c>
      <c r="D2972" s="444" t="s">
        <v>5064</v>
      </c>
      <c r="E2972" s="443" t="s">
        <v>373</v>
      </c>
      <c r="F2972" s="444" t="s">
        <v>374</v>
      </c>
      <c r="G2972" s="443" t="s">
        <v>5070</v>
      </c>
      <c r="H2972" s="443" t="s">
        <v>5072</v>
      </c>
      <c r="I2972" s="445">
        <v>1180</v>
      </c>
      <c r="J2972" s="445">
        <v>10</v>
      </c>
      <c r="K2972" s="446">
        <v>11800</v>
      </c>
    </row>
    <row r="2973" spans="1:11" ht="14.45" customHeight="1" x14ac:dyDescent="0.2">
      <c r="A2973" s="441" t="s">
        <v>5061</v>
      </c>
      <c r="B2973" s="442" t="s">
        <v>5062</v>
      </c>
      <c r="C2973" s="443" t="s">
        <v>5063</v>
      </c>
      <c r="D2973" s="444" t="s">
        <v>5064</v>
      </c>
      <c r="E2973" s="443" t="s">
        <v>373</v>
      </c>
      <c r="F2973" s="444" t="s">
        <v>374</v>
      </c>
      <c r="G2973" s="443" t="s">
        <v>5073</v>
      </c>
      <c r="H2973" s="443" t="s">
        <v>5074</v>
      </c>
      <c r="I2973" s="445">
        <v>1568</v>
      </c>
      <c r="J2973" s="445">
        <v>4</v>
      </c>
      <c r="K2973" s="446">
        <v>6272.009765625</v>
      </c>
    </row>
    <row r="2974" spans="1:11" ht="14.45" customHeight="1" x14ac:dyDescent="0.2">
      <c r="A2974" s="441" t="s">
        <v>5061</v>
      </c>
      <c r="B2974" s="442" t="s">
        <v>5062</v>
      </c>
      <c r="C2974" s="443" t="s">
        <v>5063</v>
      </c>
      <c r="D2974" s="444" t="s">
        <v>5064</v>
      </c>
      <c r="E2974" s="443" t="s">
        <v>373</v>
      </c>
      <c r="F2974" s="444" t="s">
        <v>374</v>
      </c>
      <c r="G2974" s="443" t="s">
        <v>3174</v>
      </c>
      <c r="H2974" s="443" t="s">
        <v>3175</v>
      </c>
      <c r="I2974" s="445">
        <v>6.25</v>
      </c>
      <c r="J2974" s="445">
        <v>100</v>
      </c>
      <c r="K2974" s="446">
        <v>625</v>
      </c>
    </row>
    <row r="2975" spans="1:11" ht="14.45" customHeight="1" x14ac:dyDescent="0.2">
      <c r="A2975" s="441" t="s">
        <v>5061</v>
      </c>
      <c r="B2975" s="442" t="s">
        <v>5062</v>
      </c>
      <c r="C2975" s="443" t="s">
        <v>5063</v>
      </c>
      <c r="D2975" s="444" t="s">
        <v>5064</v>
      </c>
      <c r="E2975" s="443" t="s">
        <v>373</v>
      </c>
      <c r="F2975" s="444" t="s">
        <v>374</v>
      </c>
      <c r="G2975" s="443" t="s">
        <v>3174</v>
      </c>
      <c r="H2975" s="443" t="s">
        <v>3176</v>
      </c>
      <c r="I2975" s="445">
        <v>6.25</v>
      </c>
      <c r="J2975" s="445">
        <v>100</v>
      </c>
      <c r="K2975" s="446">
        <v>625</v>
      </c>
    </row>
    <row r="2976" spans="1:11" ht="14.45" customHeight="1" x14ac:dyDescent="0.2">
      <c r="A2976" s="441" t="s">
        <v>5061</v>
      </c>
      <c r="B2976" s="442" t="s">
        <v>5062</v>
      </c>
      <c r="C2976" s="443" t="s">
        <v>5063</v>
      </c>
      <c r="D2976" s="444" t="s">
        <v>5064</v>
      </c>
      <c r="E2976" s="443" t="s">
        <v>373</v>
      </c>
      <c r="F2976" s="444" t="s">
        <v>374</v>
      </c>
      <c r="G2976" s="443" t="s">
        <v>5075</v>
      </c>
      <c r="H2976" s="443" t="s">
        <v>5076</v>
      </c>
      <c r="I2976" s="445">
        <v>9.0200004577636719</v>
      </c>
      <c r="J2976" s="445">
        <v>10</v>
      </c>
      <c r="K2976" s="446">
        <v>90.199996948242188</v>
      </c>
    </row>
    <row r="2977" spans="1:11" ht="14.45" customHeight="1" x14ac:dyDescent="0.2">
      <c r="A2977" s="441" t="s">
        <v>5061</v>
      </c>
      <c r="B2977" s="442" t="s">
        <v>5062</v>
      </c>
      <c r="C2977" s="443" t="s">
        <v>5063</v>
      </c>
      <c r="D2977" s="444" t="s">
        <v>5064</v>
      </c>
      <c r="E2977" s="443" t="s">
        <v>373</v>
      </c>
      <c r="F2977" s="444" t="s">
        <v>374</v>
      </c>
      <c r="G2977" s="443" t="s">
        <v>5077</v>
      </c>
      <c r="H2977" s="443" t="s">
        <v>5078</v>
      </c>
      <c r="I2977" s="445">
        <v>8.5900001525878906</v>
      </c>
      <c r="J2977" s="445">
        <v>100</v>
      </c>
      <c r="K2977" s="446">
        <v>859</v>
      </c>
    </row>
    <row r="2978" spans="1:11" ht="14.45" customHeight="1" x14ac:dyDescent="0.2">
      <c r="A2978" s="441" t="s">
        <v>5061</v>
      </c>
      <c r="B2978" s="442" t="s">
        <v>5062</v>
      </c>
      <c r="C2978" s="443" t="s">
        <v>5063</v>
      </c>
      <c r="D2978" s="444" t="s">
        <v>5064</v>
      </c>
      <c r="E2978" s="443" t="s">
        <v>373</v>
      </c>
      <c r="F2978" s="444" t="s">
        <v>374</v>
      </c>
      <c r="G2978" s="443" t="s">
        <v>3179</v>
      </c>
      <c r="H2978" s="443" t="s">
        <v>3180</v>
      </c>
      <c r="I2978" s="445">
        <v>0.43000000715255737</v>
      </c>
      <c r="J2978" s="445">
        <v>900</v>
      </c>
      <c r="K2978" s="446">
        <v>387</v>
      </c>
    </row>
    <row r="2979" spans="1:11" ht="14.45" customHeight="1" x14ac:dyDescent="0.2">
      <c r="A2979" s="441" t="s">
        <v>5061</v>
      </c>
      <c r="B2979" s="442" t="s">
        <v>5062</v>
      </c>
      <c r="C2979" s="443" t="s">
        <v>5063</v>
      </c>
      <c r="D2979" s="444" t="s">
        <v>5064</v>
      </c>
      <c r="E2979" s="443" t="s">
        <v>373</v>
      </c>
      <c r="F2979" s="444" t="s">
        <v>374</v>
      </c>
      <c r="G2979" s="443" t="s">
        <v>3179</v>
      </c>
      <c r="H2979" s="443" t="s">
        <v>3181</v>
      </c>
      <c r="I2979" s="445">
        <v>0.43999999761581421</v>
      </c>
      <c r="J2979" s="445">
        <v>800</v>
      </c>
      <c r="K2979" s="446">
        <v>352</v>
      </c>
    </row>
    <row r="2980" spans="1:11" ht="14.45" customHeight="1" x14ac:dyDescent="0.2">
      <c r="A2980" s="441" t="s">
        <v>5061</v>
      </c>
      <c r="B2980" s="442" t="s">
        <v>5062</v>
      </c>
      <c r="C2980" s="443" t="s">
        <v>5063</v>
      </c>
      <c r="D2980" s="444" t="s">
        <v>5064</v>
      </c>
      <c r="E2980" s="443" t="s">
        <v>373</v>
      </c>
      <c r="F2980" s="444" t="s">
        <v>374</v>
      </c>
      <c r="G2980" s="443" t="s">
        <v>5079</v>
      </c>
      <c r="H2980" s="443" t="s">
        <v>5080</v>
      </c>
      <c r="I2980" s="445">
        <v>0.89500000079472863</v>
      </c>
      <c r="J2980" s="445">
        <v>4600</v>
      </c>
      <c r="K2980" s="446">
        <v>4156</v>
      </c>
    </row>
    <row r="2981" spans="1:11" ht="14.45" customHeight="1" x14ac:dyDescent="0.2">
      <c r="A2981" s="441" t="s">
        <v>5061</v>
      </c>
      <c r="B2981" s="442" t="s">
        <v>5062</v>
      </c>
      <c r="C2981" s="443" t="s">
        <v>5063</v>
      </c>
      <c r="D2981" s="444" t="s">
        <v>5064</v>
      </c>
      <c r="E2981" s="443" t="s">
        <v>373</v>
      </c>
      <c r="F2981" s="444" t="s">
        <v>374</v>
      </c>
      <c r="G2981" s="443" t="s">
        <v>5079</v>
      </c>
      <c r="H2981" s="443" t="s">
        <v>5081</v>
      </c>
      <c r="I2981" s="445">
        <v>0.87999999523162842</v>
      </c>
      <c r="J2981" s="445">
        <v>1212</v>
      </c>
      <c r="K2981" s="446">
        <v>1066.5600004196167</v>
      </c>
    </row>
    <row r="2982" spans="1:11" ht="14.45" customHeight="1" x14ac:dyDescent="0.2">
      <c r="A2982" s="441" t="s">
        <v>5061</v>
      </c>
      <c r="B2982" s="442" t="s">
        <v>5062</v>
      </c>
      <c r="C2982" s="443" t="s">
        <v>5063</v>
      </c>
      <c r="D2982" s="444" t="s">
        <v>5064</v>
      </c>
      <c r="E2982" s="443" t="s">
        <v>373</v>
      </c>
      <c r="F2982" s="444" t="s">
        <v>374</v>
      </c>
      <c r="G2982" s="443" t="s">
        <v>5082</v>
      </c>
      <c r="H2982" s="443" t="s">
        <v>5083</v>
      </c>
      <c r="I2982" s="445">
        <v>1.3499999642372131</v>
      </c>
      <c r="J2982" s="445">
        <v>4000</v>
      </c>
      <c r="K2982" s="446">
        <v>5280</v>
      </c>
    </row>
    <row r="2983" spans="1:11" ht="14.45" customHeight="1" x14ac:dyDescent="0.2">
      <c r="A2983" s="441" t="s">
        <v>5061</v>
      </c>
      <c r="B2983" s="442" t="s">
        <v>5062</v>
      </c>
      <c r="C2983" s="443" t="s">
        <v>5063</v>
      </c>
      <c r="D2983" s="444" t="s">
        <v>5064</v>
      </c>
      <c r="E2983" s="443" t="s">
        <v>373</v>
      </c>
      <c r="F2983" s="444" t="s">
        <v>374</v>
      </c>
      <c r="G2983" s="443" t="s">
        <v>5082</v>
      </c>
      <c r="H2983" s="443" t="s">
        <v>5084</v>
      </c>
      <c r="I2983" s="445">
        <v>1.2899999618530273</v>
      </c>
      <c r="J2983" s="445">
        <v>500</v>
      </c>
      <c r="K2983" s="446">
        <v>645</v>
      </c>
    </row>
    <row r="2984" spans="1:11" ht="14.45" customHeight="1" x14ac:dyDescent="0.2">
      <c r="A2984" s="441" t="s">
        <v>5061</v>
      </c>
      <c r="B2984" s="442" t="s">
        <v>5062</v>
      </c>
      <c r="C2984" s="443" t="s">
        <v>5063</v>
      </c>
      <c r="D2984" s="444" t="s">
        <v>5064</v>
      </c>
      <c r="E2984" s="443" t="s">
        <v>373</v>
      </c>
      <c r="F2984" s="444" t="s">
        <v>374</v>
      </c>
      <c r="G2984" s="443" t="s">
        <v>5085</v>
      </c>
      <c r="H2984" s="443" t="s">
        <v>5086</v>
      </c>
      <c r="I2984" s="445">
        <v>0.15000000596046448</v>
      </c>
      <c r="J2984" s="445">
        <v>400</v>
      </c>
      <c r="K2984" s="446">
        <v>60</v>
      </c>
    </row>
    <row r="2985" spans="1:11" ht="14.45" customHeight="1" x14ac:dyDescent="0.2">
      <c r="A2985" s="441" t="s">
        <v>5061</v>
      </c>
      <c r="B2985" s="442" t="s">
        <v>5062</v>
      </c>
      <c r="C2985" s="443" t="s">
        <v>5063</v>
      </c>
      <c r="D2985" s="444" t="s">
        <v>5064</v>
      </c>
      <c r="E2985" s="443" t="s">
        <v>373</v>
      </c>
      <c r="F2985" s="444" t="s">
        <v>374</v>
      </c>
      <c r="G2985" s="443" t="s">
        <v>5087</v>
      </c>
      <c r="H2985" s="443" t="s">
        <v>5088</v>
      </c>
      <c r="I2985" s="445">
        <v>0.47199999690055849</v>
      </c>
      <c r="J2985" s="445">
        <v>3400</v>
      </c>
      <c r="K2985" s="446">
        <v>1609.9999732971191</v>
      </c>
    </row>
    <row r="2986" spans="1:11" ht="14.45" customHeight="1" x14ac:dyDescent="0.2">
      <c r="A2986" s="441" t="s">
        <v>5061</v>
      </c>
      <c r="B2986" s="442" t="s">
        <v>5062</v>
      </c>
      <c r="C2986" s="443" t="s">
        <v>5063</v>
      </c>
      <c r="D2986" s="444" t="s">
        <v>5064</v>
      </c>
      <c r="E2986" s="443" t="s">
        <v>373</v>
      </c>
      <c r="F2986" s="444" t="s">
        <v>374</v>
      </c>
      <c r="G2986" s="443" t="s">
        <v>5087</v>
      </c>
      <c r="H2986" s="443" t="s">
        <v>5089</v>
      </c>
      <c r="I2986" s="445">
        <v>0.4699999988079071</v>
      </c>
      <c r="J2986" s="445">
        <v>1600</v>
      </c>
      <c r="K2986" s="446">
        <v>752</v>
      </c>
    </row>
    <row r="2987" spans="1:11" ht="14.45" customHeight="1" x14ac:dyDescent="0.2">
      <c r="A2987" s="441" t="s">
        <v>5061</v>
      </c>
      <c r="B2987" s="442" t="s">
        <v>5062</v>
      </c>
      <c r="C2987" s="443" t="s">
        <v>5063</v>
      </c>
      <c r="D2987" s="444" t="s">
        <v>5064</v>
      </c>
      <c r="E2987" s="443" t="s">
        <v>373</v>
      </c>
      <c r="F2987" s="444" t="s">
        <v>374</v>
      </c>
      <c r="G2987" s="443" t="s">
        <v>3147</v>
      </c>
      <c r="H2987" s="443" t="s">
        <v>4827</v>
      </c>
      <c r="I2987" s="445">
        <v>1.1733332872390747</v>
      </c>
      <c r="J2987" s="445">
        <v>2800</v>
      </c>
      <c r="K2987" s="446">
        <v>3288</v>
      </c>
    </row>
    <row r="2988" spans="1:11" ht="14.45" customHeight="1" x14ac:dyDescent="0.2">
      <c r="A2988" s="441" t="s">
        <v>5061</v>
      </c>
      <c r="B2988" s="442" t="s">
        <v>5062</v>
      </c>
      <c r="C2988" s="443" t="s">
        <v>5063</v>
      </c>
      <c r="D2988" s="444" t="s">
        <v>5064</v>
      </c>
      <c r="E2988" s="443" t="s">
        <v>373</v>
      </c>
      <c r="F2988" s="444" t="s">
        <v>374</v>
      </c>
      <c r="G2988" s="443" t="s">
        <v>3147</v>
      </c>
      <c r="H2988" s="443" t="s">
        <v>3148</v>
      </c>
      <c r="I2988" s="445">
        <v>1.1749999523162842</v>
      </c>
      <c r="J2988" s="445">
        <v>2600</v>
      </c>
      <c r="K2988" s="446">
        <v>3052</v>
      </c>
    </row>
    <row r="2989" spans="1:11" ht="14.45" customHeight="1" x14ac:dyDescent="0.2">
      <c r="A2989" s="441" t="s">
        <v>5061</v>
      </c>
      <c r="B2989" s="442" t="s">
        <v>5062</v>
      </c>
      <c r="C2989" s="443" t="s">
        <v>5063</v>
      </c>
      <c r="D2989" s="444" t="s">
        <v>5064</v>
      </c>
      <c r="E2989" s="443" t="s">
        <v>373</v>
      </c>
      <c r="F2989" s="444" t="s">
        <v>374</v>
      </c>
      <c r="G2989" s="443" t="s">
        <v>5090</v>
      </c>
      <c r="H2989" s="443" t="s">
        <v>5091</v>
      </c>
      <c r="I2989" s="445">
        <v>0.43999999761581421</v>
      </c>
      <c r="J2989" s="445">
        <v>400</v>
      </c>
      <c r="K2989" s="446">
        <v>176</v>
      </c>
    </row>
    <row r="2990" spans="1:11" ht="14.45" customHeight="1" x14ac:dyDescent="0.2">
      <c r="A2990" s="441" t="s">
        <v>5061</v>
      </c>
      <c r="B2990" s="442" t="s">
        <v>5062</v>
      </c>
      <c r="C2990" s="443" t="s">
        <v>5063</v>
      </c>
      <c r="D2990" s="444" t="s">
        <v>5064</v>
      </c>
      <c r="E2990" s="443" t="s">
        <v>373</v>
      </c>
      <c r="F2990" s="444" t="s">
        <v>374</v>
      </c>
      <c r="G2990" s="443" t="s">
        <v>5092</v>
      </c>
      <c r="H2990" s="443" t="s">
        <v>5093</v>
      </c>
      <c r="I2990" s="445">
        <v>157.91999816894531</v>
      </c>
      <c r="J2990" s="445">
        <v>4</v>
      </c>
      <c r="K2990" s="446">
        <v>631.67999267578125</v>
      </c>
    </row>
    <row r="2991" spans="1:11" ht="14.45" customHeight="1" x14ac:dyDescent="0.2">
      <c r="A2991" s="441" t="s">
        <v>5061</v>
      </c>
      <c r="B2991" s="442" t="s">
        <v>5062</v>
      </c>
      <c r="C2991" s="443" t="s">
        <v>5063</v>
      </c>
      <c r="D2991" s="444" t="s">
        <v>5064</v>
      </c>
      <c r="E2991" s="443" t="s">
        <v>373</v>
      </c>
      <c r="F2991" s="444" t="s">
        <v>374</v>
      </c>
      <c r="G2991" s="443" t="s">
        <v>5094</v>
      </c>
      <c r="H2991" s="443" t="s">
        <v>5095</v>
      </c>
      <c r="I2991" s="445">
        <v>428.14999389648438</v>
      </c>
      <c r="J2991" s="445">
        <v>2</v>
      </c>
      <c r="K2991" s="446">
        <v>856.28997802734375</v>
      </c>
    </row>
    <row r="2992" spans="1:11" ht="14.45" customHeight="1" x14ac:dyDescent="0.2">
      <c r="A2992" s="441" t="s">
        <v>5061</v>
      </c>
      <c r="B2992" s="442" t="s">
        <v>5062</v>
      </c>
      <c r="C2992" s="443" t="s">
        <v>5063</v>
      </c>
      <c r="D2992" s="444" t="s">
        <v>5064</v>
      </c>
      <c r="E2992" s="443" t="s">
        <v>373</v>
      </c>
      <c r="F2992" s="444" t="s">
        <v>374</v>
      </c>
      <c r="G2992" s="443" t="s">
        <v>5096</v>
      </c>
      <c r="H2992" s="443" t="s">
        <v>5097</v>
      </c>
      <c r="I2992" s="445">
        <v>6.320000171661377</v>
      </c>
      <c r="J2992" s="445">
        <v>600</v>
      </c>
      <c r="K2992" s="446">
        <v>3792.5</v>
      </c>
    </row>
    <row r="2993" spans="1:11" ht="14.45" customHeight="1" x14ac:dyDescent="0.2">
      <c r="A2993" s="441" t="s">
        <v>5061</v>
      </c>
      <c r="B2993" s="442" t="s">
        <v>5062</v>
      </c>
      <c r="C2993" s="443" t="s">
        <v>5063</v>
      </c>
      <c r="D2993" s="444" t="s">
        <v>5064</v>
      </c>
      <c r="E2993" s="443" t="s">
        <v>373</v>
      </c>
      <c r="F2993" s="444" t="s">
        <v>374</v>
      </c>
      <c r="G2993" s="443" t="s">
        <v>5096</v>
      </c>
      <c r="H2993" s="443" t="s">
        <v>5098</v>
      </c>
      <c r="I2993" s="445">
        <v>6.3199999332427979</v>
      </c>
      <c r="J2993" s="445">
        <v>350</v>
      </c>
      <c r="K2993" s="446">
        <v>2214.5</v>
      </c>
    </row>
    <row r="2994" spans="1:11" ht="14.45" customHeight="1" x14ac:dyDescent="0.2">
      <c r="A2994" s="441" t="s">
        <v>5061</v>
      </c>
      <c r="B2994" s="442" t="s">
        <v>5062</v>
      </c>
      <c r="C2994" s="443" t="s">
        <v>5063</v>
      </c>
      <c r="D2994" s="444" t="s">
        <v>5064</v>
      </c>
      <c r="E2994" s="443" t="s">
        <v>373</v>
      </c>
      <c r="F2994" s="444" t="s">
        <v>374</v>
      </c>
      <c r="G2994" s="443" t="s">
        <v>5099</v>
      </c>
      <c r="H2994" s="443" t="s">
        <v>5100</v>
      </c>
      <c r="I2994" s="445">
        <v>109.72000122070313</v>
      </c>
      <c r="J2994" s="445">
        <v>10</v>
      </c>
      <c r="K2994" s="446">
        <v>1097.219970703125</v>
      </c>
    </row>
    <row r="2995" spans="1:11" ht="14.45" customHeight="1" x14ac:dyDescent="0.2">
      <c r="A2995" s="441" t="s">
        <v>5061</v>
      </c>
      <c r="B2995" s="442" t="s">
        <v>5062</v>
      </c>
      <c r="C2995" s="443" t="s">
        <v>5063</v>
      </c>
      <c r="D2995" s="444" t="s">
        <v>5064</v>
      </c>
      <c r="E2995" s="443" t="s">
        <v>373</v>
      </c>
      <c r="F2995" s="444" t="s">
        <v>374</v>
      </c>
      <c r="G2995" s="443" t="s">
        <v>5101</v>
      </c>
      <c r="H2995" s="443" t="s">
        <v>5102</v>
      </c>
      <c r="I2995" s="445">
        <v>44.630001068115234</v>
      </c>
      <c r="J2995" s="445">
        <v>10</v>
      </c>
      <c r="K2995" s="446">
        <v>446.26998901367188</v>
      </c>
    </row>
    <row r="2996" spans="1:11" ht="14.45" customHeight="1" x14ac:dyDescent="0.2">
      <c r="A2996" s="441" t="s">
        <v>5061</v>
      </c>
      <c r="B2996" s="442" t="s">
        <v>5062</v>
      </c>
      <c r="C2996" s="443" t="s">
        <v>5063</v>
      </c>
      <c r="D2996" s="444" t="s">
        <v>5064</v>
      </c>
      <c r="E2996" s="443" t="s">
        <v>373</v>
      </c>
      <c r="F2996" s="444" t="s">
        <v>374</v>
      </c>
      <c r="G2996" s="443" t="s">
        <v>5103</v>
      </c>
      <c r="H2996" s="443" t="s">
        <v>5104</v>
      </c>
      <c r="I2996" s="445">
        <v>790.875</v>
      </c>
      <c r="J2996" s="445">
        <v>2</v>
      </c>
      <c r="K2996" s="446">
        <v>1581.75</v>
      </c>
    </row>
    <row r="2997" spans="1:11" ht="14.45" customHeight="1" x14ac:dyDescent="0.2">
      <c r="A2997" s="441" t="s">
        <v>5061</v>
      </c>
      <c r="B2997" s="442" t="s">
        <v>5062</v>
      </c>
      <c r="C2997" s="443" t="s">
        <v>5063</v>
      </c>
      <c r="D2997" s="444" t="s">
        <v>5064</v>
      </c>
      <c r="E2997" s="443" t="s">
        <v>373</v>
      </c>
      <c r="F2997" s="444" t="s">
        <v>374</v>
      </c>
      <c r="G2997" s="443" t="s">
        <v>3193</v>
      </c>
      <c r="H2997" s="443" t="s">
        <v>3194</v>
      </c>
      <c r="I2997" s="445">
        <v>63</v>
      </c>
      <c r="J2997" s="445">
        <v>10</v>
      </c>
      <c r="K2997" s="446">
        <v>630</v>
      </c>
    </row>
    <row r="2998" spans="1:11" ht="14.45" customHeight="1" x14ac:dyDescent="0.2">
      <c r="A2998" s="441" t="s">
        <v>5061</v>
      </c>
      <c r="B2998" s="442" t="s">
        <v>5062</v>
      </c>
      <c r="C2998" s="443" t="s">
        <v>5063</v>
      </c>
      <c r="D2998" s="444" t="s">
        <v>5064</v>
      </c>
      <c r="E2998" s="443" t="s">
        <v>373</v>
      </c>
      <c r="F2998" s="444" t="s">
        <v>374</v>
      </c>
      <c r="G2998" s="443" t="s">
        <v>5105</v>
      </c>
      <c r="H2998" s="443" t="s">
        <v>5106</v>
      </c>
      <c r="I2998" s="445">
        <v>272.44000244140625</v>
      </c>
      <c r="J2998" s="445">
        <v>6</v>
      </c>
      <c r="K2998" s="446">
        <v>1634.6099853515625</v>
      </c>
    </row>
    <row r="2999" spans="1:11" ht="14.45" customHeight="1" x14ac:dyDescent="0.2">
      <c r="A2999" s="441" t="s">
        <v>5061</v>
      </c>
      <c r="B2999" s="442" t="s">
        <v>5062</v>
      </c>
      <c r="C2999" s="443" t="s">
        <v>5063</v>
      </c>
      <c r="D2999" s="444" t="s">
        <v>5064</v>
      </c>
      <c r="E2999" s="443" t="s">
        <v>373</v>
      </c>
      <c r="F2999" s="444" t="s">
        <v>374</v>
      </c>
      <c r="G2999" s="443" t="s">
        <v>5107</v>
      </c>
      <c r="H2999" s="443" t="s">
        <v>5108</v>
      </c>
      <c r="I2999" s="445">
        <v>22.148332913716633</v>
      </c>
      <c r="J2999" s="445">
        <v>300</v>
      </c>
      <c r="K2999" s="446">
        <v>6644.75</v>
      </c>
    </row>
    <row r="3000" spans="1:11" ht="14.45" customHeight="1" x14ac:dyDescent="0.2">
      <c r="A3000" s="441" t="s">
        <v>5061</v>
      </c>
      <c r="B3000" s="442" t="s">
        <v>5062</v>
      </c>
      <c r="C3000" s="443" t="s">
        <v>5063</v>
      </c>
      <c r="D3000" s="444" t="s">
        <v>5064</v>
      </c>
      <c r="E3000" s="443" t="s">
        <v>373</v>
      </c>
      <c r="F3000" s="444" t="s">
        <v>374</v>
      </c>
      <c r="G3000" s="443" t="s">
        <v>3209</v>
      </c>
      <c r="H3000" s="443" t="s">
        <v>3210</v>
      </c>
      <c r="I3000" s="445">
        <v>30.177500247955322</v>
      </c>
      <c r="J3000" s="445">
        <v>200</v>
      </c>
      <c r="K3000" s="446">
        <v>6035.75</v>
      </c>
    </row>
    <row r="3001" spans="1:11" ht="14.45" customHeight="1" x14ac:dyDescent="0.2">
      <c r="A3001" s="441" t="s">
        <v>5061</v>
      </c>
      <c r="B3001" s="442" t="s">
        <v>5062</v>
      </c>
      <c r="C3001" s="443" t="s">
        <v>5063</v>
      </c>
      <c r="D3001" s="444" t="s">
        <v>5064</v>
      </c>
      <c r="E3001" s="443" t="s">
        <v>373</v>
      </c>
      <c r="F3001" s="444" t="s">
        <v>374</v>
      </c>
      <c r="G3001" s="443" t="s">
        <v>5109</v>
      </c>
      <c r="H3001" s="443" t="s">
        <v>5110</v>
      </c>
      <c r="I3001" s="445">
        <v>12.730000019073486</v>
      </c>
      <c r="J3001" s="445">
        <v>30</v>
      </c>
      <c r="K3001" s="446">
        <v>378.82998657226563</v>
      </c>
    </row>
    <row r="3002" spans="1:11" ht="14.45" customHeight="1" x14ac:dyDescent="0.2">
      <c r="A3002" s="441" t="s">
        <v>5061</v>
      </c>
      <c r="B3002" s="442" t="s">
        <v>5062</v>
      </c>
      <c r="C3002" s="443" t="s">
        <v>5063</v>
      </c>
      <c r="D3002" s="444" t="s">
        <v>5064</v>
      </c>
      <c r="E3002" s="443" t="s">
        <v>373</v>
      </c>
      <c r="F3002" s="444" t="s">
        <v>374</v>
      </c>
      <c r="G3002" s="443" t="s">
        <v>3211</v>
      </c>
      <c r="H3002" s="443" t="s">
        <v>3212</v>
      </c>
      <c r="I3002" s="445">
        <v>2.869999885559082</v>
      </c>
      <c r="J3002" s="445">
        <v>50</v>
      </c>
      <c r="K3002" s="446">
        <v>143.5</v>
      </c>
    </row>
    <row r="3003" spans="1:11" ht="14.45" customHeight="1" x14ac:dyDescent="0.2">
      <c r="A3003" s="441" t="s">
        <v>5061</v>
      </c>
      <c r="B3003" s="442" t="s">
        <v>5062</v>
      </c>
      <c r="C3003" s="443" t="s">
        <v>5063</v>
      </c>
      <c r="D3003" s="444" t="s">
        <v>5064</v>
      </c>
      <c r="E3003" s="443" t="s">
        <v>373</v>
      </c>
      <c r="F3003" s="444" t="s">
        <v>374</v>
      </c>
      <c r="G3003" s="443" t="s">
        <v>5111</v>
      </c>
      <c r="H3003" s="443" t="s">
        <v>5112</v>
      </c>
      <c r="I3003" s="445">
        <v>123.19000244140625</v>
      </c>
      <c r="J3003" s="445">
        <v>20</v>
      </c>
      <c r="K3003" s="446">
        <v>2463.760009765625</v>
      </c>
    </row>
    <row r="3004" spans="1:11" ht="14.45" customHeight="1" x14ac:dyDescent="0.2">
      <c r="A3004" s="441" t="s">
        <v>5061</v>
      </c>
      <c r="B3004" s="442" t="s">
        <v>5062</v>
      </c>
      <c r="C3004" s="443" t="s">
        <v>5063</v>
      </c>
      <c r="D3004" s="444" t="s">
        <v>5064</v>
      </c>
      <c r="E3004" s="443" t="s">
        <v>373</v>
      </c>
      <c r="F3004" s="444" t="s">
        <v>374</v>
      </c>
      <c r="G3004" s="443" t="s">
        <v>5113</v>
      </c>
      <c r="H3004" s="443" t="s">
        <v>5114</v>
      </c>
      <c r="I3004" s="445">
        <v>933.79998779296875</v>
      </c>
      <c r="J3004" s="445">
        <v>2</v>
      </c>
      <c r="K3004" s="446">
        <v>1867.5999755859375</v>
      </c>
    </row>
    <row r="3005" spans="1:11" ht="14.45" customHeight="1" x14ac:dyDescent="0.2">
      <c r="A3005" s="441" t="s">
        <v>5061</v>
      </c>
      <c r="B3005" s="442" t="s">
        <v>5062</v>
      </c>
      <c r="C3005" s="443" t="s">
        <v>5063</v>
      </c>
      <c r="D3005" s="444" t="s">
        <v>5064</v>
      </c>
      <c r="E3005" s="443" t="s">
        <v>373</v>
      </c>
      <c r="F3005" s="444" t="s">
        <v>374</v>
      </c>
      <c r="G3005" s="443" t="s">
        <v>5115</v>
      </c>
      <c r="H3005" s="443" t="s">
        <v>5116</v>
      </c>
      <c r="I3005" s="445">
        <v>190.89999389648438</v>
      </c>
      <c r="J3005" s="445">
        <v>7</v>
      </c>
      <c r="K3005" s="446">
        <v>1336.3000183105469</v>
      </c>
    </row>
    <row r="3006" spans="1:11" ht="14.45" customHeight="1" x14ac:dyDescent="0.2">
      <c r="A3006" s="441" t="s">
        <v>5061</v>
      </c>
      <c r="B3006" s="442" t="s">
        <v>5062</v>
      </c>
      <c r="C3006" s="443" t="s">
        <v>5063</v>
      </c>
      <c r="D3006" s="444" t="s">
        <v>5064</v>
      </c>
      <c r="E3006" s="443" t="s">
        <v>373</v>
      </c>
      <c r="F3006" s="444" t="s">
        <v>374</v>
      </c>
      <c r="G3006" s="443" t="s">
        <v>5117</v>
      </c>
      <c r="H3006" s="443" t="s">
        <v>5118</v>
      </c>
      <c r="I3006" s="445">
        <v>139.17999267578125</v>
      </c>
      <c r="J3006" s="445">
        <v>3</v>
      </c>
      <c r="K3006" s="446">
        <v>417.54000854492188</v>
      </c>
    </row>
    <row r="3007" spans="1:11" ht="14.45" customHeight="1" x14ac:dyDescent="0.2">
      <c r="A3007" s="441" t="s">
        <v>5061</v>
      </c>
      <c r="B3007" s="442" t="s">
        <v>5062</v>
      </c>
      <c r="C3007" s="443" t="s">
        <v>5063</v>
      </c>
      <c r="D3007" s="444" t="s">
        <v>5064</v>
      </c>
      <c r="E3007" s="443" t="s">
        <v>373</v>
      </c>
      <c r="F3007" s="444" t="s">
        <v>374</v>
      </c>
      <c r="G3007" s="443" t="s">
        <v>5119</v>
      </c>
      <c r="H3007" s="443" t="s">
        <v>5120</v>
      </c>
      <c r="I3007" s="445">
        <v>309.35000610351563</v>
      </c>
      <c r="J3007" s="445">
        <v>2</v>
      </c>
      <c r="K3007" s="446">
        <v>618.70001220703125</v>
      </c>
    </row>
    <row r="3008" spans="1:11" ht="14.45" customHeight="1" x14ac:dyDescent="0.2">
      <c r="A3008" s="441" t="s">
        <v>5061</v>
      </c>
      <c r="B3008" s="442" t="s">
        <v>5062</v>
      </c>
      <c r="C3008" s="443" t="s">
        <v>5063</v>
      </c>
      <c r="D3008" s="444" t="s">
        <v>5064</v>
      </c>
      <c r="E3008" s="443" t="s">
        <v>373</v>
      </c>
      <c r="F3008" s="444" t="s">
        <v>374</v>
      </c>
      <c r="G3008" s="443" t="s">
        <v>5121</v>
      </c>
      <c r="H3008" s="443" t="s">
        <v>5122</v>
      </c>
      <c r="I3008" s="445">
        <v>128</v>
      </c>
      <c r="J3008" s="445">
        <v>25</v>
      </c>
      <c r="K3008" s="446">
        <v>3199.8798828125</v>
      </c>
    </row>
    <row r="3009" spans="1:11" ht="14.45" customHeight="1" x14ac:dyDescent="0.2">
      <c r="A3009" s="441" t="s">
        <v>5061</v>
      </c>
      <c r="B3009" s="442" t="s">
        <v>5062</v>
      </c>
      <c r="C3009" s="443" t="s">
        <v>5063</v>
      </c>
      <c r="D3009" s="444" t="s">
        <v>5064</v>
      </c>
      <c r="E3009" s="443" t="s">
        <v>373</v>
      </c>
      <c r="F3009" s="444" t="s">
        <v>374</v>
      </c>
      <c r="G3009" s="443" t="s">
        <v>5123</v>
      </c>
      <c r="H3009" s="443" t="s">
        <v>5124</v>
      </c>
      <c r="I3009" s="445">
        <v>212.32000732421875</v>
      </c>
      <c r="J3009" s="445">
        <v>15</v>
      </c>
      <c r="K3009" s="446">
        <v>3184.780029296875</v>
      </c>
    </row>
    <row r="3010" spans="1:11" ht="14.45" customHeight="1" x14ac:dyDescent="0.2">
      <c r="A3010" s="441" t="s">
        <v>5061</v>
      </c>
      <c r="B3010" s="442" t="s">
        <v>5062</v>
      </c>
      <c r="C3010" s="443" t="s">
        <v>5063</v>
      </c>
      <c r="D3010" s="444" t="s">
        <v>5064</v>
      </c>
      <c r="E3010" s="443" t="s">
        <v>373</v>
      </c>
      <c r="F3010" s="444" t="s">
        <v>374</v>
      </c>
      <c r="G3010" s="443" t="s">
        <v>5125</v>
      </c>
      <c r="H3010" s="443" t="s">
        <v>5126</v>
      </c>
      <c r="I3010" s="445">
        <v>149.5</v>
      </c>
      <c r="J3010" s="445">
        <v>20</v>
      </c>
      <c r="K3010" s="446">
        <v>2990</v>
      </c>
    </row>
    <row r="3011" spans="1:11" ht="14.45" customHeight="1" x14ac:dyDescent="0.2">
      <c r="A3011" s="441" t="s">
        <v>5061</v>
      </c>
      <c r="B3011" s="442" t="s">
        <v>5062</v>
      </c>
      <c r="C3011" s="443" t="s">
        <v>5063</v>
      </c>
      <c r="D3011" s="444" t="s">
        <v>5064</v>
      </c>
      <c r="E3011" s="443" t="s">
        <v>373</v>
      </c>
      <c r="F3011" s="444" t="s">
        <v>374</v>
      </c>
      <c r="G3011" s="443" t="s">
        <v>5127</v>
      </c>
      <c r="H3011" s="443" t="s">
        <v>5128</v>
      </c>
      <c r="I3011" s="445">
        <v>656.6400146484375</v>
      </c>
      <c r="J3011" s="445">
        <v>4</v>
      </c>
      <c r="K3011" s="446">
        <v>2626.56005859375</v>
      </c>
    </row>
    <row r="3012" spans="1:11" ht="14.45" customHeight="1" x14ac:dyDescent="0.2">
      <c r="A3012" s="441" t="s">
        <v>5061</v>
      </c>
      <c r="B3012" s="442" t="s">
        <v>5062</v>
      </c>
      <c r="C3012" s="443" t="s">
        <v>5063</v>
      </c>
      <c r="D3012" s="444" t="s">
        <v>5064</v>
      </c>
      <c r="E3012" s="443" t="s">
        <v>373</v>
      </c>
      <c r="F3012" s="444" t="s">
        <v>374</v>
      </c>
      <c r="G3012" s="443" t="s">
        <v>5129</v>
      </c>
      <c r="H3012" s="443" t="s">
        <v>5130</v>
      </c>
      <c r="I3012" s="445">
        <v>22.940000534057617</v>
      </c>
      <c r="J3012" s="445">
        <v>300</v>
      </c>
      <c r="K3012" s="446">
        <v>6882</v>
      </c>
    </row>
    <row r="3013" spans="1:11" ht="14.45" customHeight="1" x14ac:dyDescent="0.2">
      <c r="A3013" s="441" t="s">
        <v>5061</v>
      </c>
      <c r="B3013" s="442" t="s">
        <v>5062</v>
      </c>
      <c r="C3013" s="443" t="s">
        <v>5063</v>
      </c>
      <c r="D3013" s="444" t="s">
        <v>5064</v>
      </c>
      <c r="E3013" s="443" t="s">
        <v>373</v>
      </c>
      <c r="F3013" s="444" t="s">
        <v>374</v>
      </c>
      <c r="G3013" s="443" t="s">
        <v>5131</v>
      </c>
      <c r="H3013" s="443" t="s">
        <v>5132</v>
      </c>
      <c r="I3013" s="445">
        <v>227.92666625976563</v>
      </c>
      <c r="J3013" s="445">
        <v>75</v>
      </c>
      <c r="K3013" s="446">
        <v>17094.4697265625</v>
      </c>
    </row>
    <row r="3014" spans="1:11" ht="14.45" customHeight="1" x14ac:dyDescent="0.2">
      <c r="A3014" s="441" t="s">
        <v>5061</v>
      </c>
      <c r="B3014" s="442" t="s">
        <v>5062</v>
      </c>
      <c r="C3014" s="443" t="s">
        <v>5063</v>
      </c>
      <c r="D3014" s="444" t="s">
        <v>5064</v>
      </c>
      <c r="E3014" s="443" t="s">
        <v>373</v>
      </c>
      <c r="F3014" s="444" t="s">
        <v>374</v>
      </c>
      <c r="G3014" s="443" t="s">
        <v>5094</v>
      </c>
      <c r="H3014" s="443" t="s">
        <v>5133</v>
      </c>
      <c r="I3014" s="445">
        <v>428.14999389648438</v>
      </c>
      <c r="J3014" s="445">
        <v>1</v>
      </c>
      <c r="K3014" s="446">
        <v>428.14999389648438</v>
      </c>
    </row>
    <row r="3015" spans="1:11" ht="14.45" customHeight="1" x14ac:dyDescent="0.2">
      <c r="A3015" s="441" t="s">
        <v>5061</v>
      </c>
      <c r="B3015" s="442" t="s">
        <v>5062</v>
      </c>
      <c r="C3015" s="443" t="s">
        <v>5063</v>
      </c>
      <c r="D3015" s="444" t="s">
        <v>5064</v>
      </c>
      <c r="E3015" s="443" t="s">
        <v>373</v>
      </c>
      <c r="F3015" s="444" t="s">
        <v>374</v>
      </c>
      <c r="G3015" s="443" t="s">
        <v>5096</v>
      </c>
      <c r="H3015" s="443" t="s">
        <v>5134</v>
      </c>
      <c r="I3015" s="445">
        <v>6.3233334223429365</v>
      </c>
      <c r="J3015" s="445">
        <v>500</v>
      </c>
      <c r="K3015" s="446">
        <v>3162</v>
      </c>
    </row>
    <row r="3016" spans="1:11" ht="14.45" customHeight="1" x14ac:dyDescent="0.2">
      <c r="A3016" s="441" t="s">
        <v>5061</v>
      </c>
      <c r="B3016" s="442" t="s">
        <v>5062</v>
      </c>
      <c r="C3016" s="443" t="s">
        <v>5063</v>
      </c>
      <c r="D3016" s="444" t="s">
        <v>5064</v>
      </c>
      <c r="E3016" s="443" t="s">
        <v>373</v>
      </c>
      <c r="F3016" s="444" t="s">
        <v>374</v>
      </c>
      <c r="G3016" s="443" t="s">
        <v>5103</v>
      </c>
      <c r="H3016" s="443" t="s">
        <v>5135</v>
      </c>
      <c r="I3016" s="445">
        <v>790.8800048828125</v>
      </c>
      <c r="J3016" s="445">
        <v>1</v>
      </c>
      <c r="K3016" s="446">
        <v>790.8800048828125</v>
      </c>
    </row>
    <row r="3017" spans="1:11" ht="14.45" customHeight="1" x14ac:dyDescent="0.2">
      <c r="A3017" s="441" t="s">
        <v>5061</v>
      </c>
      <c r="B3017" s="442" t="s">
        <v>5062</v>
      </c>
      <c r="C3017" s="443" t="s">
        <v>5063</v>
      </c>
      <c r="D3017" s="444" t="s">
        <v>5064</v>
      </c>
      <c r="E3017" s="443" t="s">
        <v>373</v>
      </c>
      <c r="F3017" s="444" t="s">
        <v>374</v>
      </c>
      <c r="G3017" s="443" t="s">
        <v>5136</v>
      </c>
      <c r="H3017" s="443" t="s">
        <v>5137</v>
      </c>
      <c r="I3017" s="445">
        <v>642.08001708984375</v>
      </c>
      <c r="J3017" s="445">
        <v>1</v>
      </c>
      <c r="K3017" s="446">
        <v>642.08001708984375</v>
      </c>
    </row>
    <row r="3018" spans="1:11" ht="14.45" customHeight="1" x14ac:dyDescent="0.2">
      <c r="A3018" s="441" t="s">
        <v>5061</v>
      </c>
      <c r="B3018" s="442" t="s">
        <v>5062</v>
      </c>
      <c r="C3018" s="443" t="s">
        <v>5063</v>
      </c>
      <c r="D3018" s="444" t="s">
        <v>5064</v>
      </c>
      <c r="E3018" s="443" t="s">
        <v>373</v>
      </c>
      <c r="F3018" s="444" t="s">
        <v>374</v>
      </c>
      <c r="G3018" s="443" t="s">
        <v>3193</v>
      </c>
      <c r="H3018" s="443" t="s">
        <v>3230</v>
      </c>
      <c r="I3018" s="445">
        <v>63.590000152587891</v>
      </c>
      <c r="J3018" s="445">
        <v>10</v>
      </c>
      <c r="K3018" s="446">
        <v>635.9000244140625</v>
      </c>
    </row>
    <row r="3019" spans="1:11" ht="14.45" customHeight="1" x14ac:dyDescent="0.2">
      <c r="A3019" s="441" t="s">
        <v>5061</v>
      </c>
      <c r="B3019" s="442" t="s">
        <v>5062</v>
      </c>
      <c r="C3019" s="443" t="s">
        <v>5063</v>
      </c>
      <c r="D3019" s="444" t="s">
        <v>5064</v>
      </c>
      <c r="E3019" s="443" t="s">
        <v>373</v>
      </c>
      <c r="F3019" s="444" t="s">
        <v>374</v>
      </c>
      <c r="G3019" s="443" t="s">
        <v>5138</v>
      </c>
      <c r="H3019" s="443" t="s">
        <v>5139</v>
      </c>
      <c r="I3019" s="445">
        <v>84.629997253417969</v>
      </c>
      <c r="J3019" s="445">
        <v>10</v>
      </c>
      <c r="K3019" s="446">
        <v>846.30999755859375</v>
      </c>
    </row>
    <row r="3020" spans="1:11" ht="14.45" customHeight="1" x14ac:dyDescent="0.2">
      <c r="A3020" s="441" t="s">
        <v>5061</v>
      </c>
      <c r="B3020" s="442" t="s">
        <v>5062</v>
      </c>
      <c r="C3020" s="443" t="s">
        <v>5063</v>
      </c>
      <c r="D3020" s="444" t="s">
        <v>5064</v>
      </c>
      <c r="E3020" s="443" t="s">
        <v>373</v>
      </c>
      <c r="F3020" s="444" t="s">
        <v>374</v>
      </c>
      <c r="G3020" s="443" t="s">
        <v>5107</v>
      </c>
      <c r="H3020" s="443" t="s">
        <v>5140</v>
      </c>
      <c r="I3020" s="445">
        <v>22.149999618530273</v>
      </c>
      <c r="J3020" s="445">
        <v>200</v>
      </c>
      <c r="K3020" s="446">
        <v>4430</v>
      </c>
    </row>
    <row r="3021" spans="1:11" ht="14.45" customHeight="1" x14ac:dyDescent="0.2">
      <c r="A3021" s="441" t="s">
        <v>5061</v>
      </c>
      <c r="B3021" s="442" t="s">
        <v>5062</v>
      </c>
      <c r="C3021" s="443" t="s">
        <v>5063</v>
      </c>
      <c r="D3021" s="444" t="s">
        <v>5064</v>
      </c>
      <c r="E3021" s="443" t="s">
        <v>373</v>
      </c>
      <c r="F3021" s="444" t="s">
        <v>374</v>
      </c>
      <c r="G3021" s="443" t="s">
        <v>3209</v>
      </c>
      <c r="H3021" s="443" t="s">
        <v>3237</v>
      </c>
      <c r="I3021" s="445">
        <v>30.170000076293945</v>
      </c>
      <c r="J3021" s="445">
        <v>100</v>
      </c>
      <c r="K3021" s="446">
        <v>3017</v>
      </c>
    </row>
    <row r="3022" spans="1:11" ht="14.45" customHeight="1" x14ac:dyDescent="0.2">
      <c r="A3022" s="441" t="s">
        <v>5061</v>
      </c>
      <c r="B3022" s="442" t="s">
        <v>5062</v>
      </c>
      <c r="C3022" s="443" t="s">
        <v>5063</v>
      </c>
      <c r="D3022" s="444" t="s">
        <v>5064</v>
      </c>
      <c r="E3022" s="443" t="s">
        <v>373</v>
      </c>
      <c r="F3022" s="444" t="s">
        <v>374</v>
      </c>
      <c r="G3022" s="443" t="s">
        <v>5141</v>
      </c>
      <c r="H3022" s="443" t="s">
        <v>5142</v>
      </c>
      <c r="I3022" s="445">
        <v>18.75</v>
      </c>
      <c r="J3022" s="445">
        <v>40</v>
      </c>
      <c r="K3022" s="446">
        <v>750.1199951171875</v>
      </c>
    </row>
    <row r="3023" spans="1:11" ht="14.45" customHeight="1" x14ac:dyDescent="0.2">
      <c r="A3023" s="441" t="s">
        <v>5061</v>
      </c>
      <c r="B3023" s="442" t="s">
        <v>5062</v>
      </c>
      <c r="C3023" s="443" t="s">
        <v>5063</v>
      </c>
      <c r="D3023" s="444" t="s">
        <v>5064</v>
      </c>
      <c r="E3023" s="443" t="s">
        <v>373</v>
      </c>
      <c r="F3023" s="444" t="s">
        <v>374</v>
      </c>
      <c r="G3023" s="443" t="s">
        <v>5143</v>
      </c>
      <c r="H3023" s="443" t="s">
        <v>5144</v>
      </c>
      <c r="I3023" s="445">
        <v>131.10000610351563</v>
      </c>
      <c r="J3023" s="445">
        <v>2</v>
      </c>
      <c r="K3023" s="446">
        <v>262.20001220703125</v>
      </c>
    </row>
    <row r="3024" spans="1:11" ht="14.45" customHeight="1" x14ac:dyDescent="0.2">
      <c r="A3024" s="441" t="s">
        <v>5061</v>
      </c>
      <c r="B3024" s="442" t="s">
        <v>5062</v>
      </c>
      <c r="C3024" s="443" t="s">
        <v>5063</v>
      </c>
      <c r="D3024" s="444" t="s">
        <v>5064</v>
      </c>
      <c r="E3024" s="443" t="s">
        <v>373</v>
      </c>
      <c r="F3024" s="444" t="s">
        <v>374</v>
      </c>
      <c r="G3024" s="443" t="s">
        <v>5117</v>
      </c>
      <c r="H3024" s="443" t="s">
        <v>5145</v>
      </c>
      <c r="I3024" s="445">
        <v>139.16999816894531</v>
      </c>
      <c r="J3024" s="445">
        <v>11</v>
      </c>
      <c r="K3024" s="446">
        <v>1530.8699951171875</v>
      </c>
    </row>
    <row r="3025" spans="1:11" ht="14.45" customHeight="1" x14ac:dyDescent="0.2">
      <c r="A3025" s="441" t="s">
        <v>5061</v>
      </c>
      <c r="B3025" s="442" t="s">
        <v>5062</v>
      </c>
      <c r="C3025" s="443" t="s">
        <v>5063</v>
      </c>
      <c r="D3025" s="444" t="s">
        <v>5064</v>
      </c>
      <c r="E3025" s="443" t="s">
        <v>373</v>
      </c>
      <c r="F3025" s="444" t="s">
        <v>374</v>
      </c>
      <c r="G3025" s="443" t="s">
        <v>5125</v>
      </c>
      <c r="H3025" s="443" t="s">
        <v>5146</v>
      </c>
      <c r="I3025" s="445">
        <v>149.5</v>
      </c>
      <c r="J3025" s="445">
        <v>20</v>
      </c>
      <c r="K3025" s="446">
        <v>2990</v>
      </c>
    </row>
    <row r="3026" spans="1:11" ht="14.45" customHeight="1" x14ac:dyDescent="0.2">
      <c r="A3026" s="441" t="s">
        <v>5061</v>
      </c>
      <c r="B3026" s="442" t="s">
        <v>5062</v>
      </c>
      <c r="C3026" s="443" t="s">
        <v>5063</v>
      </c>
      <c r="D3026" s="444" t="s">
        <v>5064</v>
      </c>
      <c r="E3026" s="443" t="s">
        <v>373</v>
      </c>
      <c r="F3026" s="444" t="s">
        <v>374</v>
      </c>
      <c r="G3026" s="443" t="s">
        <v>5147</v>
      </c>
      <c r="H3026" s="443" t="s">
        <v>5148</v>
      </c>
      <c r="I3026" s="445">
        <v>21.200000762939453</v>
      </c>
      <c r="J3026" s="445">
        <v>10</v>
      </c>
      <c r="K3026" s="446">
        <v>212.03999328613281</v>
      </c>
    </row>
    <row r="3027" spans="1:11" ht="14.45" customHeight="1" x14ac:dyDescent="0.2">
      <c r="A3027" s="441" t="s">
        <v>5061</v>
      </c>
      <c r="B3027" s="442" t="s">
        <v>5062</v>
      </c>
      <c r="C3027" s="443" t="s">
        <v>5063</v>
      </c>
      <c r="D3027" s="444" t="s">
        <v>5064</v>
      </c>
      <c r="E3027" s="443" t="s">
        <v>373</v>
      </c>
      <c r="F3027" s="444" t="s">
        <v>374</v>
      </c>
      <c r="G3027" s="443" t="s">
        <v>5131</v>
      </c>
      <c r="H3027" s="443" t="s">
        <v>5149</v>
      </c>
      <c r="I3027" s="445">
        <v>227.55000305175781</v>
      </c>
      <c r="J3027" s="445">
        <v>25</v>
      </c>
      <c r="K3027" s="446">
        <v>5688.75</v>
      </c>
    </row>
    <row r="3028" spans="1:11" ht="14.45" customHeight="1" x14ac:dyDescent="0.2">
      <c r="A3028" s="441" t="s">
        <v>5061</v>
      </c>
      <c r="B3028" s="442" t="s">
        <v>5062</v>
      </c>
      <c r="C3028" s="443" t="s">
        <v>5063</v>
      </c>
      <c r="D3028" s="444" t="s">
        <v>5064</v>
      </c>
      <c r="E3028" s="443" t="s">
        <v>373</v>
      </c>
      <c r="F3028" s="444" t="s">
        <v>374</v>
      </c>
      <c r="G3028" s="443" t="s">
        <v>2635</v>
      </c>
      <c r="H3028" s="443" t="s">
        <v>2636</v>
      </c>
      <c r="I3028" s="445">
        <v>1.3799999952316284</v>
      </c>
      <c r="J3028" s="445">
        <v>650</v>
      </c>
      <c r="K3028" s="446">
        <v>897</v>
      </c>
    </row>
    <row r="3029" spans="1:11" ht="14.45" customHeight="1" x14ac:dyDescent="0.2">
      <c r="A3029" s="441" t="s">
        <v>5061</v>
      </c>
      <c r="B3029" s="442" t="s">
        <v>5062</v>
      </c>
      <c r="C3029" s="443" t="s">
        <v>5063</v>
      </c>
      <c r="D3029" s="444" t="s">
        <v>5064</v>
      </c>
      <c r="E3029" s="443" t="s">
        <v>373</v>
      </c>
      <c r="F3029" s="444" t="s">
        <v>374</v>
      </c>
      <c r="G3029" s="443" t="s">
        <v>1351</v>
      </c>
      <c r="H3029" s="443" t="s">
        <v>1352</v>
      </c>
      <c r="I3029" s="445">
        <v>0.86000001430511475</v>
      </c>
      <c r="J3029" s="445">
        <v>1200</v>
      </c>
      <c r="K3029" s="446">
        <v>1032</v>
      </c>
    </row>
    <row r="3030" spans="1:11" ht="14.45" customHeight="1" x14ac:dyDescent="0.2">
      <c r="A3030" s="441" t="s">
        <v>5061</v>
      </c>
      <c r="B3030" s="442" t="s">
        <v>5062</v>
      </c>
      <c r="C3030" s="443" t="s">
        <v>5063</v>
      </c>
      <c r="D3030" s="444" t="s">
        <v>5064</v>
      </c>
      <c r="E3030" s="443" t="s">
        <v>373</v>
      </c>
      <c r="F3030" s="444" t="s">
        <v>374</v>
      </c>
      <c r="G3030" s="443" t="s">
        <v>3245</v>
      </c>
      <c r="H3030" s="443" t="s">
        <v>3246</v>
      </c>
      <c r="I3030" s="445">
        <v>1.5199999809265137</v>
      </c>
      <c r="J3030" s="445">
        <v>2100</v>
      </c>
      <c r="K3030" s="446">
        <v>3192</v>
      </c>
    </row>
    <row r="3031" spans="1:11" ht="14.45" customHeight="1" x14ac:dyDescent="0.2">
      <c r="A3031" s="441" t="s">
        <v>5061</v>
      </c>
      <c r="B3031" s="442" t="s">
        <v>5062</v>
      </c>
      <c r="C3031" s="443" t="s">
        <v>5063</v>
      </c>
      <c r="D3031" s="444" t="s">
        <v>5064</v>
      </c>
      <c r="E3031" s="443" t="s">
        <v>373</v>
      </c>
      <c r="F3031" s="444" t="s">
        <v>374</v>
      </c>
      <c r="G3031" s="443" t="s">
        <v>3247</v>
      </c>
      <c r="H3031" s="443" t="s">
        <v>3248</v>
      </c>
      <c r="I3031" s="445">
        <v>2.059999942779541</v>
      </c>
      <c r="J3031" s="445">
        <v>1600</v>
      </c>
      <c r="K3031" s="446">
        <v>3296</v>
      </c>
    </row>
    <row r="3032" spans="1:11" ht="14.45" customHeight="1" x14ac:dyDescent="0.2">
      <c r="A3032" s="441" t="s">
        <v>5061</v>
      </c>
      <c r="B3032" s="442" t="s">
        <v>5062</v>
      </c>
      <c r="C3032" s="443" t="s">
        <v>5063</v>
      </c>
      <c r="D3032" s="444" t="s">
        <v>5064</v>
      </c>
      <c r="E3032" s="443" t="s">
        <v>373</v>
      </c>
      <c r="F3032" s="444" t="s">
        <v>374</v>
      </c>
      <c r="G3032" s="443" t="s">
        <v>3249</v>
      </c>
      <c r="H3032" s="443" t="s">
        <v>3250</v>
      </c>
      <c r="I3032" s="445">
        <v>3.3599998950958252</v>
      </c>
      <c r="J3032" s="445">
        <v>1200</v>
      </c>
      <c r="K3032" s="446">
        <v>4032</v>
      </c>
    </row>
    <row r="3033" spans="1:11" ht="14.45" customHeight="1" x14ac:dyDescent="0.2">
      <c r="A3033" s="441" t="s">
        <v>5061</v>
      </c>
      <c r="B3033" s="442" t="s">
        <v>5062</v>
      </c>
      <c r="C3033" s="443" t="s">
        <v>5063</v>
      </c>
      <c r="D3033" s="444" t="s">
        <v>5064</v>
      </c>
      <c r="E3033" s="443" t="s">
        <v>373</v>
      </c>
      <c r="F3033" s="444" t="s">
        <v>374</v>
      </c>
      <c r="G3033" s="443" t="s">
        <v>3251</v>
      </c>
      <c r="H3033" s="443" t="s">
        <v>3252</v>
      </c>
      <c r="I3033" s="445">
        <v>5.8757143020629883</v>
      </c>
      <c r="J3033" s="445">
        <v>1800</v>
      </c>
      <c r="K3033" s="446">
        <v>10572.369995117188</v>
      </c>
    </row>
    <row r="3034" spans="1:11" ht="14.45" customHeight="1" x14ac:dyDescent="0.2">
      <c r="A3034" s="441" t="s">
        <v>5061</v>
      </c>
      <c r="B3034" s="442" t="s">
        <v>5062</v>
      </c>
      <c r="C3034" s="443" t="s">
        <v>5063</v>
      </c>
      <c r="D3034" s="444" t="s">
        <v>5064</v>
      </c>
      <c r="E3034" s="443" t="s">
        <v>373</v>
      </c>
      <c r="F3034" s="444" t="s">
        <v>374</v>
      </c>
      <c r="G3034" s="443" t="s">
        <v>5150</v>
      </c>
      <c r="H3034" s="443" t="s">
        <v>5151</v>
      </c>
      <c r="I3034" s="445">
        <v>8.119999885559082</v>
      </c>
      <c r="J3034" s="445">
        <v>10</v>
      </c>
      <c r="K3034" s="446">
        <v>81.199996948242188</v>
      </c>
    </row>
    <row r="3035" spans="1:11" ht="14.45" customHeight="1" x14ac:dyDescent="0.2">
      <c r="A3035" s="441" t="s">
        <v>5061</v>
      </c>
      <c r="B3035" s="442" t="s">
        <v>5062</v>
      </c>
      <c r="C3035" s="443" t="s">
        <v>5063</v>
      </c>
      <c r="D3035" s="444" t="s">
        <v>5064</v>
      </c>
      <c r="E3035" s="443" t="s">
        <v>373</v>
      </c>
      <c r="F3035" s="444" t="s">
        <v>374</v>
      </c>
      <c r="G3035" s="443" t="s">
        <v>5152</v>
      </c>
      <c r="H3035" s="443" t="s">
        <v>5153</v>
      </c>
      <c r="I3035" s="445">
        <v>46</v>
      </c>
      <c r="J3035" s="445">
        <v>2</v>
      </c>
      <c r="K3035" s="446">
        <v>92</v>
      </c>
    </row>
    <row r="3036" spans="1:11" ht="14.45" customHeight="1" x14ac:dyDescent="0.2">
      <c r="A3036" s="441" t="s">
        <v>5061</v>
      </c>
      <c r="B3036" s="442" t="s">
        <v>5062</v>
      </c>
      <c r="C3036" s="443" t="s">
        <v>5063</v>
      </c>
      <c r="D3036" s="444" t="s">
        <v>5064</v>
      </c>
      <c r="E3036" s="443" t="s">
        <v>373</v>
      </c>
      <c r="F3036" s="444" t="s">
        <v>374</v>
      </c>
      <c r="G3036" s="443" t="s">
        <v>3253</v>
      </c>
      <c r="H3036" s="443" t="s">
        <v>3254</v>
      </c>
      <c r="I3036" s="445">
        <v>61.209999084472656</v>
      </c>
      <c r="J3036" s="445">
        <v>1</v>
      </c>
      <c r="K3036" s="446">
        <v>61.209999084472656</v>
      </c>
    </row>
    <row r="3037" spans="1:11" ht="14.45" customHeight="1" x14ac:dyDescent="0.2">
      <c r="A3037" s="441" t="s">
        <v>5061</v>
      </c>
      <c r="B3037" s="442" t="s">
        <v>5062</v>
      </c>
      <c r="C3037" s="443" t="s">
        <v>5063</v>
      </c>
      <c r="D3037" s="444" t="s">
        <v>5064</v>
      </c>
      <c r="E3037" s="443" t="s">
        <v>373</v>
      </c>
      <c r="F3037" s="444" t="s">
        <v>374</v>
      </c>
      <c r="G3037" s="443" t="s">
        <v>5154</v>
      </c>
      <c r="H3037" s="443" t="s">
        <v>5155</v>
      </c>
      <c r="I3037" s="445">
        <v>26.170000076293945</v>
      </c>
      <c r="J3037" s="445">
        <v>2</v>
      </c>
      <c r="K3037" s="446">
        <v>52.340000152587891</v>
      </c>
    </row>
    <row r="3038" spans="1:11" ht="14.45" customHeight="1" x14ac:dyDescent="0.2">
      <c r="A3038" s="441" t="s">
        <v>5061</v>
      </c>
      <c r="B3038" s="442" t="s">
        <v>5062</v>
      </c>
      <c r="C3038" s="443" t="s">
        <v>5063</v>
      </c>
      <c r="D3038" s="444" t="s">
        <v>5064</v>
      </c>
      <c r="E3038" s="443" t="s">
        <v>373</v>
      </c>
      <c r="F3038" s="444" t="s">
        <v>374</v>
      </c>
      <c r="G3038" s="443" t="s">
        <v>3255</v>
      </c>
      <c r="H3038" s="443" t="s">
        <v>3256</v>
      </c>
      <c r="I3038" s="445">
        <v>98.379997253417969</v>
      </c>
      <c r="J3038" s="445">
        <v>1</v>
      </c>
      <c r="K3038" s="446">
        <v>98.379997253417969</v>
      </c>
    </row>
    <row r="3039" spans="1:11" ht="14.45" customHeight="1" x14ac:dyDescent="0.2">
      <c r="A3039" s="441" t="s">
        <v>5061</v>
      </c>
      <c r="B3039" s="442" t="s">
        <v>5062</v>
      </c>
      <c r="C3039" s="443" t="s">
        <v>5063</v>
      </c>
      <c r="D3039" s="444" t="s">
        <v>5064</v>
      </c>
      <c r="E3039" s="443" t="s">
        <v>373</v>
      </c>
      <c r="F3039" s="444" t="s">
        <v>374</v>
      </c>
      <c r="G3039" s="443" t="s">
        <v>1353</v>
      </c>
      <c r="H3039" s="443" t="s">
        <v>1354</v>
      </c>
      <c r="I3039" s="445">
        <v>0.37999999523162842</v>
      </c>
      <c r="J3039" s="445">
        <v>200</v>
      </c>
      <c r="K3039" s="446">
        <v>76</v>
      </c>
    </row>
    <row r="3040" spans="1:11" ht="14.45" customHeight="1" x14ac:dyDescent="0.2">
      <c r="A3040" s="441" t="s">
        <v>5061</v>
      </c>
      <c r="B3040" s="442" t="s">
        <v>5062</v>
      </c>
      <c r="C3040" s="443" t="s">
        <v>5063</v>
      </c>
      <c r="D3040" s="444" t="s">
        <v>5064</v>
      </c>
      <c r="E3040" s="443" t="s">
        <v>373</v>
      </c>
      <c r="F3040" s="444" t="s">
        <v>374</v>
      </c>
      <c r="G3040" s="443" t="s">
        <v>5156</v>
      </c>
      <c r="H3040" s="443" t="s">
        <v>5157</v>
      </c>
      <c r="I3040" s="445">
        <v>111.41000366210938</v>
      </c>
      <c r="J3040" s="445">
        <v>12</v>
      </c>
      <c r="K3040" s="446">
        <v>1336.9200439453125</v>
      </c>
    </row>
    <row r="3041" spans="1:11" ht="14.45" customHeight="1" x14ac:dyDescent="0.2">
      <c r="A3041" s="441" t="s">
        <v>5061</v>
      </c>
      <c r="B3041" s="442" t="s">
        <v>5062</v>
      </c>
      <c r="C3041" s="443" t="s">
        <v>5063</v>
      </c>
      <c r="D3041" s="444" t="s">
        <v>5064</v>
      </c>
      <c r="E3041" s="443" t="s">
        <v>373</v>
      </c>
      <c r="F3041" s="444" t="s">
        <v>374</v>
      </c>
      <c r="G3041" s="443" t="s">
        <v>5158</v>
      </c>
      <c r="H3041" s="443" t="s">
        <v>5159</v>
      </c>
      <c r="I3041" s="445">
        <v>7.630000114440918</v>
      </c>
      <c r="J3041" s="445">
        <v>10</v>
      </c>
      <c r="K3041" s="446">
        <v>76.300003051757813</v>
      </c>
    </row>
    <row r="3042" spans="1:11" ht="14.45" customHeight="1" x14ac:dyDescent="0.2">
      <c r="A3042" s="441" t="s">
        <v>5061</v>
      </c>
      <c r="B3042" s="442" t="s">
        <v>5062</v>
      </c>
      <c r="C3042" s="443" t="s">
        <v>5063</v>
      </c>
      <c r="D3042" s="444" t="s">
        <v>5064</v>
      </c>
      <c r="E3042" s="443" t="s">
        <v>373</v>
      </c>
      <c r="F3042" s="444" t="s">
        <v>374</v>
      </c>
      <c r="G3042" s="443" t="s">
        <v>2639</v>
      </c>
      <c r="H3042" s="443" t="s">
        <v>2640</v>
      </c>
      <c r="I3042" s="445">
        <v>19.247999572753905</v>
      </c>
      <c r="J3042" s="445">
        <v>84</v>
      </c>
      <c r="K3042" s="446">
        <v>1609.9199829101563</v>
      </c>
    </row>
    <row r="3043" spans="1:11" ht="14.45" customHeight="1" x14ac:dyDescent="0.2">
      <c r="A3043" s="441" t="s">
        <v>5061</v>
      </c>
      <c r="B3043" s="442" t="s">
        <v>5062</v>
      </c>
      <c r="C3043" s="443" t="s">
        <v>5063</v>
      </c>
      <c r="D3043" s="444" t="s">
        <v>5064</v>
      </c>
      <c r="E3043" s="443" t="s">
        <v>373</v>
      </c>
      <c r="F3043" s="444" t="s">
        <v>374</v>
      </c>
      <c r="G3043" s="443" t="s">
        <v>2635</v>
      </c>
      <c r="H3043" s="443" t="s">
        <v>5160</v>
      </c>
      <c r="I3043" s="445">
        <v>1.3799999952316284</v>
      </c>
      <c r="J3043" s="445">
        <v>250</v>
      </c>
      <c r="K3043" s="446">
        <v>345</v>
      </c>
    </row>
    <row r="3044" spans="1:11" ht="14.45" customHeight="1" x14ac:dyDescent="0.2">
      <c r="A3044" s="441" t="s">
        <v>5061</v>
      </c>
      <c r="B3044" s="442" t="s">
        <v>5062</v>
      </c>
      <c r="C3044" s="443" t="s">
        <v>5063</v>
      </c>
      <c r="D3044" s="444" t="s">
        <v>5064</v>
      </c>
      <c r="E3044" s="443" t="s">
        <v>373</v>
      </c>
      <c r="F3044" s="444" t="s">
        <v>374</v>
      </c>
      <c r="G3044" s="443" t="s">
        <v>1351</v>
      </c>
      <c r="H3044" s="443" t="s">
        <v>3261</v>
      </c>
      <c r="I3044" s="445">
        <v>0.86000001430511475</v>
      </c>
      <c r="J3044" s="445">
        <v>700</v>
      </c>
      <c r="K3044" s="446">
        <v>602</v>
      </c>
    </row>
    <row r="3045" spans="1:11" ht="14.45" customHeight="1" x14ac:dyDescent="0.2">
      <c r="A3045" s="441" t="s">
        <v>5061</v>
      </c>
      <c r="B3045" s="442" t="s">
        <v>5062</v>
      </c>
      <c r="C3045" s="443" t="s">
        <v>5063</v>
      </c>
      <c r="D3045" s="444" t="s">
        <v>5064</v>
      </c>
      <c r="E3045" s="443" t="s">
        <v>373</v>
      </c>
      <c r="F3045" s="444" t="s">
        <v>374</v>
      </c>
      <c r="G3045" s="443" t="s">
        <v>3245</v>
      </c>
      <c r="H3045" s="443" t="s">
        <v>3262</v>
      </c>
      <c r="I3045" s="445">
        <v>1.5199999809265137</v>
      </c>
      <c r="J3045" s="445">
        <v>1200</v>
      </c>
      <c r="K3045" s="446">
        <v>1824</v>
      </c>
    </row>
    <row r="3046" spans="1:11" ht="14.45" customHeight="1" x14ac:dyDescent="0.2">
      <c r="A3046" s="441" t="s">
        <v>5061</v>
      </c>
      <c r="B3046" s="442" t="s">
        <v>5062</v>
      </c>
      <c r="C3046" s="443" t="s">
        <v>5063</v>
      </c>
      <c r="D3046" s="444" t="s">
        <v>5064</v>
      </c>
      <c r="E3046" s="443" t="s">
        <v>373</v>
      </c>
      <c r="F3046" s="444" t="s">
        <v>374</v>
      </c>
      <c r="G3046" s="443" t="s">
        <v>3247</v>
      </c>
      <c r="H3046" s="443" t="s">
        <v>3263</v>
      </c>
      <c r="I3046" s="445">
        <v>2.059999942779541</v>
      </c>
      <c r="J3046" s="445">
        <v>1000</v>
      </c>
      <c r="K3046" s="446">
        <v>2060</v>
      </c>
    </row>
    <row r="3047" spans="1:11" ht="14.45" customHeight="1" x14ac:dyDescent="0.2">
      <c r="A3047" s="441" t="s">
        <v>5061</v>
      </c>
      <c r="B3047" s="442" t="s">
        <v>5062</v>
      </c>
      <c r="C3047" s="443" t="s">
        <v>5063</v>
      </c>
      <c r="D3047" s="444" t="s">
        <v>5064</v>
      </c>
      <c r="E3047" s="443" t="s">
        <v>373</v>
      </c>
      <c r="F3047" s="444" t="s">
        <v>374</v>
      </c>
      <c r="G3047" s="443" t="s">
        <v>3249</v>
      </c>
      <c r="H3047" s="443" t="s">
        <v>3264</v>
      </c>
      <c r="I3047" s="445">
        <v>3.3599998950958252</v>
      </c>
      <c r="J3047" s="445">
        <v>400</v>
      </c>
      <c r="K3047" s="446">
        <v>1344</v>
      </c>
    </row>
    <row r="3048" spans="1:11" ht="14.45" customHeight="1" x14ac:dyDescent="0.2">
      <c r="A3048" s="441" t="s">
        <v>5061</v>
      </c>
      <c r="B3048" s="442" t="s">
        <v>5062</v>
      </c>
      <c r="C3048" s="443" t="s">
        <v>5063</v>
      </c>
      <c r="D3048" s="444" t="s">
        <v>5064</v>
      </c>
      <c r="E3048" s="443" t="s">
        <v>373</v>
      </c>
      <c r="F3048" s="444" t="s">
        <v>374</v>
      </c>
      <c r="G3048" s="443" t="s">
        <v>3251</v>
      </c>
      <c r="H3048" s="443" t="s">
        <v>3265</v>
      </c>
      <c r="I3048" s="445">
        <v>5.8733334541320801</v>
      </c>
      <c r="J3048" s="445">
        <v>800</v>
      </c>
      <c r="K3048" s="446">
        <v>4701.7599792480469</v>
      </c>
    </row>
    <row r="3049" spans="1:11" ht="14.45" customHeight="1" x14ac:dyDescent="0.2">
      <c r="A3049" s="441" t="s">
        <v>5061</v>
      </c>
      <c r="B3049" s="442" t="s">
        <v>5062</v>
      </c>
      <c r="C3049" s="443" t="s">
        <v>5063</v>
      </c>
      <c r="D3049" s="444" t="s">
        <v>5064</v>
      </c>
      <c r="E3049" s="443" t="s">
        <v>373</v>
      </c>
      <c r="F3049" s="444" t="s">
        <v>374</v>
      </c>
      <c r="G3049" s="443" t="s">
        <v>3253</v>
      </c>
      <c r="H3049" s="443" t="s">
        <v>3266</v>
      </c>
      <c r="I3049" s="445">
        <v>61.209999084472656</v>
      </c>
      <c r="J3049" s="445">
        <v>2</v>
      </c>
      <c r="K3049" s="446">
        <v>122.41999816894531</v>
      </c>
    </row>
    <row r="3050" spans="1:11" ht="14.45" customHeight="1" x14ac:dyDescent="0.2">
      <c r="A3050" s="441" t="s">
        <v>5061</v>
      </c>
      <c r="B3050" s="442" t="s">
        <v>5062</v>
      </c>
      <c r="C3050" s="443" t="s">
        <v>5063</v>
      </c>
      <c r="D3050" s="444" t="s">
        <v>5064</v>
      </c>
      <c r="E3050" s="443" t="s">
        <v>373</v>
      </c>
      <c r="F3050" s="444" t="s">
        <v>374</v>
      </c>
      <c r="G3050" s="443" t="s">
        <v>3255</v>
      </c>
      <c r="H3050" s="443" t="s">
        <v>3267</v>
      </c>
      <c r="I3050" s="445">
        <v>98.379997253417969</v>
      </c>
      <c r="J3050" s="445">
        <v>10</v>
      </c>
      <c r="K3050" s="446">
        <v>983.79998779296875</v>
      </c>
    </row>
    <row r="3051" spans="1:11" ht="14.45" customHeight="1" x14ac:dyDescent="0.2">
      <c r="A3051" s="441" t="s">
        <v>5061</v>
      </c>
      <c r="B3051" s="442" t="s">
        <v>5062</v>
      </c>
      <c r="C3051" s="443" t="s">
        <v>5063</v>
      </c>
      <c r="D3051" s="444" t="s">
        <v>5064</v>
      </c>
      <c r="E3051" s="443" t="s">
        <v>373</v>
      </c>
      <c r="F3051" s="444" t="s">
        <v>374</v>
      </c>
      <c r="G3051" s="443" t="s">
        <v>1353</v>
      </c>
      <c r="H3051" s="443" t="s">
        <v>1356</v>
      </c>
      <c r="I3051" s="445">
        <v>0.37999999523162842</v>
      </c>
      <c r="J3051" s="445">
        <v>400</v>
      </c>
      <c r="K3051" s="446">
        <v>152</v>
      </c>
    </row>
    <row r="3052" spans="1:11" ht="14.45" customHeight="1" x14ac:dyDescent="0.2">
      <c r="A3052" s="441" t="s">
        <v>5061</v>
      </c>
      <c r="B3052" s="442" t="s">
        <v>5062</v>
      </c>
      <c r="C3052" s="443" t="s">
        <v>5063</v>
      </c>
      <c r="D3052" s="444" t="s">
        <v>5064</v>
      </c>
      <c r="E3052" s="443" t="s">
        <v>373</v>
      </c>
      <c r="F3052" s="444" t="s">
        <v>374</v>
      </c>
      <c r="G3052" s="443" t="s">
        <v>5156</v>
      </c>
      <c r="H3052" s="443" t="s">
        <v>5161</v>
      </c>
      <c r="I3052" s="445">
        <v>111.31999969482422</v>
      </c>
      <c r="J3052" s="445">
        <v>48</v>
      </c>
      <c r="K3052" s="446">
        <v>5343.35986328125</v>
      </c>
    </row>
    <row r="3053" spans="1:11" ht="14.45" customHeight="1" x14ac:dyDescent="0.2">
      <c r="A3053" s="441" t="s">
        <v>5061</v>
      </c>
      <c r="B3053" s="442" t="s">
        <v>5062</v>
      </c>
      <c r="C3053" s="443" t="s">
        <v>5063</v>
      </c>
      <c r="D3053" s="444" t="s">
        <v>5064</v>
      </c>
      <c r="E3053" s="443" t="s">
        <v>373</v>
      </c>
      <c r="F3053" s="444" t="s">
        <v>374</v>
      </c>
      <c r="G3053" s="443" t="s">
        <v>3286</v>
      </c>
      <c r="H3053" s="443" t="s">
        <v>3287</v>
      </c>
      <c r="I3053" s="445">
        <v>2.5016666650772095</v>
      </c>
      <c r="J3053" s="445">
        <v>300</v>
      </c>
      <c r="K3053" s="446">
        <v>750.40000152587891</v>
      </c>
    </row>
    <row r="3054" spans="1:11" ht="14.45" customHeight="1" x14ac:dyDescent="0.2">
      <c r="A3054" s="441" t="s">
        <v>5061</v>
      </c>
      <c r="B3054" s="442" t="s">
        <v>5062</v>
      </c>
      <c r="C3054" s="443" t="s">
        <v>5063</v>
      </c>
      <c r="D3054" s="444" t="s">
        <v>5064</v>
      </c>
      <c r="E3054" s="443" t="s">
        <v>373</v>
      </c>
      <c r="F3054" s="444" t="s">
        <v>374</v>
      </c>
      <c r="G3054" s="443" t="s">
        <v>3290</v>
      </c>
      <c r="H3054" s="443" t="s">
        <v>3291</v>
      </c>
      <c r="I3054" s="445">
        <v>3.9800000190734863</v>
      </c>
      <c r="J3054" s="445">
        <v>320</v>
      </c>
      <c r="K3054" s="446">
        <v>1274.5999908447266</v>
      </c>
    </row>
    <row r="3055" spans="1:11" ht="14.45" customHeight="1" x14ac:dyDescent="0.2">
      <c r="A3055" s="441" t="s">
        <v>5061</v>
      </c>
      <c r="B3055" s="442" t="s">
        <v>5062</v>
      </c>
      <c r="C3055" s="443" t="s">
        <v>5063</v>
      </c>
      <c r="D3055" s="444" t="s">
        <v>5064</v>
      </c>
      <c r="E3055" s="443" t="s">
        <v>373</v>
      </c>
      <c r="F3055" s="444" t="s">
        <v>374</v>
      </c>
      <c r="G3055" s="443" t="s">
        <v>5162</v>
      </c>
      <c r="H3055" s="443" t="s">
        <v>5163</v>
      </c>
      <c r="I3055" s="445">
        <v>12.649999618530273</v>
      </c>
      <c r="J3055" s="445">
        <v>45</v>
      </c>
      <c r="K3055" s="446">
        <v>569.25</v>
      </c>
    </row>
    <row r="3056" spans="1:11" ht="14.45" customHeight="1" x14ac:dyDescent="0.2">
      <c r="A3056" s="441" t="s">
        <v>5061</v>
      </c>
      <c r="B3056" s="442" t="s">
        <v>5062</v>
      </c>
      <c r="C3056" s="443" t="s">
        <v>5063</v>
      </c>
      <c r="D3056" s="444" t="s">
        <v>5064</v>
      </c>
      <c r="E3056" s="443" t="s">
        <v>373</v>
      </c>
      <c r="F3056" s="444" t="s">
        <v>374</v>
      </c>
      <c r="G3056" s="443" t="s">
        <v>5164</v>
      </c>
      <c r="H3056" s="443" t="s">
        <v>5165</v>
      </c>
      <c r="I3056" s="445">
        <v>991.29998779296875</v>
      </c>
      <c r="J3056" s="445">
        <v>3</v>
      </c>
      <c r="K3056" s="446">
        <v>2973.8999633789063</v>
      </c>
    </row>
    <row r="3057" spans="1:11" ht="14.45" customHeight="1" x14ac:dyDescent="0.2">
      <c r="A3057" s="441" t="s">
        <v>5061</v>
      </c>
      <c r="B3057" s="442" t="s">
        <v>5062</v>
      </c>
      <c r="C3057" s="443" t="s">
        <v>5063</v>
      </c>
      <c r="D3057" s="444" t="s">
        <v>5064</v>
      </c>
      <c r="E3057" s="443" t="s">
        <v>373</v>
      </c>
      <c r="F3057" s="444" t="s">
        <v>374</v>
      </c>
      <c r="G3057" s="443" t="s">
        <v>5166</v>
      </c>
      <c r="H3057" s="443" t="s">
        <v>5167</v>
      </c>
      <c r="I3057" s="445">
        <v>1253.5</v>
      </c>
      <c r="J3057" s="445">
        <v>7</v>
      </c>
      <c r="K3057" s="446">
        <v>8774.5</v>
      </c>
    </row>
    <row r="3058" spans="1:11" ht="14.45" customHeight="1" x14ac:dyDescent="0.2">
      <c r="A3058" s="441" t="s">
        <v>5061</v>
      </c>
      <c r="B3058" s="442" t="s">
        <v>5062</v>
      </c>
      <c r="C3058" s="443" t="s">
        <v>5063</v>
      </c>
      <c r="D3058" s="444" t="s">
        <v>5064</v>
      </c>
      <c r="E3058" s="443" t="s">
        <v>373</v>
      </c>
      <c r="F3058" s="444" t="s">
        <v>374</v>
      </c>
      <c r="G3058" s="443" t="s">
        <v>5168</v>
      </c>
      <c r="H3058" s="443" t="s">
        <v>5169</v>
      </c>
      <c r="I3058" s="445">
        <v>1312</v>
      </c>
      <c r="J3058" s="445">
        <v>2</v>
      </c>
      <c r="K3058" s="446">
        <v>2624</v>
      </c>
    </row>
    <row r="3059" spans="1:11" ht="14.45" customHeight="1" x14ac:dyDescent="0.2">
      <c r="A3059" s="441" t="s">
        <v>5061</v>
      </c>
      <c r="B3059" s="442" t="s">
        <v>5062</v>
      </c>
      <c r="C3059" s="443" t="s">
        <v>5063</v>
      </c>
      <c r="D3059" s="444" t="s">
        <v>5064</v>
      </c>
      <c r="E3059" s="443" t="s">
        <v>373</v>
      </c>
      <c r="F3059" s="444" t="s">
        <v>374</v>
      </c>
      <c r="G3059" s="443" t="s">
        <v>5170</v>
      </c>
      <c r="H3059" s="443" t="s">
        <v>5171</v>
      </c>
      <c r="I3059" s="445">
        <v>1490.4000244140625</v>
      </c>
      <c r="J3059" s="445">
        <v>4</v>
      </c>
      <c r="K3059" s="446">
        <v>5961.60009765625</v>
      </c>
    </row>
    <row r="3060" spans="1:11" ht="14.45" customHeight="1" x14ac:dyDescent="0.2">
      <c r="A3060" s="441" t="s">
        <v>5061</v>
      </c>
      <c r="B3060" s="442" t="s">
        <v>5062</v>
      </c>
      <c r="C3060" s="443" t="s">
        <v>5063</v>
      </c>
      <c r="D3060" s="444" t="s">
        <v>5064</v>
      </c>
      <c r="E3060" s="443" t="s">
        <v>373</v>
      </c>
      <c r="F3060" s="444" t="s">
        <v>374</v>
      </c>
      <c r="G3060" s="443" t="s">
        <v>5172</v>
      </c>
      <c r="H3060" s="443" t="s">
        <v>5173</v>
      </c>
      <c r="I3060" s="445">
        <v>67.319999694824219</v>
      </c>
      <c r="J3060" s="445">
        <v>70</v>
      </c>
      <c r="K3060" s="446">
        <v>4712.47021484375</v>
      </c>
    </row>
    <row r="3061" spans="1:11" ht="14.45" customHeight="1" x14ac:dyDescent="0.2">
      <c r="A3061" s="441" t="s">
        <v>5061</v>
      </c>
      <c r="B3061" s="442" t="s">
        <v>5062</v>
      </c>
      <c r="C3061" s="443" t="s">
        <v>5063</v>
      </c>
      <c r="D3061" s="444" t="s">
        <v>5064</v>
      </c>
      <c r="E3061" s="443" t="s">
        <v>373</v>
      </c>
      <c r="F3061" s="444" t="s">
        <v>374</v>
      </c>
      <c r="G3061" s="443" t="s">
        <v>5172</v>
      </c>
      <c r="H3061" s="443" t="s">
        <v>5174</v>
      </c>
      <c r="I3061" s="445">
        <v>77.419998168945313</v>
      </c>
      <c r="J3061" s="445">
        <v>35</v>
      </c>
      <c r="K3061" s="446">
        <v>2709.6298828125</v>
      </c>
    </row>
    <row r="3062" spans="1:11" ht="14.45" customHeight="1" x14ac:dyDescent="0.2">
      <c r="A3062" s="441" t="s">
        <v>5061</v>
      </c>
      <c r="B3062" s="442" t="s">
        <v>5062</v>
      </c>
      <c r="C3062" s="443" t="s">
        <v>5063</v>
      </c>
      <c r="D3062" s="444" t="s">
        <v>5064</v>
      </c>
      <c r="E3062" s="443" t="s">
        <v>373</v>
      </c>
      <c r="F3062" s="444" t="s">
        <v>374</v>
      </c>
      <c r="G3062" s="443" t="s">
        <v>5175</v>
      </c>
      <c r="H3062" s="443" t="s">
        <v>5176</v>
      </c>
      <c r="I3062" s="445">
        <v>32.790000915527344</v>
      </c>
      <c r="J3062" s="445">
        <v>25</v>
      </c>
      <c r="K3062" s="446">
        <v>819.75</v>
      </c>
    </row>
    <row r="3063" spans="1:11" ht="14.45" customHeight="1" x14ac:dyDescent="0.2">
      <c r="A3063" s="441" t="s">
        <v>5061</v>
      </c>
      <c r="B3063" s="442" t="s">
        <v>5062</v>
      </c>
      <c r="C3063" s="443" t="s">
        <v>5063</v>
      </c>
      <c r="D3063" s="444" t="s">
        <v>5064</v>
      </c>
      <c r="E3063" s="443" t="s">
        <v>373</v>
      </c>
      <c r="F3063" s="444" t="s">
        <v>374</v>
      </c>
      <c r="G3063" s="443" t="s">
        <v>5177</v>
      </c>
      <c r="H3063" s="443" t="s">
        <v>5178</v>
      </c>
      <c r="I3063" s="445">
        <v>22.520000457763672</v>
      </c>
      <c r="J3063" s="445">
        <v>50</v>
      </c>
      <c r="K3063" s="446">
        <v>1126.0799560546875</v>
      </c>
    </row>
    <row r="3064" spans="1:11" ht="14.45" customHeight="1" x14ac:dyDescent="0.2">
      <c r="A3064" s="441" t="s">
        <v>5061</v>
      </c>
      <c r="B3064" s="442" t="s">
        <v>5062</v>
      </c>
      <c r="C3064" s="443" t="s">
        <v>5063</v>
      </c>
      <c r="D3064" s="444" t="s">
        <v>5064</v>
      </c>
      <c r="E3064" s="443" t="s">
        <v>373</v>
      </c>
      <c r="F3064" s="444" t="s">
        <v>374</v>
      </c>
      <c r="G3064" s="443" t="s">
        <v>5177</v>
      </c>
      <c r="H3064" s="443" t="s">
        <v>5179</v>
      </c>
      <c r="I3064" s="445">
        <v>22.520000457763672</v>
      </c>
      <c r="J3064" s="445">
        <v>50</v>
      </c>
      <c r="K3064" s="446">
        <v>1126.0799560546875</v>
      </c>
    </row>
    <row r="3065" spans="1:11" ht="14.45" customHeight="1" x14ac:dyDescent="0.2">
      <c r="A3065" s="441" t="s">
        <v>5061</v>
      </c>
      <c r="B3065" s="442" t="s">
        <v>5062</v>
      </c>
      <c r="C3065" s="443" t="s">
        <v>5063</v>
      </c>
      <c r="D3065" s="444" t="s">
        <v>5064</v>
      </c>
      <c r="E3065" s="443" t="s">
        <v>373</v>
      </c>
      <c r="F3065" s="444" t="s">
        <v>374</v>
      </c>
      <c r="G3065" s="443" t="s">
        <v>5180</v>
      </c>
      <c r="H3065" s="443" t="s">
        <v>5181</v>
      </c>
      <c r="I3065" s="445">
        <v>4347</v>
      </c>
      <c r="J3065" s="445">
        <v>7</v>
      </c>
      <c r="K3065" s="446">
        <v>30429</v>
      </c>
    </row>
    <row r="3066" spans="1:11" ht="14.45" customHeight="1" x14ac:dyDescent="0.2">
      <c r="A3066" s="441" t="s">
        <v>5061</v>
      </c>
      <c r="B3066" s="442" t="s">
        <v>5062</v>
      </c>
      <c r="C3066" s="443" t="s">
        <v>5063</v>
      </c>
      <c r="D3066" s="444" t="s">
        <v>5064</v>
      </c>
      <c r="E3066" s="443" t="s">
        <v>373</v>
      </c>
      <c r="F3066" s="444" t="s">
        <v>374</v>
      </c>
      <c r="G3066" s="443" t="s">
        <v>5182</v>
      </c>
      <c r="H3066" s="443" t="s">
        <v>5183</v>
      </c>
      <c r="I3066" s="445">
        <v>17.059999465942383</v>
      </c>
      <c r="J3066" s="445">
        <v>25</v>
      </c>
      <c r="K3066" s="446">
        <v>853.30000001192093</v>
      </c>
    </row>
    <row r="3067" spans="1:11" ht="14.45" customHeight="1" x14ac:dyDescent="0.2">
      <c r="A3067" s="441" t="s">
        <v>5061</v>
      </c>
      <c r="B3067" s="442" t="s">
        <v>5062</v>
      </c>
      <c r="C3067" s="443" t="s">
        <v>5063</v>
      </c>
      <c r="D3067" s="444" t="s">
        <v>5064</v>
      </c>
      <c r="E3067" s="443" t="s">
        <v>373</v>
      </c>
      <c r="F3067" s="444" t="s">
        <v>374</v>
      </c>
      <c r="G3067" s="443" t="s">
        <v>2647</v>
      </c>
      <c r="H3067" s="443" t="s">
        <v>2648</v>
      </c>
      <c r="I3067" s="445">
        <v>0.5</v>
      </c>
      <c r="J3067" s="445">
        <v>100</v>
      </c>
      <c r="K3067" s="446">
        <v>50</v>
      </c>
    </row>
    <row r="3068" spans="1:11" ht="14.45" customHeight="1" x14ac:dyDescent="0.2">
      <c r="A3068" s="441" t="s">
        <v>5061</v>
      </c>
      <c r="B3068" s="442" t="s">
        <v>5062</v>
      </c>
      <c r="C3068" s="443" t="s">
        <v>5063</v>
      </c>
      <c r="D3068" s="444" t="s">
        <v>5064</v>
      </c>
      <c r="E3068" s="443" t="s">
        <v>373</v>
      </c>
      <c r="F3068" s="444" t="s">
        <v>374</v>
      </c>
      <c r="G3068" s="443" t="s">
        <v>2647</v>
      </c>
      <c r="H3068" s="443" t="s">
        <v>4837</v>
      </c>
      <c r="I3068" s="445">
        <v>0.5</v>
      </c>
      <c r="J3068" s="445">
        <v>200</v>
      </c>
      <c r="K3068" s="446">
        <v>100</v>
      </c>
    </row>
    <row r="3069" spans="1:11" ht="14.45" customHeight="1" x14ac:dyDescent="0.2">
      <c r="A3069" s="441" t="s">
        <v>5061</v>
      </c>
      <c r="B3069" s="442" t="s">
        <v>5062</v>
      </c>
      <c r="C3069" s="443" t="s">
        <v>5063</v>
      </c>
      <c r="D3069" s="444" t="s">
        <v>5064</v>
      </c>
      <c r="E3069" s="443" t="s">
        <v>373</v>
      </c>
      <c r="F3069" s="444" t="s">
        <v>374</v>
      </c>
      <c r="G3069" s="443" t="s">
        <v>4584</v>
      </c>
      <c r="H3069" s="443" t="s">
        <v>5184</v>
      </c>
      <c r="I3069" s="445">
        <v>0.66800001859664915</v>
      </c>
      <c r="J3069" s="445">
        <v>10500</v>
      </c>
      <c r="K3069" s="446">
        <v>7015</v>
      </c>
    </row>
    <row r="3070" spans="1:11" ht="14.45" customHeight="1" x14ac:dyDescent="0.2">
      <c r="A3070" s="441" t="s">
        <v>5061</v>
      </c>
      <c r="B3070" s="442" t="s">
        <v>5062</v>
      </c>
      <c r="C3070" s="443" t="s">
        <v>5063</v>
      </c>
      <c r="D3070" s="444" t="s">
        <v>5064</v>
      </c>
      <c r="E3070" s="443" t="s">
        <v>373</v>
      </c>
      <c r="F3070" s="444" t="s">
        <v>374</v>
      </c>
      <c r="G3070" s="443" t="s">
        <v>4584</v>
      </c>
      <c r="H3070" s="443" t="s">
        <v>4585</v>
      </c>
      <c r="I3070" s="445">
        <v>0.67000001668930054</v>
      </c>
      <c r="J3070" s="445">
        <v>6000</v>
      </c>
      <c r="K3070" s="446">
        <v>4019.9999694824219</v>
      </c>
    </row>
    <row r="3071" spans="1:11" ht="14.45" customHeight="1" x14ac:dyDescent="0.2">
      <c r="A3071" s="441" t="s">
        <v>5061</v>
      </c>
      <c r="B3071" s="442" t="s">
        <v>5062</v>
      </c>
      <c r="C3071" s="443" t="s">
        <v>5063</v>
      </c>
      <c r="D3071" s="444" t="s">
        <v>5064</v>
      </c>
      <c r="E3071" s="443" t="s">
        <v>373</v>
      </c>
      <c r="F3071" s="444" t="s">
        <v>374</v>
      </c>
      <c r="G3071" s="443" t="s">
        <v>1365</v>
      </c>
      <c r="H3071" s="443" t="s">
        <v>1366</v>
      </c>
      <c r="I3071" s="445">
        <v>30.782000160217287</v>
      </c>
      <c r="J3071" s="445">
        <v>32</v>
      </c>
      <c r="K3071" s="446">
        <v>983.53000259399414</v>
      </c>
    </row>
    <row r="3072" spans="1:11" ht="14.45" customHeight="1" x14ac:dyDescent="0.2">
      <c r="A3072" s="441" t="s">
        <v>5061</v>
      </c>
      <c r="B3072" s="442" t="s">
        <v>5062</v>
      </c>
      <c r="C3072" s="443" t="s">
        <v>5063</v>
      </c>
      <c r="D3072" s="444" t="s">
        <v>5064</v>
      </c>
      <c r="E3072" s="443" t="s">
        <v>373</v>
      </c>
      <c r="F3072" s="444" t="s">
        <v>374</v>
      </c>
      <c r="G3072" s="443" t="s">
        <v>1367</v>
      </c>
      <c r="H3072" s="443" t="s">
        <v>1368</v>
      </c>
      <c r="I3072" s="445">
        <v>30.074285234723771</v>
      </c>
      <c r="J3072" s="445">
        <v>174</v>
      </c>
      <c r="K3072" s="446">
        <v>5224.5198631286621</v>
      </c>
    </row>
    <row r="3073" spans="1:11" ht="14.45" customHeight="1" x14ac:dyDescent="0.2">
      <c r="A3073" s="441" t="s">
        <v>5061</v>
      </c>
      <c r="B3073" s="442" t="s">
        <v>5062</v>
      </c>
      <c r="C3073" s="443" t="s">
        <v>5063</v>
      </c>
      <c r="D3073" s="444" t="s">
        <v>5064</v>
      </c>
      <c r="E3073" s="443" t="s">
        <v>373</v>
      </c>
      <c r="F3073" s="444" t="s">
        <v>374</v>
      </c>
      <c r="G3073" s="443" t="s">
        <v>1365</v>
      </c>
      <c r="H3073" s="443" t="s">
        <v>1369</v>
      </c>
      <c r="I3073" s="445">
        <v>30.105000019073486</v>
      </c>
      <c r="J3073" s="445">
        <v>16</v>
      </c>
      <c r="K3073" s="446">
        <v>482.74999237060547</v>
      </c>
    </row>
    <row r="3074" spans="1:11" ht="14.45" customHeight="1" x14ac:dyDescent="0.2">
      <c r="A3074" s="441" t="s">
        <v>5061</v>
      </c>
      <c r="B3074" s="442" t="s">
        <v>5062</v>
      </c>
      <c r="C3074" s="443" t="s">
        <v>5063</v>
      </c>
      <c r="D3074" s="444" t="s">
        <v>5064</v>
      </c>
      <c r="E3074" s="443" t="s">
        <v>373</v>
      </c>
      <c r="F3074" s="444" t="s">
        <v>374</v>
      </c>
      <c r="G3074" s="443" t="s">
        <v>1367</v>
      </c>
      <c r="H3074" s="443" t="s">
        <v>1370</v>
      </c>
      <c r="I3074" s="445">
        <v>29.022499561309814</v>
      </c>
      <c r="J3074" s="445">
        <v>74</v>
      </c>
      <c r="K3074" s="446">
        <v>2160.8600158691406</v>
      </c>
    </row>
    <row r="3075" spans="1:11" ht="14.45" customHeight="1" x14ac:dyDescent="0.2">
      <c r="A3075" s="441" t="s">
        <v>5061</v>
      </c>
      <c r="B3075" s="442" t="s">
        <v>5062</v>
      </c>
      <c r="C3075" s="443" t="s">
        <v>5063</v>
      </c>
      <c r="D3075" s="444" t="s">
        <v>5064</v>
      </c>
      <c r="E3075" s="443" t="s">
        <v>373</v>
      </c>
      <c r="F3075" s="444" t="s">
        <v>374</v>
      </c>
      <c r="G3075" s="443" t="s">
        <v>5185</v>
      </c>
      <c r="H3075" s="443" t="s">
        <v>5186</v>
      </c>
      <c r="I3075" s="445">
        <v>260.29998779296875</v>
      </c>
      <c r="J3075" s="445">
        <v>2</v>
      </c>
      <c r="K3075" s="446">
        <v>520.5999755859375</v>
      </c>
    </row>
    <row r="3076" spans="1:11" ht="14.45" customHeight="1" x14ac:dyDescent="0.2">
      <c r="A3076" s="441" t="s">
        <v>5061</v>
      </c>
      <c r="B3076" s="442" t="s">
        <v>5062</v>
      </c>
      <c r="C3076" s="443" t="s">
        <v>5063</v>
      </c>
      <c r="D3076" s="444" t="s">
        <v>5064</v>
      </c>
      <c r="E3076" s="443" t="s">
        <v>1373</v>
      </c>
      <c r="F3076" s="444" t="s">
        <v>1374</v>
      </c>
      <c r="G3076" s="443" t="s">
        <v>5187</v>
      </c>
      <c r="H3076" s="443" t="s">
        <v>5188</v>
      </c>
      <c r="I3076" s="445">
        <v>2.0414285319192067</v>
      </c>
      <c r="J3076" s="445">
        <v>1800</v>
      </c>
      <c r="K3076" s="446">
        <v>3674</v>
      </c>
    </row>
    <row r="3077" spans="1:11" ht="14.45" customHeight="1" x14ac:dyDescent="0.2">
      <c r="A3077" s="441" t="s">
        <v>5061</v>
      </c>
      <c r="B3077" s="442" t="s">
        <v>5062</v>
      </c>
      <c r="C3077" s="443" t="s">
        <v>5063</v>
      </c>
      <c r="D3077" s="444" t="s">
        <v>5064</v>
      </c>
      <c r="E3077" s="443" t="s">
        <v>1373</v>
      </c>
      <c r="F3077" s="444" t="s">
        <v>1374</v>
      </c>
      <c r="G3077" s="443" t="s">
        <v>5187</v>
      </c>
      <c r="H3077" s="443" t="s">
        <v>5189</v>
      </c>
      <c r="I3077" s="445">
        <v>2.0433332920074463</v>
      </c>
      <c r="J3077" s="445">
        <v>1000</v>
      </c>
      <c r="K3077" s="446">
        <v>2044</v>
      </c>
    </row>
    <row r="3078" spans="1:11" ht="14.45" customHeight="1" x14ac:dyDescent="0.2">
      <c r="A3078" s="441" t="s">
        <v>5061</v>
      </c>
      <c r="B3078" s="442" t="s">
        <v>5062</v>
      </c>
      <c r="C3078" s="443" t="s">
        <v>5063</v>
      </c>
      <c r="D3078" s="444" t="s">
        <v>5064</v>
      </c>
      <c r="E3078" s="443" t="s">
        <v>1373</v>
      </c>
      <c r="F3078" s="444" t="s">
        <v>1374</v>
      </c>
      <c r="G3078" s="443" t="s">
        <v>5190</v>
      </c>
      <c r="H3078" s="443" t="s">
        <v>5191</v>
      </c>
      <c r="I3078" s="445">
        <v>47.189998626708984</v>
      </c>
      <c r="J3078" s="445">
        <v>40</v>
      </c>
      <c r="K3078" s="446">
        <v>1887.5999755859375</v>
      </c>
    </row>
    <row r="3079" spans="1:11" ht="14.45" customHeight="1" x14ac:dyDescent="0.2">
      <c r="A3079" s="441" t="s">
        <v>5061</v>
      </c>
      <c r="B3079" s="442" t="s">
        <v>5062</v>
      </c>
      <c r="C3079" s="443" t="s">
        <v>5063</v>
      </c>
      <c r="D3079" s="444" t="s">
        <v>5064</v>
      </c>
      <c r="E3079" s="443" t="s">
        <v>1373</v>
      </c>
      <c r="F3079" s="444" t="s">
        <v>1374</v>
      </c>
      <c r="G3079" s="443" t="s">
        <v>5190</v>
      </c>
      <c r="H3079" s="443" t="s">
        <v>5192</v>
      </c>
      <c r="I3079" s="445">
        <v>47.189998626708984</v>
      </c>
      <c r="J3079" s="445">
        <v>140</v>
      </c>
      <c r="K3079" s="446">
        <v>6606.5999145507813</v>
      </c>
    </row>
    <row r="3080" spans="1:11" ht="14.45" customHeight="1" x14ac:dyDescent="0.2">
      <c r="A3080" s="441" t="s">
        <v>5061</v>
      </c>
      <c r="B3080" s="442" t="s">
        <v>5062</v>
      </c>
      <c r="C3080" s="443" t="s">
        <v>5063</v>
      </c>
      <c r="D3080" s="444" t="s">
        <v>5064</v>
      </c>
      <c r="E3080" s="443" t="s">
        <v>1373</v>
      </c>
      <c r="F3080" s="444" t="s">
        <v>1374</v>
      </c>
      <c r="G3080" s="443" t="s">
        <v>3366</v>
      </c>
      <c r="H3080" s="443" t="s">
        <v>3367</v>
      </c>
      <c r="I3080" s="445">
        <v>2.9020000934600829</v>
      </c>
      <c r="J3080" s="445">
        <v>1000</v>
      </c>
      <c r="K3080" s="446">
        <v>2902</v>
      </c>
    </row>
    <row r="3081" spans="1:11" ht="14.45" customHeight="1" x14ac:dyDescent="0.2">
      <c r="A3081" s="441" t="s">
        <v>5061</v>
      </c>
      <c r="B3081" s="442" t="s">
        <v>5062</v>
      </c>
      <c r="C3081" s="443" t="s">
        <v>5063</v>
      </c>
      <c r="D3081" s="444" t="s">
        <v>5064</v>
      </c>
      <c r="E3081" s="443" t="s">
        <v>1373</v>
      </c>
      <c r="F3081" s="444" t="s">
        <v>1374</v>
      </c>
      <c r="G3081" s="443" t="s">
        <v>5193</v>
      </c>
      <c r="H3081" s="443" t="s">
        <v>5194</v>
      </c>
      <c r="I3081" s="445">
        <v>25.709999084472656</v>
      </c>
      <c r="J3081" s="445">
        <v>100</v>
      </c>
      <c r="K3081" s="446">
        <v>2571.25</v>
      </c>
    </row>
    <row r="3082" spans="1:11" ht="14.45" customHeight="1" x14ac:dyDescent="0.2">
      <c r="A3082" s="441" t="s">
        <v>5061</v>
      </c>
      <c r="B3082" s="442" t="s">
        <v>5062</v>
      </c>
      <c r="C3082" s="443" t="s">
        <v>5063</v>
      </c>
      <c r="D3082" s="444" t="s">
        <v>5064</v>
      </c>
      <c r="E3082" s="443" t="s">
        <v>1373</v>
      </c>
      <c r="F3082" s="444" t="s">
        <v>1374</v>
      </c>
      <c r="G3082" s="443" t="s">
        <v>5193</v>
      </c>
      <c r="H3082" s="443" t="s">
        <v>5195</v>
      </c>
      <c r="I3082" s="445">
        <v>25.709999084472656</v>
      </c>
      <c r="J3082" s="445">
        <v>100</v>
      </c>
      <c r="K3082" s="446">
        <v>2571.239990234375</v>
      </c>
    </row>
    <row r="3083" spans="1:11" ht="14.45" customHeight="1" x14ac:dyDescent="0.2">
      <c r="A3083" s="441" t="s">
        <v>5061</v>
      </c>
      <c r="B3083" s="442" t="s">
        <v>5062</v>
      </c>
      <c r="C3083" s="443" t="s">
        <v>5063</v>
      </c>
      <c r="D3083" s="444" t="s">
        <v>5064</v>
      </c>
      <c r="E3083" s="443" t="s">
        <v>1373</v>
      </c>
      <c r="F3083" s="444" t="s">
        <v>1374</v>
      </c>
      <c r="G3083" s="443" t="s">
        <v>3366</v>
      </c>
      <c r="H3083" s="443" t="s">
        <v>3417</v>
      </c>
      <c r="I3083" s="445">
        <v>2.9050000905990601</v>
      </c>
      <c r="J3083" s="445">
        <v>900</v>
      </c>
      <c r="K3083" s="446">
        <v>2614</v>
      </c>
    </row>
    <row r="3084" spans="1:11" ht="14.45" customHeight="1" x14ac:dyDescent="0.2">
      <c r="A3084" s="441" t="s">
        <v>5061</v>
      </c>
      <c r="B3084" s="442" t="s">
        <v>5062</v>
      </c>
      <c r="C3084" s="443" t="s">
        <v>5063</v>
      </c>
      <c r="D3084" s="444" t="s">
        <v>5064</v>
      </c>
      <c r="E3084" s="443" t="s">
        <v>1373</v>
      </c>
      <c r="F3084" s="444" t="s">
        <v>1374</v>
      </c>
      <c r="G3084" s="443" t="s">
        <v>1378</v>
      </c>
      <c r="H3084" s="443" t="s">
        <v>1379</v>
      </c>
      <c r="I3084" s="445">
        <v>9.9999997764825821E-3</v>
      </c>
      <c r="J3084" s="445">
        <v>3200</v>
      </c>
      <c r="K3084" s="446">
        <v>32</v>
      </c>
    </row>
    <row r="3085" spans="1:11" ht="14.45" customHeight="1" x14ac:dyDescent="0.2">
      <c r="A3085" s="441" t="s">
        <v>5061</v>
      </c>
      <c r="B3085" s="442" t="s">
        <v>5062</v>
      </c>
      <c r="C3085" s="443" t="s">
        <v>5063</v>
      </c>
      <c r="D3085" s="444" t="s">
        <v>5064</v>
      </c>
      <c r="E3085" s="443" t="s">
        <v>1373</v>
      </c>
      <c r="F3085" s="444" t="s">
        <v>1374</v>
      </c>
      <c r="G3085" s="443" t="s">
        <v>5196</v>
      </c>
      <c r="H3085" s="443" t="s">
        <v>5197</v>
      </c>
      <c r="I3085" s="445">
        <v>6.0500001907348633</v>
      </c>
      <c r="J3085" s="445">
        <v>30</v>
      </c>
      <c r="K3085" s="446">
        <v>181.5</v>
      </c>
    </row>
    <row r="3086" spans="1:11" ht="14.45" customHeight="1" x14ac:dyDescent="0.2">
      <c r="A3086" s="441" t="s">
        <v>5061</v>
      </c>
      <c r="B3086" s="442" t="s">
        <v>5062</v>
      </c>
      <c r="C3086" s="443" t="s">
        <v>5063</v>
      </c>
      <c r="D3086" s="444" t="s">
        <v>5064</v>
      </c>
      <c r="E3086" s="443" t="s">
        <v>1373</v>
      </c>
      <c r="F3086" s="444" t="s">
        <v>1374</v>
      </c>
      <c r="G3086" s="443" t="s">
        <v>1378</v>
      </c>
      <c r="H3086" s="443" t="s">
        <v>5198</v>
      </c>
      <c r="I3086" s="445">
        <v>9.9999997764825821E-3</v>
      </c>
      <c r="J3086" s="445">
        <v>1300</v>
      </c>
      <c r="K3086" s="446">
        <v>13</v>
      </c>
    </row>
    <row r="3087" spans="1:11" ht="14.45" customHeight="1" x14ac:dyDescent="0.2">
      <c r="A3087" s="441" t="s">
        <v>5061</v>
      </c>
      <c r="B3087" s="442" t="s">
        <v>5062</v>
      </c>
      <c r="C3087" s="443" t="s">
        <v>5063</v>
      </c>
      <c r="D3087" s="444" t="s">
        <v>5064</v>
      </c>
      <c r="E3087" s="443" t="s">
        <v>1373</v>
      </c>
      <c r="F3087" s="444" t="s">
        <v>1374</v>
      </c>
      <c r="G3087" s="443" t="s">
        <v>5199</v>
      </c>
      <c r="H3087" s="443" t="s">
        <v>5200</v>
      </c>
      <c r="I3087" s="445">
        <v>1815</v>
      </c>
      <c r="J3087" s="445">
        <v>5</v>
      </c>
      <c r="K3087" s="446">
        <v>9075</v>
      </c>
    </row>
    <row r="3088" spans="1:11" ht="14.45" customHeight="1" x14ac:dyDescent="0.2">
      <c r="A3088" s="441" t="s">
        <v>5061</v>
      </c>
      <c r="B3088" s="442" t="s">
        <v>5062</v>
      </c>
      <c r="C3088" s="443" t="s">
        <v>5063</v>
      </c>
      <c r="D3088" s="444" t="s">
        <v>5064</v>
      </c>
      <c r="E3088" s="443" t="s">
        <v>1373</v>
      </c>
      <c r="F3088" s="444" t="s">
        <v>1374</v>
      </c>
      <c r="G3088" s="443" t="s">
        <v>5201</v>
      </c>
      <c r="H3088" s="443" t="s">
        <v>5202</v>
      </c>
      <c r="I3088" s="445">
        <v>713.9000244140625</v>
      </c>
      <c r="J3088" s="445">
        <v>10</v>
      </c>
      <c r="K3088" s="446">
        <v>7139</v>
      </c>
    </row>
    <row r="3089" spans="1:11" ht="14.45" customHeight="1" x14ac:dyDescent="0.2">
      <c r="A3089" s="441" t="s">
        <v>5061</v>
      </c>
      <c r="B3089" s="442" t="s">
        <v>5062</v>
      </c>
      <c r="C3089" s="443" t="s">
        <v>5063</v>
      </c>
      <c r="D3089" s="444" t="s">
        <v>5064</v>
      </c>
      <c r="E3089" s="443" t="s">
        <v>1373</v>
      </c>
      <c r="F3089" s="444" t="s">
        <v>1374</v>
      </c>
      <c r="G3089" s="443" t="s">
        <v>5203</v>
      </c>
      <c r="H3089" s="443" t="s">
        <v>5204</v>
      </c>
      <c r="I3089" s="445">
        <v>4348.08984375</v>
      </c>
      <c r="J3089" s="445">
        <v>1</v>
      </c>
      <c r="K3089" s="446">
        <v>4348.08984375</v>
      </c>
    </row>
    <row r="3090" spans="1:11" ht="14.45" customHeight="1" x14ac:dyDescent="0.2">
      <c r="A3090" s="441" t="s">
        <v>5061</v>
      </c>
      <c r="B3090" s="442" t="s">
        <v>5062</v>
      </c>
      <c r="C3090" s="443" t="s">
        <v>5063</v>
      </c>
      <c r="D3090" s="444" t="s">
        <v>5064</v>
      </c>
      <c r="E3090" s="443" t="s">
        <v>1373</v>
      </c>
      <c r="F3090" s="444" t="s">
        <v>1374</v>
      </c>
      <c r="G3090" s="443" t="s">
        <v>5205</v>
      </c>
      <c r="H3090" s="443" t="s">
        <v>5206</v>
      </c>
      <c r="I3090" s="445">
        <v>4.4300001462300616</v>
      </c>
      <c r="J3090" s="445">
        <v>4500</v>
      </c>
      <c r="K3090" s="446">
        <v>19856.9599609375</v>
      </c>
    </row>
    <row r="3091" spans="1:11" ht="14.45" customHeight="1" x14ac:dyDescent="0.2">
      <c r="A3091" s="441" t="s">
        <v>5061</v>
      </c>
      <c r="B3091" s="442" t="s">
        <v>5062</v>
      </c>
      <c r="C3091" s="443" t="s">
        <v>5063</v>
      </c>
      <c r="D3091" s="444" t="s">
        <v>5064</v>
      </c>
      <c r="E3091" s="443" t="s">
        <v>1373</v>
      </c>
      <c r="F3091" s="444" t="s">
        <v>1374</v>
      </c>
      <c r="G3091" s="443" t="s">
        <v>5205</v>
      </c>
      <c r="H3091" s="443" t="s">
        <v>5207</v>
      </c>
      <c r="I3091" s="445">
        <v>4.3600001335144043</v>
      </c>
      <c r="J3091" s="445">
        <v>2700</v>
      </c>
      <c r="K3091" s="446">
        <v>11761.19970703125</v>
      </c>
    </row>
    <row r="3092" spans="1:11" ht="14.45" customHeight="1" x14ac:dyDescent="0.2">
      <c r="A3092" s="441" t="s">
        <v>5061</v>
      </c>
      <c r="B3092" s="442" t="s">
        <v>5062</v>
      </c>
      <c r="C3092" s="443" t="s">
        <v>5063</v>
      </c>
      <c r="D3092" s="444" t="s">
        <v>5064</v>
      </c>
      <c r="E3092" s="443" t="s">
        <v>1373</v>
      </c>
      <c r="F3092" s="444" t="s">
        <v>1374</v>
      </c>
      <c r="G3092" s="443" t="s">
        <v>5208</v>
      </c>
      <c r="H3092" s="443" t="s">
        <v>5209</v>
      </c>
      <c r="I3092" s="445">
        <v>21.219999313354492</v>
      </c>
      <c r="J3092" s="445">
        <v>50</v>
      </c>
      <c r="K3092" s="446">
        <v>1061.1800537109375</v>
      </c>
    </row>
    <row r="3093" spans="1:11" ht="14.45" customHeight="1" x14ac:dyDescent="0.2">
      <c r="A3093" s="441" t="s">
        <v>5061</v>
      </c>
      <c r="B3093" s="442" t="s">
        <v>5062</v>
      </c>
      <c r="C3093" s="443" t="s">
        <v>5063</v>
      </c>
      <c r="D3093" s="444" t="s">
        <v>5064</v>
      </c>
      <c r="E3093" s="443" t="s">
        <v>1373</v>
      </c>
      <c r="F3093" s="444" t="s">
        <v>1374</v>
      </c>
      <c r="G3093" s="443" t="s">
        <v>5210</v>
      </c>
      <c r="H3093" s="443" t="s">
        <v>5211</v>
      </c>
      <c r="I3093" s="445">
        <v>11.146249890327454</v>
      </c>
      <c r="J3093" s="445">
        <v>1650</v>
      </c>
      <c r="K3093" s="446">
        <v>18389.5</v>
      </c>
    </row>
    <row r="3094" spans="1:11" ht="14.45" customHeight="1" x14ac:dyDescent="0.2">
      <c r="A3094" s="441" t="s">
        <v>5061</v>
      </c>
      <c r="B3094" s="442" t="s">
        <v>5062</v>
      </c>
      <c r="C3094" s="443" t="s">
        <v>5063</v>
      </c>
      <c r="D3094" s="444" t="s">
        <v>5064</v>
      </c>
      <c r="E3094" s="443" t="s">
        <v>1373</v>
      </c>
      <c r="F3094" s="444" t="s">
        <v>1374</v>
      </c>
      <c r="G3094" s="443" t="s">
        <v>5210</v>
      </c>
      <c r="H3094" s="443" t="s">
        <v>5212</v>
      </c>
      <c r="I3094" s="445">
        <v>11.140000343322754</v>
      </c>
      <c r="J3094" s="445">
        <v>750</v>
      </c>
      <c r="K3094" s="446">
        <v>8355</v>
      </c>
    </row>
    <row r="3095" spans="1:11" ht="14.45" customHeight="1" x14ac:dyDescent="0.2">
      <c r="A3095" s="441" t="s">
        <v>5061</v>
      </c>
      <c r="B3095" s="442" t="s">
        <v>5062</v>
      </c>
      <c r="C3095" s="443" t="s">
        <v>5063</v>
      </c>
      <c r="D3095" s="444" t="s">
        <v>5064</v>
      </c>
      <c r="E3095" s="443" t="s">
        <v>1373</v>
      </c>
      <c r="F3095" s="444" t="s">
        <v>1374</v>
      </c>
      <c r="G3095" s="443" t="s">
        <v>5213</v>
      </c>
      <c r="H3095" s="443" t="s">
        <v>5214</v>
      </c>
      <c r="I3095" s="445">
        <v>140.36000061035156</v>
      </c>
      <c r="J3095" s="445">
        <v>3</v>
      </c>
      <c r="K3095" s="446">
        <v>421.07998657226563</v>
      </c>
    </row>
    <row r="3096" spans="1:11" ht="14.45" customHeight="1" x14ac:dyDescent="0.2">
      <c r="A3096" s="441" t="s">
        <v>5061</v>
      </c>
      <c r="B3096" s="442" t="s">
        <v>5062</v>
      </c>
      <c r="C3096" s="443" t="s">
        <v>5063</v>
      </c>
      <c r="D3096" s="444" t="s">
        <v>5064</v>
      </c>
      <c r="E3096" s="443" t="s">
        <v>1373</v>
      </c>
      <c r="F3096" s="444" t="s">
        <v>1374</v>
      </c>
      <c r="G3096" s="443" t="s">
        <v>5213</v>
      </c>
      <c r="H3096" s="443" t="s">
        <v>5215</v>
      </c>
      <c r="I3096" s="445">
        <v>140.35000610351563</v>
      </c>
      <c r="J3096" s="445">
        <v>4</v>
      </c>
      <c r="K3096" s="446">
        <v>561.4000244140625</v>
      </c>
    </row>
    <row r="3097" spans="1:11" ht="14.45" customHeight="1" x14ac:dyDescent="0.2">
      <c r="A3097" s="441" t="s">
        <v>5061</v>
      </c>
      <c r="B3097" s="442" t="s">
        <v>5062</v>
      </c>
      <c r="C3097" s="443" t="s">
        <v>5063</v>
      </c>
      <c r="D3097" s="444" t="s">
        <v>5064</v>
      </c>
      <c r="E3097" s="443" t="s">
        <v>1373</v>
      </c>
      <c r="F3097" s="444" t="s">
        <v>1374</v>
      </c>
      <c r="G3097" s="443" t="s">
        <v>5216</v>
      </c>
      <c r="H3097" s="443" t="s">
        <v>5217</v>
      </c>
      <c r="I3097" s="445">
        <v>54.450000762939453</v>
      </c>
      <c r="J3097" s="445">
        <v>3</v>
      </c>
      <c r="K3097" s="446">
        <v>163.35000610351563</v>
      </c>
    </row>
    <row r="3098" spans="1:11" ht="14.45" customHeight="1" x14ac:dyDescent="0.2">
      <c r="A3098" s="441" t="s">
        <v>5061</v>
      </c>
      <c r="B3098" s="442" t="s">
        <v>5062</v>
      </c>
      <c r="C3098" s="443" t="s">
        <v>5063</v>
      </c>
      <c r="D3098" s="444" t="s">
        <v>5064</v>
      </c>
      <c r="E3098" s="443" t="s">
        <v>1373</v>
      </c>
      <c r="F3098" s="444" t="s">
        <v>1374</v>
      </c>
      <c r="G3098" s="443" t="s">
        <v>3548</v>
      </c>
      <c r="H3098" s="443" t="s">
        <v>3549</v>
      </c>
      <c r="I3098" s="445">
        <v>5.2600002288818359</v>
      </c>
      <c r="J3098" s="445">
        <v>3000</v>
      </c>
      <c r="K3098" s="446">
        <v>15780</v>
      </c>
    </row>
    <row r="3099" spans="1:11" ht="14.45" customHeight="1" x14ac:dyDescent="0.2">
      <c r="A3099" s="441" t="s">
        <v>5061</v>
      </c>
      <c r="B3099" s="442" t="s">
        <v>5062</v>
      </c>
      <c r="C3099" s="443" t="s">
        <v>5063</v>
      </c>
      <c r="D3099" s="444" t="s">
        <v>5064</v>
      </c>
      <c r="E3099" s="443" t="s">
        <v>1373</v>
      </c>
      <c r="F3099" s="444" t="s">
        <v>1374</v>
      </c>
      <c r="G3099" s="443" t="s">
        <v>5218</v>
      </c>
      <c r="H3099" s="443" t="s">
        <v>5219</v>
      </c>
      <c r="I3099" s="445">
        <v>8.2299995422363281</v>
      </c>
      <c r="J3099" s="445">
        <v>200</v>
      </c>
      <c r="K3099" s="446">
        <v>1646</v>
      </c>
    </row>
    <row r="3100" spans="1:11" ht="14.45" customHeight="1" x14ac:dyDescent="0.2">
      <c r="A3100" s="441" t="s">
        <v>5061</v>
      </c>
      <c r="B3100" s="442" t="s">
        <v>5062</v>
      </c>
      <c r="C3100" s="443" t="s">
        <v>5063</v>
      </c>
      <c r="D3100" s="444" t="s">
        <v>5064</v>
      </c>
      <c r="E3100" s="443" t="s">
        <v>1373</v>
      </c>
      <c r="F3100" s="444" t="s">
        <v>1374</v>
      </c>
      <c r="G3100" s="443" t="s">
        <v>5220</v>
      </c>
      <c r="H3100" s="443" t="s">
        <v>5221</v>
      </c>
      <c r="I3100" s="445">
        <v>3.4800000190734863</v>
      </c>
      <c r="J3100" s="445">
        <v>250</v>
      </c>
      <c r="K3100" s="446">
        <v>870</v>
      </c>
    </row>
    <row r="3101" spans="1:11" ht="14.45" customHeight="1" x14ac:dyDescent="0.2">
      <c r="A3101" s="441" t="s">
        <v>5061</v>
      </c>
      <c r="B3101" s="442" t="s">
        <v>5062</v>
      </c>
      <c r="C3101" s="443" t="s">
        <v>5063</v>
      </c>
      <c r="D3101" s="444" t="s">
        <v>5064</v>
      </c>
      <c r="E3101" s="443" t="s">
        <v>1373</v>
      </c>
      <c r="F3101" s="444" t="s">
        <v>1374</v>
      </c>
      <c r="G3101" s="443" t="s">
        <v>5222</v>
      </c>
      <c r="H3101" s="443" t="s">
        <v>5223</v>
      </c>
      <c r="I3101" s="445">
        <v>26.010000228881836</v>
      </c>
      <c r="J3101" s="445">
        <v>75</v>
      </c>
      <c r="K3101" s="446">
        <v>1951</v>
      </c>
    </row>
    <row r="3102" spans="1:11" ht="14.45" customHeight="1" x14ac:dyDescent="0.2">
      <c r="A3102" s="441" t="s">
        <v>5061</v>
      </c>
      <c r="B3102" s="442" t="s">
        <v>5062</v>
      </c>
      <c r="C3102" s="443" t="s">
        <v>5063</v>
      </c>
      <c r="D3102" s="444" t="s">
        <v>5064</v>
      </c>
      <c r="E3102" s="443" t="s">
        <v>1373</v>
      </c>
      <c r="F3102" s="444" t="s">
        <v>1374</v>
      </c>
      <c r="G3102" s="443" t="s">
        <v>5222</v>
      </c>
      <c r="H3102" s="443" t="s">
        <v>5224</v>
      </c>
      <c r="I3102" s="445">
        <v>26.020000457763672</v>
      </c>
      <c r="J3102" s="445">
        <v>100</v>
      </c>
      <c r="K3102" s="446">
        <v>2601.5</v>
      </c>
    </row>
    <row r="3103" spans="1:11" ht="14.45" customHeight="1" x14ac:dyDescent="0.2">
      <c r="A3103" s="441" t="s">
        <v>5061</v>
      </c>
      <c r="B3103" s="442" t="s">
        <v>5062</v>
      </c>
      <c r="C3103" s="443" t="s">
        <v>5063</v>
      </c>
      <c r="D3103" s="444" t="s">
        <v>5064</v>
      </c>
      <c r="E3103" s="443" t="s">
        <v>1373</v>
      </c>
      <c r="F3103" s="444" t="s">
        <v>1374</v>
      </c>
      <c r="G3103" s="443" t="s">
        <v>5225</v>
      </c>
      <c r="H3103" s="443" t="s">
        <v>5226</v>
      </c>
      <c r="I3103" s="445">
        <v>27.840000152587891</v>
      </c>
      <c r="J3103" s="445">
        <v>50</v>
      </c>
      <c r="K3103" s="446">
        <v>1392.1099853515625</v>
      </c>
    </row>
    <row r="3104" spans="1:11" ht="14.45" customHeight="1" x14ac:dyDescent="0.2">
      <c r="A3104" s="441" t="s">
        <v>5061</v>
      </c>
      <c r="B3104" s="442" t="s">
        <v>5062</v>
      </c>
      <c r="C3104" s="443" t="s">
        <v>5063</v>
      </c>
      <c r="D3104" s="444" t="s">
        <v>5064</v>
      </c>
      <c r="E3104" s="443" t="s">
        <v>1373</v>
      </c>
      <c r="F3104" s="444" t="s">
        <v>1374</v>
      </c>
      <c r="G3104" s="443" t="s">
        <v>3548</v>
      </c>
      <c r="H3104" s="443" t="s">
        <v>3555</v>
      </c>
      <c r="I3104" s="445">
        <v>5.4499998092651367</v>
      </c>
      <c r="J3104" s="445">
        <v>1600</v>
      </c>
      <c r="K3104" s="446">
        <v>8720</v>
      </c>
    </row>
    <row r="3105" spans="1:11" ht="14.45" customHeight="1" x14ac:dyDescent="0.2">
      <c r="A3105" s="441" t="s">
        <v>5061</v>
      </c>
      <c r="B3105" s="442" t="s">
        <v>5062</v>
      </c>
      <c r="C3105" s="443" t="s">
        <v>5063</v>
      </c>
      <c r="D3105" s="444" t="s">
        <v>5064</v>
      </c>
      <c r="E3105" s="443" t="s">
        <v>1373</v>
      </c>
      <c r="F3105" s="444" t="s">
        <v>1374</v>
      </c>
      <c r="G3105" s="443" t="s">
        <v>5218</v>
      </c>
      <c r="H3105" s="443" t="s">
        <v>5227</v>
      </c>
      <c r="I3105" s="445">
        <v>7.6849997043609619</v>
      </c>
      <c r="J3105" s="445">
        <v>569</v>
      </c>
      <c r="K3105" s="446">
        <v>4279.35009765625</v>
      </c>
    </row>
    <row r="3106" spans="1:11" ht="14.45" customHeight="1" x14ac:dyDescent="0.2">
      <c r="A3106" s="441" t="s">
        <v>5061</v>
      </c>
      <c r="B3106" s="442" t="s">
        <v>5062</v>
      </c>
      <c r="C3106" s="443" t="s">
        <v>5063</v>
      </c>
      <c r="D3106" s="444" t="s">
        <v>5064</v>
      </c>
      <c r="E3106" s="443" t="s">
        <v>1373</v>
      </c>
      <c r="F3106" s="444" t="s">
        <v>1374</v>
      </c>
      <c r="G3106" s="443" t="s">
        <v>5222</v>
      </c>
      <c r="H3106" s="443" t="s">
        <v>5228</v>
      </c>
      <c r="I3106" s="445">
        <v>26.015000343322754</v>
      </c>
      <c r="J3106" s="445">
        <v>125</v>
      </c>
      <c r="K3106" s="446">
        <v>3251.5098876953125</v>
      </c>
    </row>
    <row r="3107" spans="1:11" ht="14.45" customHeight="1" x14ac:dyDescent="0.2">
      <c r="A3107" s="441" t="s">
        <v>5061</v>
      </c>
      <c r="B3107" s="442" t="s">
        <v>5062</v>
      </c>
      <c r="C3107" s="443" t="s">
        <v>5063</v>
      </c>
      <c r="D3107" s="444" t="s">
        <v>5064</v>
      </c>
      <c r="E3107" s="443" t="s">
        <v>1373</v>
      </c>
      <c r="F3107" s="444" t="s">
        <v>1374</v>
      </c>
      <c r="G3107" s="443" t="s">
        <v>5229</v>
      </c>
      <c r="H3107" s="443" t="s">
        <v>5230</v>
      </c>
      <c r="I3107" s="445">
        <v>21.899999618530273</v>
      </c>
      <c r="J3107" s="445">
        <v>200</v>
      </c>
      <c r="K3107" s="446">
        <v>4380.2001953125</v>
      </c>
    </row>
    <row r="3108" spans="1:11" ht="14.45" customHeight="1" x14ac:dyDescent="0.2">
      <c r="A3108" s="441" t="s">
        <v>5061</v>
      </c>
      <c r="B3108" s="442" t="s">
        <v>5062</v>
      </c>
      <c r="C3108" s="443" t="s">
        <v>5063</v>
      </c>
      <c r="D3108" s="444" t="s">
        <v>5064</v>
      </c>
      <c r="E3108" s="443" t="s">
        <v>1373</v>
      </c>
      <c r="F3108" s="444" t="s">
        <v>1374</v>
      </c>
      <c r="G3108" s="443" t="s">
        <v>5229</v>
      </c>
      <c r="H3108" s="443" t="s">
        <v>5231</v>
      </c>
      <c r="I3108" s="445">
        <v>21.899999618530273</v>
      </c>
      <c r="J3108" s="445">
        <v>200</v>
      </c>
      <c r="K3108" s="446">
        <v>4380.2001953125</v>
      </c>
    </row>
    <row r="3109" spans="1:11" ht="14.45" customHeight="1" x14ac:dyDescent="0.2">
      <c r="A3109" s="441" t="s">
        <v>5061</v>
      </c>
      <c r="B3109" s="442" t="s">
        <v>5062</v>
      </c>
      <c r="C3109" s="443" t="s">
        <v>5063</v>
      </c>
      <c r="D3109" s="444" t="s">
        <v>5064</v>
      </c>
      <c r="E3109" s="443" t="s">
        <v>1373</v>
      </c>
      <c r="F3109" s="444" t="s">
        <v>1374</v>
      </c>
      <c r="G3109" s="443" t="s">
        <v>5232</v>
      </c>
      <c r="H3109" s="443" t="s">
        <v>5233</v>
      </c>
      <c r="I3109" s="445">
        <v>21.899999618530273</v>
      </c>
      <c r="J3109" s="445">
        <v>250</v>
      </c>
      <c r="K3109" s="446">
        <v>5475.250244140625</v>
      </c>
    </row>
    <row r="3110" spans="1:11" ht="14.45" customHeight="1" x14ac:dyDescent="0.2">
      <c r="A3110" s="441" t="s">
        <v>5061</v>
      </c>
      <c r="B3110" s="442" t="s">
        <v>5062</v>
      </c>
      <c r="C3110" s="443" t="s">
        <v>5063</v>
      </c>
      <c r="D3110" s="444" t="s">
        <v>5064</v>
      </c>
      <c r="E3110" s="443" t="s">
        <v>1373</v>
      </c>
      <c r="F3110" s="444" t="s">
        <v>1374</v>
      </c>
      <c r="G3110" s="443" t="s">
        <v>5232</v>
      </c>
      <c r="H3110" s="443" t="s">
        <v>5234</v>
      </c>
      <c r="I3110" s="445">
        <v>21.899999618530273</v>
      </c>
      <c r="J3110" s="445">
        <v>200</v>
      </c>
      <c r="K3110" s="446">
        <v>4380.2001953125</v>
      </c>
    </row>
    <row r="3111" spans="1:11" ht="14.45" customHeight="1" x14ac:dyDescent="0.2">
      <c r="A3111" s="441" t="s">
        <v>5061</v>
      </c>
      <c r="B3111" s="442" t="s">
        <v>5062</v>
      </c>
      <c r="C3111" s="443" t="s">
        <v>5063</v>
      </c>
      <c r="D3111" s="444" t="s">
        <v>5064</v>
      </c>
      <c r="E3111" s="443" t="s">
        <v>1373</v>
      </c>
      <c r="F3111" s="444" t="s">
        <v>1374</v>
      </c>
      <c r="G3111" s="443" t="s">
        <v>5235</v>
      </c>
      <c r="H3111" s="443" t="s">
        <v>5236</v>
      </c>
      <c r="I3111" s="445">
        <v>17.979999542236328</v>
      </c>
      <c r="J3111" s="445">
        <v>50</v>
      </c>
      <c r="K3111" s="446">
        <v>899.030029296875</v>
      </c>
    </row>
    <row r="3112" spans="1:11" ht="14.45" customHeight="1" x14ac:dyDescent="0.2">
      <c r="A3112" s="441" t="s">
        <v>5061</v>
      </c>
      <c r="B3112" s="442" t="s">
        <v>5062</v>
      </c>
      <c r="C3112" s="443" t="s">
        <v>5063</v>
      </c>
      <c r="D3112" s="444" t="s">
        <v>5064</v>
      </c>
      <c r="E3112" s="443" t="s">
        <v>1373</v>
      </c>
      <c r="F3112" s="444" t="s">
        <v>1374</v>
      </c>
      <c r="G3112" s="443" t="s">
        <v>5237</v>
      </c>
      <c r="H3112" s="443" t="s">
        <v>5238</v>
      </c>
      <c r="I3112" s="445">
        <v>17.979999542236328</v>
      </c>
      <c r="J3112" s="445">
        <v>50</v>
      </c>
      <c r="K3112" s="446">
        <v>899</v>
      </c>
    </row>
    <row r="3113" spans="1:11" ht="14.45" customHeight="1" x14ac:dyDescent="0.2">
      <c r="A3113" s="441" t="s">
        <v>5061</v>
      </c>
      <c r="B3113" s="442" t="s">
        <v>5062</v>
      </c>
      <c r="C3113" s="443" t="s">
        <v>5063</v>
      </c>
      <c r="D3113" s="444" t="s">
        <v>5064</v>
      </c>
      <c r="E3113" s="443" t="s">
        <v>1373</v>
      </c>
      <c r="F3113" s="444" t="s">
        <v>1374</v>
      </c>
      <c r="G3113" s="443" t="s">
        <v>3592</v>
      </c>
      <c r="H3113" s="443" t="s">
        <v>5239</v>
      </c>
      <c r="I3113" s="445">
        <v>16.700000762939453</v>
      </c>
      <c r="J3113" s="445">
        <v>12</v>
      </c>
      <c r="K3113" s="446">
        <v>200.3800048828125</v>
      </c>
    </row>
    <row r="3114" spans="1:11" ht="14.45" customHeight="1" x14ac:dyDescent="0.2">
      <c r="A3114" s="441" t="s">
        <v>5061</v>
      </c>
      <c r="B3114" s="442" t="s">
        <v>5062</v>
      </c>
      <c r="C3114" s="443" t="s">
        <v>5063</v>
      </c>
      <c r="D3114" s="444" t="s">
        <v>5064</v>
      </c>
      <c r="E3114" s="443" t="s">
        <v>1373</v>
      </c>
      <c r="F3114" s="444" t="s">
        <v>1374</v>
      </c>
      <c r="G3114" s="443" t="s">
        <v>3584</v>
      </c>
      <c r="H3114" s="443" t="s">
        <v>3585</v>
      </c>
      <c r="I3114" s="445">
        <v>13.199999809265137</v>
      </c>
      <c r="J3114" s="445">
        <v>10</v>
      </c>
      <c r="K3114" s="446">
        <v>132</v>
      </c>
    </row>
    <row r="3115" spans="1:11" ht="14.45" customHeight="1" x14ac:dyDescent="0.2">
      <c r="A3115" s="441" t="s">
        <v>5061</v>
      </c>
      <c r="B3115" s="442" t="s">
        <v>5062</v>
      </c>
      <c r="C3115" s="443" t="s">
        <v>5063</v>
      </c>
      <c r="D3115" s="444" t="s">
        <v>5064</v>
      </c>
      <c r="E3115" s="443" t="s">
        <v>1373</v>
      </c>
      <c r="F3115" s="444" t="s">
        <v>1374</v>
      </c>
      <c r="G3115" s="443" t="s">
        <v>3586</v>
      </c>
      <c r="H3115" s="443" t="s">
        <v>3587</v>
      </c>
      <c r="I3115" s="445">
        <v>13.204999923706055</v>
      </c>
      <c r="J3115" s="445">
        <v>30</v>
      </c>
      <c r="K3115" s="446">
        <v>396.10000610351563</v>
      </c>
    </row>
    <row r="3116" spans="1:11" ht="14.45" customHeight="1" x14ac:dyDescent="0.2">
      <c r="A3116" s="441" t="s">
        <v>5061</v>
      </c>
      <c r="B3116" s="442" t="s">
        <v>5062</v>
      </c>
      <c r="C3116" s="443" t="s">
        <v>5063</v>
      </c>
      <c r="D3116" s="444" t="s">
        <v>5064</v>
      </c>
      <c r="E3116" s="443" t="s">
        <v>1373</v>
      </c>
      <c r="F3116" s="444" t="s">
        <v>1374</v>
      </c>
      <c r="G3116" s="443" t="s">
        <v>3588</v>
      </c>
      <c r="H3116" s="443" t="s">
        <v>3589</v>
      </c>
      <c r="I3116" s="445">
        <v>13.204999923706055</v>
      </c>
      <c r="J3116" s="445">
        <v>20</v>
      </c>
      <c r="K3116" s="446">
        <v>264.10000610351563</v>
      </c>
    </row>
    <row r="3117" spans="1:11" ht="14.45" customHeight="1" x14ac:dyDescent="0.2">
      <c r="A3117" s="441" t="s">
        <v>5061</v>
      </c>
      <c r="B3117" s="442" t="s">
        <v>5062</v>
      </c>
      <c r="C3117" s="443" t="s">
        <v>5063</v>
      </c>
      <c r="D3117" s="444" t="s">
        <v>5064</v>
      </c>
      <c r="E3117" s="443" t="s">
        <v>1373</v>
      </c>
      <c r="F3117" s="444" t="s">
        <v>1374</v>
      </c>
      <c r="G3117" s="443" t="s">
        <v>3584</v>
      </c>
      <c r="H3117" s="443" t="s">
        <v>5240</v>
      </c>
      <c r="I3117" s="445">
        <v>13.199999809265137</v>
      </c>
      <c r="J3117" s="445">
        <v>10</v>
      </c>
      <c r="K3117" s="446">
        <v>132</v>
      </c>
    </row>
    <row r="3118" spans="1:11" ht="14.45" customHeight="1" x14ac:dyDescent="0.2">
      <c r="A3118" s="441" t="s">
        <v>5061</v>
      </c>
      <c r="B3118" s="442" t="s">
        <v>5062</v>
      </c>
      <c r="C3118" s="443" t="s">
        <v>5063</v>
      </c>
      <c r="D3118" s="444" t="s">
        <v>5064</v>
      </c>
      <c r="E3118" s="443" t="s">
        <v>1373</v>
      </c>
      <c r="F3118" s="444" t="s">
        <v>1374</v>
      </c>
      <c r="G3118" s="443" t="s">
        <v>3586</v>
      </c>
      <c r="H3118" s="443" t="s">
        <v>3596</v>
      </c>
      <c r="I3118" s="445">
        <v>13.199999809265137</v>
      </c>
      <c r="J3118" s="445">
        <v>20</v>
      </c>
      <c r="K3118" s="446">
        <v>264</v>
      </c>
    </row>
    <row r="3119" spans="1:11" ht="14.45" customHeight="1" x14ac:dyDescent="0.2">
      <c r="A3119" s="441" t="s">
        <v>5061</v>
      </c>
      <c r="B3119" s="442" t="s">
        <v>5062</v>
      </c>
      <c r="C3119" s="443" t="s">
        <v>5063</v>
      </c>
      <c r="D3119" s="444" t="s">
        <v>5064</v>
      </c>
      <c r="E3119" s="443" t="s">
        <v>1373</v>
      </c>
      <c r="F3119" s="444" t="s">
        <v>1374</v>
      </c>
      <c r="G3119" s="443" t="s">
        <v>3588</v>
      </c>
      <c r="H3119" s="443" t="s">
        <v>5241</v>
      </c>
      <c r="I3119" s="445">
        <v>13.199999809265137</v>
      </c>
      <c r="J3119" s="445">
        <v>10</v>
      </c>
      <c r="K3119" s="446">
        <v>132</v>
      </c>
    </row>
    <row r="3120" spans="1:11" ht="14.45" customHeight="1" x14ac:dyDescent="0.2">
      <c r="A3120" s="441" t="s">
        <v>5061</v>
      </c>
      <c r="B3120" s="442" t="s">
        <v>5062</v>
      </c>
      <c r="C3120" s="443" t="s">
        <v>5063</v>
      </c>
      <c r="D3120" s="444" t="s">
        <v>5064</v>
      </c>
      <c r="E3120" s="443" t="s">
        <v>1373</v>
      </c>
      <c r="F3120" s="444" t="s">
        <v>1374</v>
      </c>
      <c r="G3120" s="443" t="s">
        <v>3590</v>
      </c>
      <c r="H3120" s="443" t="s">
        <v>5242</v>
      </c>
      <c r="I3120" s="445">
        <v>13.199999809265137</v>
      </c>
      <c r="J3120" s="445">
        <v>10</v>
      </c>
      <c r="K3120" s="446">
        <v>132</v>
      </c>
    </row>
    <row r="3121" spans="1:11" ht="14.45" customHeight="1" x14ac:dyDescent="0.2">
      <c r="A3121" s="441" t="s">
        <v>5061</v>
      </c>
      <c r="B3121" s="442" t="s">
        <v>5062</v>
      </c>
      <c r="C3121" s="443" t="s">
        <v>5063</v>
      </c>
      <c r="D3121" s="444" t="s">
        <v>5064</v>
      </c>
      <c r="E3121" s="443" t="s">
        <v>1373</v>
      </c>
      <c r="F3121" s="444" t="s">
        <v>1374</v>
      </c>
      <c r="G3121" s="443" t="s">
        <v>5243</v>
      </c>
      <c r="H3121" s="443" t="s">
        <v>5244</v>
      </c>
      <c r="I3121" s="445">
        <v>22.870000839233398</v>
      </c>
      <c r="J3121" s="445">
        <v>12</v>
      </c>
      <c r="K3121" s="446">
        <v>274.44000244140625</v>
      </c>
    </row>
    <row r="3122" spans="1:11" ht="14.45" customHeight="1" x14ac:dyDescent="0.2">
      <c r="A3122" s="441" t="s">
        <v>5061</v>
      </c>
      <c r="B3122" s="442" t="s">
        <v>5062</v>
      </c>
      <c r="C3122" s="443" t="s">
        <v>5063</v>
      </c>
      <c r="D3122" s="444" t="s">
        <v>5064</v>
      </c>
      <c r="E3122" s="443" t="s">
        <v>1373</v>
      </c>
      <c r="F3122" s="444" t="s">
        <v>1374</v>
      </c>
      <c r="G3122" s="443" t="s">
        <v>5245</v>
      </c>
      <c r="H3122" s="443" t="s">
        <v>5246</v>
      </c>
      <c r="I3122" s="445">
        <v>4.0280001640319822</v>
      </c>
      <c r="J3122" s="445">
        <v>450</v>
      </c>
      <c r="K3122" s="446">
        <v>1812.5</v>
      </c>
    </row>
    <row r="3123" spans="1:11" ht="14.45" customHeight="1" x14ac:dyDescent="0.2">
      <c r="A3123" s="441" t="s">
        <v>5061</v>
      </c>
      <c r="B3123" s="442" t="s">
        <v>5062</v>
      </c>
      <c r="C3123" s="443" t="s">
        <v>5063</v>
      </c>
      <c r="D3123" s="444" t="s">
        <v>5064</v>
      </c>
      <c r="E3123" s="443" t="s">
        <v>1373</v>
      </c>
      <c r="F3123" s="444" t="s">
        <v>1374</v>
      </c>
      <c r="G3123" s="443" t="s">
        <v>5245</v>
      </c>
      <c r="H3123" s="443" t="s">
        <v>5247</v>
      </c>
      <c r="I3123" s="445">
        <v>4.0250000953674316</v>
      </c>
      <c r="J3123" s="445">
        <v>350</v>
      </c>
      <c r="K3123" s="446">
        <v>1408.5</v>
      </c>
    </row>
    <row r="3124" spans="1:11" ht="14.45" customHeight="1" x14ac:dyDescent="0.2">
      <c r="A3124" s="441" t="s">
        <v>5061</v>
      </c>
      <c r="B3124" s="442" t="s">
        <v>5062</v>
      </c>
      <c r="C3124" s="443" t="s">
        <v>5063</v>
      </c>
      <c r="D3124" s="444" t="s">
        <v>5064</v>
      </c>
      <c r="E3124" s="443" t="s">
        <v>1373</v>
      </c>
      <c r="F3124" s="444" t="s">
        <v>1374</v>
      </c>
      <c r="G3124" s="443" t="s">
        <v>5248</v>
      </c>
      <c r="H3124" s="443" t="s">
        <v>5249</v>
      </c>
      <c r="I3124" s="445">
        <v>7.8683332602183027</v>
      </c>
      <c r="J3124" s="445">
        <v>1300</v>
      </c>
      <c r="K3124" s="446">
        <v>10230</v>
      </c>
    </row>
    <row r="3125" spans="1:11" ht="14.45" customHeight="1" x14ac:dyDescent="0.2">
      <c r="A3125" s="441" t="s">
        <v>5061</v>
      </c>
      <c r="B3125" s="442" t="s">
        <v>5062</v>
      </c>
      <c r="C3125" s="443" t="s">
        <v>5063</v>
      </c>
      <c r="D3125" s="444" t="s">
        <v>5064</v>
      </c>
      <c r="E3125" s="443" t="s">
        <v>1373</v>
      </c>
      <c r="F3125" s="444" t="s">
        <v>1374</v>
      </c>
      <c r="G3125" s="443" t="s">
        <v>5248</v>
      </c>
      <c r="H3125" s="443" t="s">
        <v>5250</v>
      </c>
      <c r="I3125" s="445">
        <v>8.8459999084472649</v>
      </c>
      <c r="J3125" s="445">
        <v>1200</v>
      </c>
      <c r="K3125" s="446">
        <v>10421</v>
      </c>
    </row>
    <row r="3126" spans="1:11" ht="14.45" customHeight="1" x14ac:dyDescent="0.2">
      <c r="A3126" s="441" t="s">
        <v>5061</v>
      </c>
      <c r="B3126" s="442" t="s">
        <v>5062</v>
      </c>
      <c r="C3126" s="443" t="s">
        <v>5063</v>
      </c>
      <c r="D3126" s="444" t="s">
        <v>5064</v>
      </c>
      <c r="E3126" s="443" t="s">
        <v>1373</v>
      </c>
      <c r="F3126" s="444" t="s">
        <v>1374</v>
      </c>
      <c r="G3126" s="443" t="s">
        <v>5251</v>
      </c>
      <c r="H3126" s="443" t="s">
        <v>5252</v>
      </c>
      <c r="I3126" s="445">
        <v>14.220000267028809</v>
      </c>
      <c r="J3126" s="445">
        <v>400</v>
      </c>
      <c r="K3126" s="446">
        <v>5689.27978515625</v>
      </c>
    </row>
    <row r="3127" spans="1:11" ht="14.45" customHeight="1" x14ac:dyDescent="0.2">
      <c r="A3127" s="441" t="s">
        <v>5061</v>
      </c>
      <c r="B3127" s="442" t="s">
        <v>5062</v>
      </c>
      <c r="C3127" s="443" t="s">
        <v>5063</v>
      </c>
      <c r="D3127" s="444" t="s">
        <v>5064</v>
      </c>
      <c r="E3127" s="443" t="s">
        <v>1373</v>
      </c>
      <c r="F3127" s="444" t="s">
        <v>1374</v>
      </c>
      <c r="G3127" s="443" t="s">
        <v>5253</v>
      </c>
      <c r="H3127" s="443" t="s">
        <v>5254</v>
      </c>
      <c r="I3127" s="445">
        <v>35.090000152587891</v>
      </c>
      <c r="J3127" s="445">
        <v>12</v>
      </c>
      <c r="K3127" s="446">
        <v>421.07999420166016</v>
      </c>
    </row>
    <row r="3128" spans="1:11" ht="14.45" customHeight="1" x14ac:dyDescent="0.2">
      <c r="A3128" s="441" t="s">
        <v>5061</v>
      </c>
      <c r="B3128" s="442" t="s">
        <v>5062</v>
      </c>
      <c r="C3128" s="443" t="s">
        <v>5063</v>
      </c>
      <c r="D3128" s="444" t="s">
        <v>5064</v>
      </c>
      <c r="E3128" s="443" t="s">
        <v>1373</v>
      </c>
      <c r="F3128" s="444" t="s">
        <v>1374</v>
      </c>
      <c r="G3128" s="443" t="s">
        <v>5255</v>
      </c>
      <c r="H3128" s="443" t="s">
        <v>5256</v>
      </c>
      <c r="I3128" s="445">
        <v>32.310001373291016</v>
      </c>
      <c r="J3128" s="445">
        <v>50</v>
      </c>
      <c r="K3128" s="446">
        <v>1615.4499816894531</v>
      </c>
    </row>
    <row r="3129" spans="1:11" ht="14.45" customHeight="1" x14ac:dyDescent="0.2">
      <c r="A3129" s="441" t="s">
        <v>5061</v>
      </c>
      <c r="B3129" s="442" t="s">
        <v>5062</v>
      </c>
      <c r="C3129" s="443" t="s">
        <v>5063</v>
      </c>
      <c r="D3129" s="444" t="s">
        <v>5064</v>
      </c>
      <c r="E3129" s="443" t="s">
        <v>1373</v>
      </c>
      <c r="F3129" s="444" t="s">
        <v>1374</v>
      </c>
      <c r="G3129" s="443" t="s">
        <v>5257</v>
      </c>
      <c r="H3129" s="443" t="s">
        <v>5258</v>
      </c>
      <c r="I3129" s="445">
        <v>61.709999084472656</v>
      </c>
      <c r="J3129" s="445">
        <v>30</v>
      </c>
      <c r="K3129" s="446">
        <v>1851.300048828125</v>
      </c>
    </row>
    <row r="3130" spans="1:11" ht="14.45" customHeight="1" x14ac:dyDescent="0.2">
      <c r="A3130" s="441" t="s">
        <v>5061</v>
      </c>
      <c r="B3130" s="442" t="s">
        <v>5062</v>
      </c>
      <c r="C3130" s="443" t="s">
        <v>5063</v>
      </c>
      <c r="D3130" s="444" t="s">
        <v>5064</v>
      </c>
      <c r="E3130" s="443" t="s">
        <v>1373</v>
      </c>
      <c r="F3130" s="444" t="s">
        <v>1374</v>
      </c>
      <c r="G3130" s="443" t="s">
        <v>5259</v>
      </c>
      <c r="H3130" s="443" t="s">
        <v>5260</v>
      </c>
      <c r="I3130" s="445">
        <v>2400.639892578125</v>
      </c>
      <c r="J3130" s="445">
        <v>3</v>
      </c>
      <c r="K3130" s="446">
        <v>7201.919921875</v>
      </c>
    </row>
    <row r="3131" spans="1:11" ht="14.45" customHeight="1" x14ac:dyDescent="0.2">
      <c r="A3131" s="441" t="s">
        <v>5061</v>
      </c>
      <c r="B3131" s="442" t="s">
        <v>5062</v>
      </c>
      <c r="C3131" s="443" t="s">
        <v>5063</v>
      </c>
      <c r="D3131" s="444" t="s">
        <v>5064</v>
      </c>
      <c r="E3131" s="443" t="s">
        <v>1373</v>
      </c>
      <c r="F3131" s="444" t="s">
        <v>1374</v>
      </c>
      <c r="G3131" s="443" t="s">
        <v>5261</v>
      </c>
      <c r="H3131" s="443" t="s">
        <v>5262</v>
      </c>
      <c r="I3131" s="445">
        <v>61.055000305175781</v>
      </c>
      <c r="J3131" s="445">
        <v>100</v>
      </c>
      <c r="K3131" s="446">
        <v>6105.489990234375</v>
      </c>
    </row>
    <row r="3132" spans="1:11" ht="14.45" customHeight="1" x14ac:dyDescent="0.2">
      <c r="A3132" s="441" t="s">
        <v>5061</v>
      </c>
      <c r="B3132" s="442" t="s">
        <v>5062</v>
      </c>
      <c r="C3132" s="443" t="s">
        <v>5063</v>
      </c>
      <c r="D3132" s="444" t="s">
        <v>5064</v>
      </c>
      <c r="E3132" s="443" t="s">
        <v>1373</v>
      </c>
      <c r="F3132" s="444" t="s">
        <v>1374</v>
      </c>
      <c r="G3132" s="443" t="s">
        <v>5263</v>
      </c>
      <c r="H3132" s="443" t="s">
        <v>5264</v>
      </c>
      <c r="I3132" s="445">
        <v>72.839996337890625</v>
      </c>
      <c r="J3132" s="445">
        <v>50</v>
      </c>
      <c r="K3132" s="446">
        <v>3642.10009765625</v>
      </c>
    </row>
    <row r="3133" spans="1:11" ht="14.45" customHeight="1" x14ac:dyDescent="0.2">
      <c r="A3133" s="441" t="s">
        <v>5061</v>
      </c>
      <c r="B3133" s="442" t="s">
        <v>5062</v>
      </c>
      <c r="C3133" s="443" t="s">
        <v>5063</v>
      </c>
      <c r="D3133" s="444" t="s">
        <v>5064</v>
      </c>
      <c r="E3133" s="443" t="s">
        <v>1373</v>
      </c>
      <c r="F3133" s="444" t="s">
        <v>1374</v>
      </c>
      <c r="G3133" s="443" t="s">
        <v>5261</v>
      </c>
      <c r="H3133" s="443" t="s">
        <v>5265</v>
      </c>
      <c r="I3133" s="445">
        <v>61.060001373291016</v>
      </c>
      <c r="J3133" s="445">
        <v>50</v>
      </c>
      <c r="K3133" s="446">
        <v>3052.830078125</v>
      </c>
    </row>
    <row r="3134" spans="1:11" ht="14.45" customHeight="1" x14ac:dyDescent="0.2">
      <c r="A3134" s="441" t="s">
        <v>5061</v>
      </c>
      <c r="B3134" s="442" t="s">
        <v>5062</v>
      </c>
      <c r="C3134" s="443" t="s">
        <v>5063</v>
      </c>
      <c r="D3134" s="444" t="s">
        <v>5064</v>
      </c>
      <c r="E3134" s="443" t="s">
        <v>1373</v>
      </c>
      <c r="F3134" s="444" t="s">
        <v>1374</v>
      </c>
      <c r="G3134" s="443" t="s">
        <v>3655</v>
      </c>
      <c r="H3134" s="443" t="s">
        <v>3656</v>
      </c>
      <c r="I3134" s="445">
        <v>4.9699997901916504</v>
      </c>
      <c r="J3134" s="445">
        <v>200</v>
      </c>
      <c r="K3134" s="446">
        <v>994</v>
      </c>
    </row>
    <row r="3135" spans="1:11" ht="14.45" customHeight="1" x14ac:dyDescent="0.2">
      <c r="A3135" s="441" t="s">
        <v>5061</v>
      </c>
      <c r="B3135" s="442" t="s">
        <v>5062</v>
      </c>
      <c r="C3135" s="443" t="s">
        <v>5063</v>
      </c>
      <c r="D3135" s="444" t="s">
        <v>5064</v>
      </c>
      <c r="E3135" s="443" t="s">
        <v>1373</v>
      </c>
      <c r="F3135" s="444" t="s">
        <v>1374</v>
      </c>
      <c r="G3135" s="443" t="s">
        <v>1391</v>
      </c>
      <c r="H3135" s="443" t="s">
        <v>1392</v>
      </c>
      <c r="I3135" s="445">
        <v>11.739999771118164</v>
      </c>
      <c r="J3135" s="445">
        <v>20</v>
      </c>
      <c r="K3135" s="446">
        <v>234.80000305175781</v>
      </c>
    </row>
    <row r="3136" spans="1:11" ht="14.45" customHeight="1" x14ac:dyDescent="0.2">
      <c r="A3136" s="441" t="s">
        <v>5061</v>
      </c>
      <c r="B3136" s="442" t="s">
        <v>5062</v>
      </c>
      <c r="C3136" s="443" t="s">
        <v>5063</v>
      </c>
      <c r="D3136" s="444" t="s">
        <v>5064</v>
      </c>
      <c r="E3136" s="443" t="s">
        <v>1373</v>
      </c>
      <c r="F3136" s="444" t="s">
        <v>1374</v>
      </c>
      <c r="G3136" s="443" t="s">
        <v>1393</v>
      </c>
      <c r="H3136" s="443" t="s">
        <v>1394</v>
      </c>
      <c r="I3136" s="445">
        <v>13.30571460723877</v>
      </c>
      <c r="J3136" s="445">
        <v>130</v>
      </c>
      <c r="K3136" s="446">
        <v>1730.0000457763672</v>
      </c>
    </row>
    <row r="3137" spans="1:11" ht="14.45" customHeight="1" x14ac:dyDescent="0.2">
      <c r="A3137" s="441" t="s">
        <v>5061</v>
      </c>
      <c r="B3137" s="442" t="s">
        <v>5062</v>
      </c>
      <c r="C3137" s="443" t="s">
        <v>5063</v>
      </c>
      <c r="D3137" s="444" t="s">
        <v>5064</v>
      </c>
      <c r="E3137" s="443" t="s">
        <v>1373</v>
      </c>
      <c r="F3137" s="444" t="s">
        <v>1374</v>
      </c>
      <c r="G3137" s="443" t="s">
        <v>2675</v>
      </c>
      <c r="H3137" s="443" t="s">
        <v>2676</v>
      </c>
      <c r="I3137" s="445">
        <v>25.532222747802734</v>
      </c>
      <c r="J3137" s="445">
        <v>109</v>
      </c>
      <c r="K3137" s="446">
        <v>2782.9300231933594</v>
      </c>
    </row>
    <row r="3138" spans="1:11" ht="14.45" customHeight="1" x14ac:dyDescent="0.2">
      <c r="A3138" s="441" t="s">
        <v>5061</v>
      </c>
      <c r="B3138" s="442" t="s">
        <v>5062</v>
      </c>
      <c r="C3138" s="443" t="s">
        <v>5063</v>
      </c>
      <c r="D3138" s="444" t="s">
        <v>5064</v>
      </c>
      <c r="E3138" s="443" t="s">
        <v>1373</v>
      </c>
      <c r="F3138" s="444" t="s">
        <v>1374</v>
      </c>
      <c r="G3138" s="443" t="s">
        <v>5266</v>
      </c>
      <c r="H3138" s="443" t="s">
        <v>5267</v>
      </c>
      <c r="I3138" s="445">
        <v>2.2833333015441895</v>
      </c>
      <c r="J3138" s="445">
        <v>1050</v>
      </c>
      <c r="K3138" s="446">
        <v>2397.5</v>
      </c>
    </row>
    <row r="3139" spans="1:11" ht="14.45" customHeight="1" x14ac:dyDescent="0.2">
      <c r="A3139" s="441" t="s">
        <v>5061</v>
      </c>
      <c r="B3139" s="442" t="s">
        <v>5062</v>
      </c>
      <c r="C3139" s="443" t="s">
        <v>5063</v>
      </c>
      <c r="D3139" s="444" t="s">
        <v>5064</v>
      </c>
      <c r="E3139" s="443" t="s">
        <v>1373</v>
      </c>
      <c r="F3139" s="444" t="s">
        <v>1374</v>
      </c>
      <c r="G3139" s="443" t="s">
        <v>3655</v>
      </c>
      <c r="H3139" s="443" t="s">
        <v>3678</v>
      </c>
      <c r="I3139" s="445">
        <v>4.929999828338623</v>
      </c>
      <c r="J3139" s="445">
        <v>100</v>
      </c>
      <c r="K3139" s="446">
        <v>493</v>
      </c>
    </row>
    <row r="3140" spans="1:11" ht="14.45" customHeight="1" x14ac:dyDescent="0.2">
      <c r="A3140" s="441" t="s">
        <v>5061</v>
      </c>
      <c r="B3140" s="442" t="s">
        <v>5062</v>
      </c>
      <c r="C3140" s="443" t="s">
        <v>5063</v>
      </c>
      <c r="D3140" s="444" t="s">
        <v>5064</v>
      </c>
      <c r="E3140" s="443" t="s">
        <v>1373</v>
      </c>
      <c r="F3140" s="444" t="s">
        <v>1374</v>
      </c>
      <c r="G3140" s="443" t="s">
        <v>1391</v>
      </c>
      <c r="H3140" s="443" t="s">
        <v>1395</v>
      </c>
      <c r="I3140" s="445">
        <v>11.734999656677246</v>
      </c>
      <c r="J3140" s="445">
        <v>40</v>
      </c>
      <c r="K3140" s="446">
        <v>469.40000915527344</v>
      </c>
    </row>
    <row r="3141" spans="1:11" ht="14.45" customHeight="1" x14ac:dyDescent="0.2">
      <c r="A3141" s="441" t="s">
        <v>5061</v>
      </c>
      <c r="B3141" s="442" t="s">
        <v>5062</v>
      </c>
      <c r="C3141" s="443" t="s">
        <v>5063</v>
      </c>
      <c r="D3141" s="444" t="s">
        <v>5064</v>
      </c>
      <c r="E3141" s="443" t="s">
        <v>1373</v>
      </c>
      <c r="F3141" s="444" t="s">
        <v>1374</v>
      </c>
      <c r="G3141" s="443" t="s">
        <v>1393</v>
      </c>
      <c r="H3141" s="443" t="s">
        <v>1396</v>
      </c>
      <c r="I3141" s="445">
        <v>13.310000419616699</v>
      </c>
      <c r="J3141" s="445">
        <v>100</v>
      </c>
      <c r="K3141" s="446">
        <v>1331.0000610351563</v>
      </c>
    </row>
    <row r="3142" spans="1:11" ht="14.45" customHeight="1" x14ac:dyDescent="0.2">
      <c r="A3142" s="441" t="s">
        <v>5061</v>
      </c>
      <c r="B3142" s="442" t="s">
        <v>5062</v>
      </c>
      <c r="C3142" s="443" t="s">
        <v>5063</v>
      </c>
      <c r="D3142" s="444" t="s">
        <v>5064</v>
      </c>
      <c r="E3142" s="443" t="s">
        <v>1373</v>
      </c>
      <c r="F3142" s="444" t="s">
        <v>1374</v>
      </c>
      <c r="G3142" s="443" t="s">
        <v>2675</v>
      </c>
      <c r="H3142" s="443" t="s">
        <v>2679</v>
      </c>
      <c r="I3142" s="445">
        <v>25.533334096272785</v>
      </c>
      <c r="J3142" s="445">
        <v>50</v>
      </c>
      <c r="K3142" s="446">
        <v>1276.6999969482422</v>
      </c>
    </row>
    <row r="3143" spans="1:11" ht="14.45" customHeight="1" x14ac:dyDescent="0.2">
      <c r="A3143" s="441" t="s">
        <v>5061</v>
      </c>
      <c r="B3143" s="442" t="s">
        <v>5062</v>
      </c>
      <c r="C3143" s="443" t="s">
        <v>5063</v>
      </c>
      <c r="D3143" s="444" t="s">
        <v>5064</v>
      </c>
      <c r="E3143" s="443" t="s">
        <v>1373</v>
      </c>
      <c r="F3143" s="444" t="s">
        <v>1374</v>
      </c>
      <c r="G3143" s="443" t="s">
        <v>5266</v>
      </c>
      <c r="H3143" s="443" t="s">
        <v>5268</v>
      </c>
      <c r="I3143" s="445">
        <v>2.2899999618530273</v>
      </c>
      <c r="J3143" s="445">
        <v>400</v>
      </c>
      <c r="K3143" s="446">
        <v>916</v>
      </c>
    </row>
    <row r="3144" spans="1:11" ht="14.45" customHeight="1" x14ac:dyDescent="0.2">
      <c r="A3144" s="441" t="s">
        <v>5061</v>
      </c>
      <c r="B3144" s="442" t="s">
        <v>5062</v>
      </c>
      <c r="C3144" s="443" t="s">
        <v>5063</v>
      </c>
      <c r="D3144" s="444" t="s">
        <v>5064</v>
      </c>
      <c r="E3144" s="443" t="s">
        <v>1373</v>
      </c>
      <c r="F3144" s="444" t="s">
        <v>1374</v>
      </c>
      <c r="G3144" s="443" t="s">
        <v>5269</v>
      </c>
      <c r="H3144" s="443" t="s">
        <v>5270</v>
      </c>
      <c r="I3144" s="445">
        <v>1584</v>
      </c>
      <c r="J3144" s="445">
        <v>15</v>
      </c>
      <c r="K3144" s="446">
        <v>23760</v>
      </c>
    </row>
    <row r="3145" spans="1:11" ht="14.45" customHeight="1" x14ac:dyDescent="0.2">
      <c r="A3145" s="441" t="s">
        <v>5061</v>
      </c>
      <c r="B3145" s="442" t="s">
        <v>5062</v>
      </c>
      <c r="C3145" s="443" t="s">
        <v>5063</v>
      </c>
      <c r="D3145" s="444" t="s">
        <v>5064</v>
      </c>
      <c r="E3145" s="443" t="s">
        <v>1373</v>
      </c>
      <c r="F3145" s="444" t="s">
        <v>1374</v>
      </c>
      <c r="G3145" s="443" t="s">
        <v>5271</v>
      </c>
      <c r="H3145" s="443" t="s">
        <v>5272</v>
      </c>
      <c r="I3145" s="445">
        <v>1299.5400390625</v>
      </c>
      <c r="J3145" s="445">
        <v>1</v>
      </c>
      <c r="K3145" s="446">
        <v>1299.5400390625</v>
      </c>
    </row>
    <row r="3146" spans="1:11" ht="14.45" customHeight="1" x14ac:dyDescent="0.2">
      <c r="A3146" s="441" t="s">
        <v>5061</v>
      </c>
      <c r="B3146" s="442" t="s">
        <v>5062</v>
      </c>
      <c r="C3146" s="443" t="s">
        <v>5063</v>
      </c>
      <c r="D3146" s="444" t="s">
        <v>5064</v>
      </c>
      <c r="E3146" s="443" t="s">
        <v>1373</v>
      </c>
      <c r="F3146" s="444" t="s">
        <v>1374</v>
      </c>
      <c r="G3146" s="443" t="s">
        <v>5273</v>
      </c>
      <c r="H3146" s="443" t="s">
        <v>5274</v>
      </c>
      <c r="I3146" s="445">
        <v>619.52001953125</v>
      </c>
      <c r="J3146" s="445">
        <v>6</v>
      </c>
      <c r="K3146" s="446">
        <v>3717.1201171875</v>
      </c>
    </row>
    <row r="3147" spans="1:11" ht="14.45" customHeight="1" x14ac:dyDescent="0.2">
      <c r="A3147" s="441" t="s">
        <v>5061</v>
      </c>
      <c r="B3147" s="442" t="s">
        <v>5062</v>
      </c>
      <c r="C3147" s="443" t="s">
        <v>5063</v>
      </c>
      <c r="D3147" s="444" t="s">
        <v>5064</v>
      </c>
      <c r="E3147" s="443" t="s">
        <v>1373</v>
      </c>
      <c r="F3147" s="444" t="s">
        <v>1374</v>
      </c>
      <c r="G3147" s="443" t="s">
        <v>5275</v>
      </c>
      <c r="H3147" s="443" t="s">
        <v>5276</v>
      </c>
      <c r="I3147" s="445">
        <v>206.33000183105469</v>
      </c>
      <c r="J3147" s="445">
        <v>6</v>
      </c>
      <c r="K3147" s="446">
        <v>1237.97998046875</v>
      </c>
    </row>
    <row r="3148" spans="1:11" ht="14.45" customHeight="1" x14ac:dyDescent="0.2">
      <c r="A3148" s="441" t="s">
        <v>5061</v>
      </c>
      <c r="B3148" s="442" t="s">
        <v>5062</v>
      </c>
      <c r="C3148" s="443" t="s">
        <v>5063</v>
      </c>
      <c r="D3148" s="444" t="s">
        <v>5064</v>
      </c>
      <c r="E3148" s="443" t="s">
        <v>1373</v>
      </c>
      <c r="F3148" s="444" t="s">
        <v>1374</v>
      </c>
      <c r="G3148" s="443" t="s">
        <v>5277</v>
      </c>
      <c r="H3148" s="443" t="s">
        <v>5278</v>
      </c>
      <c r="I3148" s="445">
        <v>1.5</v>
      </c>
      <c r="J3148" s="445">
        <v>600</v>
      </c>
      <c r="K3148" s="446">
        <v>900</v>
      </c>
    </row>
    <row r="3149" spans="1:11" ht="14.45" customHeight="1" x14ac:dyDescent="0.2">
      <c r="A3149" s="441" t="s">
        <v>5061</v>
      </c>
      <c r="B3149" s="442" t="s">
        <v>5062</v>
      </c>
      <c r="C3149" s="443" t="s">
        <v>5063</v>
      </c>
      <c r="D3149" s="444" t="s">
        <v>5064</v>
      </c>
      <c r="E3149" s="443" t="s">
        <v>1373</v>
      </c>
      <c r="F3149" s="444" t="s">
        <v>1374</v>
      </c>
      <c r="G3149" s="443" t="s">
        <v>5277</v>
      </c>
      <c r="H3149" s="443" t="s">
        <v>5279</v>
      </c>
      <c r="I3149" s="445">
        <v>1.5</v>
      </c>
      <c r="J3149" s="445">
        <v>3000</v>
      </c>
      <c r="K3149" s="446">
        <v>4500</v>
      </c>
    </row>
    <row r="3150" spans="1:11" ht="14.45" customHeight="1" x14ac:dyDescent="0.2">
      <c r="A3150" s="441" t="s">
        <v>5061</v>
      </c>
      <c r="B3150" s="442" t="s">
        <v>5062</v>
      </c>
      <c r="C3150" s="443" t="s">
        <v>5063</v>
      </c>
      <c r="D3150" s="444" t="s">
        <v>5064</v>
      </c>
      <c r="E3150" s="443" t="s">
        <v>1373</v>
      </c>
      <c r="F3150" s="444" t="s">
        <v>1374</v>
      </c>
      <c r="G3150" s="443" t="s">
        <v>5280</v>
      </c>
      <c r="H3150" s="443" t="s">
        <v>5281</v>
      </c>
      <c r="I3150" s="445">
        <v>25.010000228881836</v>
      </c>
      <c r="J3150" s="445">
        <v>6</v>
      </c>
      <c r="K3150" s="446">
        <v>150.06000137329102</v>
      </c>
    </row>
    <row r="3151" spans="1:11" ht="14.45" customHeight="1" x14ac:dyDescent="0.2">
      <c r="A3151" s="441" t="s">
        <v>5061</v>
      </c>
      <c r="B3151" s="442" t="s">
        <v>5062</v>
      </c>
      <c r="C3151" s="443" t="s">
        <v>5063</v>
      </c>
      <c r="D3151" s="444" t="s">
        <v>5064</v>
      </c>
      <c r="E3151" s="443" t="s">
        <v>1373</v>
      </c>
      <c r="F3151" s="444" t="s">
        <v>1374</v>
      </c>
      <c r="G3151" s="443" t="s">
        <v>5282</v>
      </c>
      <c r="H3151" s="443" t="s">
        <v>5283</v>
      </c>
      <c r="I3151" s="445">
        <v>9.1999998092651367</v>
      </c>
      <c r="J3151" s="445">
        <v>5050</v>
      </c>
      <c r="K3151" s="446">
        <v>46460</v>
      </c>
    </row>
    <row r="3152" spans="1:11" ht="14.45" customHeight="1" x14ac:dyDescent="0.2">
      <c r="A3152" s="441" t="s">
        <v>5061</v>
      </c>
      <c r="B3152" s="442" t="s">
        <v>5062</v>
      </c>
      <c r="C3152" s="443" t="s">
        <v>5063</v>
      </c>
      <c r="D3152" s="444" t="s">
        <v>5064</v>
      </c>
      <c r="E3152" s="443" t="s">
        <v>1373</v>
      </c>
      <c r="F3152" s="444" t="s">
        <v>1374</v>
      </c>
      <c r="G3152" s="443" t="s">
        <v>5282</v>
      </c>
      <c r="H3152" s="443" t="s">
        <v>5284</v>
      </c>
      <c r="I3152" s="445">
        <v>9.1999998092651367</v>
      </c>
      <c r="J3152" s="445">
        <v>3100</v>
      </c>
      <c r="K3152" s="446">
        <v>28520</v>
      </c>
    </row>
    <row r="3153" spans="1:11" ht="14.45" customHeight="1" x14ac:dyDescent="0.2">
      <c r="A3153" s="441" t="s">
        <v>5061</v>
      </c>
      <c r="B3153" s="442" t="s">
        <v>5062</v>
      </c>
      <c r="C3153" s="443" t="s">
        <v>5063</v>
      </c>
      <c r="D3153" s="444" t="s">
        <v>5064</v>
      </c>
      <c r="E3153" s="443" t="s">
        <v>1373</v>
      </c>
      <c r="F3153" s="444" t="s">
        <v>1374</v>
      </c>
      <c r="G3153" s="443" t="s">
        <v>5282</v>
      </c>
      <c r="H3153" s="443" t="s">
        <v>5285</v>
      </c>
      <c r="I3153" s="445">
        <v>9.1999998092651367</v>
      </c>
      <c r="J3153" s="445">
        <v>500</v>
      </c>
      <c r="K3153" s="446">
        <v>4600</v>
      </c>
    </row>
    <row r="3154" spans="1:11" ht="14.45" customHeight="1" x14ac:dyDescent="0.2">
      <c r="A3154" s="441" t="s">
        <v>5061</v>
      </c>
      <c r="B3154" s="442" t="s">
        <v>5062</v>
      </c>
      <c r="C3154" s="443" t="s">
        <v>5063</v>
      </c>
      <c r="D3154" s="444" t="s">
        <v>5064</v>
      </c>
      <c r="E3154" s="443" t="s">
        <v>1373</v>
      </c>
      <c r="F3154" s="444" t="s">
        <v>1374</v>
      </c>
      <c r="G3154" s="443" t="s">
        <v>5286</v>
      </c>
      <c r="H3154" s="443" t="s">
        <v>5287</v>
      </c>
      <c r="I3154" s="445">
        <v>58.369998931884766</v>
      </c>
      <c r="J3154" s="445">
        <v>25</v>
      </c>
      <c r="K3154" s="446">
        <v>1459.25</v>
      </c>
    </row>
    <row r="3155" spans="1:11" ht="14.45" customHeight="1" x14ac:dyDescent="0.2">
      <c r="A3155" s="441" t="s">
        <v>5061</v>
      </c>
      <c r="B3155" s="442" t="s">
        <v>5062</v>
      </c>
      <c r="C3155" s="443" t="s">
        <v>5063</v>
      </c>
      <c r="D3155" s="444" t="s">
        <v>5064</v>
      </c>
      <c r="E3155" s="443" t="s">
        <v>1373</v>
      </c>
      <c r="F3155" s="444" t="s">
        <v>1374</v>
      </c>
      <c r="G3155" s="443" t="s">
        <v>5288</v>
      </c>
      <c r="H3155" s="443" t="s">
        <v>5289</v>
      </c>
      <c r="I3155" s="445">
        <v>7.0171429089137485</v>
      </c>
      <c r="J3155" s="445">
        <v>480</v>
      </c>
      <c r="K3155" s="446">
        <v>3368.2000427246094</v>
      </c>
    </row>
    <row r="3156" spans="1:11" ht="14.45" customHeight="1" x14ac:dyDescent="0.2">
      <c r="A3156" s="441" t="s">
        <v>5061</v>
      </c>
      <c r="B3156" s="442" t="s">
        <v>5062</v>
      </c>
      <c r="C3156" s="443" t="s">
        <v>5063</v>
      </c>
      <c r="D3156" s="444" t="s">
        <v>5064</v>
      </c>
      <c r="E3156" s="443" t="s">
        <v>1373</v>
      </c>
      <c r="F3156" s="444" t="s">
        <v>1374</v>
      </c>
      <c r="G3156" s="443" t="s">
        <v>5288</v>
      </c>
      <c r="H3156" s="443" t="s">
        <v>5290</v>
      </c>
      <c r="I3156" s="445">
        <v>6.5239999771118162</v>
      </c>
      <c r="J3156" s="445">
        <v>390</v>
      </c>
      <c r="K3156" s="446">
        <v>2535.2999877929688</v>
      </c>
    </row>
    <row r="3157" spans="1:11" ht="14.45" customHeight="1" x14ac:dyDescent="0.2">
      <c r="A3157" s="441" t="s">
        <v>5061</v>
      </c>
      <c r="B3157" s="442" t="s">
        <v>5062</v>
      </c>
      <c r="C3157" s="443" t="s">
        <v>5063</v>
      </c>
      <c r="D3157" s="444" t="s">
        <v>5064</v>
      </c>
      <c r="E3157" s="443" t="s">
        <v>1373</v>
      </c>
      <c r="F3157" s="444" t="s">
        <v>1374</v>
      </c>
      <c r="G3157" s="443" t="s">
        <v>5291</v>
      </c>
      <c r="H3157" s="443" t="s">
        <v>5292</v>
      </c>
      <c r="I3157" s="445">
        <v>172.5</v>
      </c>
      <c r="J3157" s="445">
        <v>1</v>
      </c>
      <c r="K3157" s="446">
        <v>172.5</v>
      </c>
    </row>
    <row r="3158" spans="1:11" ht="14.45" customHeight="1" x14ac:dyDescent="0.2">
      <c r="A3158" s="441" t="s">
        <v>5061</v>
      </c>
      <c r="B3158" s="442" t="s">
        <v>5062</v>
      </c>
      <c r="C3158" s="443" t="s">
        <v>5063</v>
      </c>
      <c r="D3158" s="444" t="s">
        <v>5064</v>
      </c>
      <c r="E3158" s="443" t="s">
        <v>1373</v>
      </c>
      <c r="F3158" s="444" t="s">
        <v>1374</v>
      </c>
      <c r="G3158" s="443" t="s">
        <v>5291</v>
      </c>
      <c r="H3158" s="443" t="s">
        <v>5293</v>
      </c>
      <c r="I3158" s="445">
        <v>172.5</v>
      </c>
      <c r="J3158" s="445">
        <v>2</v>
      </c>
      <c r="K3158" s="446">
        <v>345</v>
      </c>
    </row>
    <row r="3159" spans="1:11" ht="14.45" customHeight="1" x14ac:dyDescent="0.2">
      <c r="A3159" s="441" t="s">
        <v>5061</v>
      </c>
      <c r="B3159" s="442" t="s">
        <v>5062</v>
      </c>
      <c r="C3159" s="443" t="s">
        <v>5063</v>
      </c>
      <c r="D3159" s="444" t="s">
        <v>5064</v>
      </c>
      <c r="E3159" s="443" t="s">
        <v>1373</v>
      </c>
      <c r="F3159" s="444" t="s">
        <v>1374</v>
      </c>
      <c r="G3159" s="443" t="s">
        <v>5294</v>
      </c>
      <c r="H3159" s="443" t="s">
        <v>5295</v>
      </c>
      <c r="I3159" s="445">
        <v>284.35000610351563</v>
      </c>
      <c r="J3159" s="445">
        <v>8</v>
      </c>
      <c r="K3159" s="446">
        <v>2274.800048828125</v>
      </c>
    </row>
    <row r="3160" spans="1:11" ht="14.45" customHeight="1" x14ac:dyDescent="0.2">
      <c r="A3160" s="441" t="s">
        <v>5061</v>
      </c>
      <c r="B3160" s="442" t="s">
        <v>5062</v>
      </c>
      <c r="C3160" s="443" t="s">
        <v>5063</v>
      </c>
      <c r="D3160" s="444" t="s">
        <v>5064</v>
      </c>
      <c r="E3160" s="443" t="s">
        <v>1373</v>
      </c>
      <c r="F3160" s="444" t="s">
        <v>1374</v>
      </c>
      <c r="G3160" s="443" t="s">
        <v>5296</v>
      </c>
      <c r="H3160" s="443" t="s">
        <v>5297</v>
      </c>
      <c r="I3160" s="445">
        <v>150</v>
      </c>
      <c r="J3160" s="445">
        <v>30</v>
      </c>
      <c r="K3160" s="446">
        <v>4500.06005859375</v>
      </c>
    </row>
    <row r="3161" spans="1:11" ht="14.45" customHeight="1" x14ac:dyDescent="0.2">
      <c r="A3161" s="441" t="s">
        <v>5061</v>
      </c>
      <c r="B3161" s="442" t="s">
        <v>5062</v>
      </c>
      <c r="C3161" s="443" t="s">
        <v>5063</v>
      </c>
      <c r="D3161" s="444" t="s">
        <v>5064</v>
      </c>
      <c r="E3161" s="443" t="s">
        <v>1373</v>
      </c>
      <c r="F3161" s="444" t="s">
        <v>1374</v>
      </c>
      <c r="G3161" s="443" t="s">
        <v>3853</v>
      </c>
      <c r="H3161" s="443" t="s">
        <v>3854</v>
      </c>
      <c r="I3161" s="445">
        <v>6.1749999523162842</v>
      </c>
      <c r="J3161" s="445">
        <v>120</v>
      </c>
      <c r="K3161" s="446">
        <v>741.40000152587891</v>
      </c>
    </row>
    <row r="3162" spans="1:11" ht="14.45" customHeight="1" x14ac:dyDescent="0.2">
      <c r="A3162" s="441" t="s">
        <v>5061</v>
      </c>
      <c r="B3162" s="442" t="s">
        <v>5062</v>
      </c>
      <c r="C3162" s="443" t="s">
        <v>5063</v>
      </c>
      <c r="D3162" s="444" t="s">
        <v>5064</v>
      </c>
      <c r="E3162" s="443" t="s">
        <v>1373</v>
      </c>
      <c r="F3162" s="444" t="s">
        <v>1374</v>
      </c>
      <c r="G3162" s="443" t="s">
        <v>5298</v>
      </c>
      <c r="H3162" s="443" t="s">
        <v>5299</v>
      </c>
      <c r="I3162" s="445">
        <v>20.690000534057617</v>
      </c>
      <c r="J3162" s="445">
        <v>700</v>
      </c>
      <c r="K3162" s="446">
        <v>14483.2001953125</v>
      </c>
    </row>
    <row r="3163" spans="1:11" ht="14.45" customHeight="1" x14ac:dyDescent="0.2">
      <c r="A3163" s="441" t="s">
        <v>5061</v>
      </c>
      <c r="B3163" s="442" t="s">
        <v>5062</v>
      </c>
      <c r="C3163" s="443" t="s">
        <v>5063</v>
      </c>
      <c r="D3163" s="444" t="s">
        <v>5064</v>
      </c>
      <c r="E3163" s="443" t="s">
        <v>1373</v>
      </c>
      <c r="F3163" s="444" t="s">
        <v>1374</v>
      </c>
      <c r="G3163" s="443" t="s">
        <v>5298</v>
      </c>
      <c r="H3163" s="443" t="s">
        <v>5300</v>
      </c>
      <c r="I3163" s="445">
        <v>20.690000534057617</v>
      </c>
      <c r="J3163" s="445">
        <v>400</v>
      </c>
      <c r="K3163" s="446">
        <v>8276.60009765625</v>
      </c>
    </row>
    <row r="3164" spans="1:11" ht="14.45" customHeight="1" x14ac:dyDescent="0.2">
      <c r="A3164" s="441" t="s">
        <v>5061</v>
      </c>
      <c r="B3164" s="442" t="s">
        <v>5062</v>
      </c>
      <c r="C3164" s="443" t="s">
        <v>5063</v>
      </c>
      <c r="D3164" s="444" t="s">
        <v>5064</v>
      </c>
      <c r="E3164" s="443" t="s">
        <v>1373</v>
      </c>
      <c r="F3164" s="444" t="s">
        <v>1374</v>
      </c>
      <c r="G3164" s="443" t="s">
        <v>5175</v>
      </c>
      <c r="H3164" s="443" t="s">
        <v>5301</v>
      </c>
      <c r="I3164" s="445">
        <v>34.5</v>
      </c>
      <c r="J3164" s="445">
        <v>54</v>
      </c>
      <c r="K3164" s="446">
        <v>1863</v>
      </c>
    </row>
    <row r="3165" spans="1:11" ht="14.45" customHeight="1" x14ac:dyDescent="0.2">
      <c r="A3165" s="441" t="s">
        <v>5061</v>
      </c>
      <c r="B3165" s="442" t="s">
        <v>5062</v>
      </c>
      <c r="C3165" s="443" t="s">
        <v>5063</v>
      </c>
      <c r="D3165" s="444" t="s">
        <v>5064</v>
      </c>
      <c r="E3165" s="443" t="s">
        <v>1373</v>
      </c>
      <c r="F3165" s="444" t="s">
        <v>1374</v>
      </c>
      <c r="G3165" s="443" t="s">
        <v>5302</v>
      </c>
      <c r="H3165" s="443" t="s">
        <v>5303</v>
      </c>
      <c r="I3165" s="445">
        <v>14.154999732971191</v>
      </c>
      <c r="J3165" s="445">
        <v>20</v>
      </c>
      <c r="K3165" s="446">
        <v>283.05000305175781</v>
      </c>
    </row>
    <row r="3166" spans="1:11" ht="14.45" customHeight="1" x14ac:dyDescent="0.2">
      <c r="A3166" s="441" t="s">
        <v>5061</v>
      </c>
      <c r="B3166" s="442" t="s">
        <v>5062</v>
      </c>
      <c r="C3166" s="443" t="s">
        <v>5063</v>
      </c>
      <c r="D3166" s="444" t="s">
        <v>5064</v>
      </c>
      <c r="E3166" s="443" t="s">
        <v>1373</v>
      </c>
      <c r="F3166" s="444" t="s">
        <v>1374</v>
      </c>
      <c r="G3166" s="443" t="s">
        <v>3884</v>
      </c>
      <c r="H3166" s="443" t="s">
        <v>5304</v>
      </c>
      <c r="I3166" s="445">
        <v>197.57000732421875</v>
      </c>
      <c r="J3166" s="445">
        <v>7</v>
      </c>
      <c r="K3166" s="446">
        <v>1382.9900512695313</v>
      </c>
    </row>
    <row r="3167" spans="1:11" ht="14.45" customHeight="1" x14ac:dyDescent="0.2">
      <c r="A3167" s="441" t="s">
        <v>5061</v>
      </c>
      <c r="B3167" s="442" t="s">
        <v>5062</v>
      </c>
      <c r="C3167" s="443" t="s">
        <v>5063</v>
      </c>
      <c r="D3167" s="444" t="s">
        <v>5064</v>
      </c>
      <c r="E3167" s="443" t="s">
        <v>1373</v>
      </c>
      <c r="F3167" s="444" t="s">
        <v>1374</v>
      </c>
      <c r="G3167" s="443" t="s">
        <v>3884</v>
      </c>
      <c r="H3167" s="443" t="s">
        <v>3885</v>
      </c>
      <c r="I3167" s="445">
        <v>198.1300048828125</v>
      </c>
      <c r="J3167" s="445">
        <v>7</v>
      </c>
      <c r="K3167" s="446">
        <v>1386.3500366210938</v>
      </c>
    </row>
    <row r="3168" spans="1:11" ht="14.45" customHeight="1" x14ac:dyDescent="0.2">
      <c r="A3168" s="441" t="s">
        <v>5061</v>
      </c>
      <c r="B3168" s="442" t="s">
        <v>5062</v>
      </c>
      <c r="C3168" s="443" t="s">
        <v>5063</v>
      </c>
      <c r="D3168" s="444" t="s">
        <v>5064</v>
      </c>
      <c r="E3168" s="443" t="s">
        <v>1373</v>
      </c>
      <c r="F3168" s="444" t="s">
        <v>1374</v>
      </c>
      <c r="G3168" s="443" t="s">
        <v>1418</v>
      </c>
      <c r="H3168" s="443" t="s">
        <v>1419</v>
      </c>
      <c r="I3168" s="445">
        <v>0.82142856291362221</v>
      </c>
      <c r="J3168" s="445">
        <v>5000</v>
      </c>
      <c r="K3168" s="446">
        <v>4106</v>
      </c>
    </row>
    <row r="3169" spans="1:11" ht="14.45" customHeight="1" x14ac:dyDescent="0.2">
      <c r="A3169" s="441" t="s">
        <v>5061</v>
      </c>
      <c r="B3169" s="442" t="s">
        <v>5062</v>
      </c>
      <c r="C3169" s="443" t="s">
        <v>5063</v>
      </c>
      <c r="D3169" s="444" t="s">
        <v>5064</v>
      </c>
      <c r="E3169" s="443" t="s">
        <v>1373</v>
      </c>
      <c r="F3169" s="444" t="s">
        <v>1374</v>
      </c>
      <c r="G3169" s="443" t="s">
        <v>1431</v>
      </c>
      <c r="H3169" s="443" t="s">
        <v>3886</v>
      </c>
      <c r="I3169" s="445">
        <v>1.0900000333786011</v>
      </c>
      <c r="J3169" s="445">
        <v>1500</v>
      </c>
      <c r="K3169" s="446">
        <v>1635</v>
      </c>
    </row>
    <row r="3170" spans="1:11" ht="14.45" customHeight="1" x14ac:dyDescent="0.2">
      <c r="A3170" s="441" t="s">
        <v>5061</v>
      </c>
      <c r="B3170" s="442" t="s">
        <v>5062</v>
      </c>
      <c r="C3170" s="443" t="s">
        <v>5063</v>
      </c>
      <c r="D3170" s="444" t="s">
        <v>5064</v>
      </c>
      <c r="E3170" s="443" t="s">
        <v>1373</v>
      </c>
      <c r="F3170" s="444" t="s">
        <v>1374</v>
      </c>
      <c r="G3170" s="443" t="s">
        <v>3888</v>
      </c>
      <c r="H3170" s="443" t="s">
        <v>3889</v>
      </c>
      <c r="I3170" s="445">
        <v>5.190000057220459</v>
      </c>
      <c r="J3170" s="445">
        <v>600</v>
      </c>
      <c r="K3170" s="446">
        <v>3112.2901611328125</v>
      </c>
    </row>
    <row r="3171" spans="1:11" ht="14.45" customHeight="1" x14ac:dyDescent="0.2">
      <c r="A3171" s="441" t="s">
        <v>5061</v>
      </c>
      <c r="B3171" s="442" t="s">
        <v>5062</v>
      </c>
      <c r="C3171" s="443" t="s">
        <v>5063</v>
      </c>
      <c r="D3171" s="444" t="s">
        <v>5064</v>
      </c>
      <c r="E3171" s="443" t="s">
        <v>1373</v>
      </c>
      <c r="F3171" s="444" t="s">
        <v>1374</v>
      </c>
      <c r="G3171" s="443" t="s">
        <v>1420</v>
      </c>
      <c r="H3171" s="443" t="s">
        <v>1421</v>
      </c>
      <c r="I3171" s="445">
        <v>0.4375</v>
      </c>
      <c r="J3171" s="445">
        <v>2300</v>
      </c>
      <c r="K3171" s="446">
        <v>1002</v>
      </c>
    </row>
    <row r="3172" spans="1:11" ht="14.45" customHeight="1" x14ac:dyDescent="0.2">
      <c r="A3172" s="441" t="s">
        <v>5061</v>
      </c>
      <c r="B3172" s="442" t="s">
        <v>5062</v>
      </c>
      <c r="C3172" s="443" t="s">
        <v>5063</v>
      </c>
      <c r="D3172" s="444" t="s">
        <v>5064</v>
      </c>
      <c r="E3172" s="443" t="s">
        <v>1373</v>
      </c>
      <c r="F3172" s="444" t="s">
        <v>1374</v>
      </c>
      <c r="G3172" s="443" t="s">
        <v>1422</v>
      </c>
      <c r="H3172" s="443" t="s">
        <v>1423</v>
      </c>
      <c r="I3172" s="445">
        <v>0.47999998927116394</v>
      </c>
      <c r="J3172" s="445">
        <v>600</v>
      </c>
      <c r="K3172" s="446">
        <v>288</v>
      </c>
    </row>
    <row r="3173" spans="1:11" ht="14.45" customHeight="1" x14ac:dyDescent="0.2">
      <c r="A3173" s="441" t="s">
        <v>5061</v>
      </c>
      <c r="B3173" s="442" t="s">
        <v>5062</v>
      </c>
      <c r="C3173" s="443" t="s">
        <v>5063</v>
      </c>
      <c r="D3173" s="444" t="s">
        <v>5064</v>
      </c>
      <c r="E3173" s="443" t="s">
        <v>1373</v>
      </c>
      <c r="F3173" s="444" t="s">
        <v>1374</v>
      </c>
      <c r="G3173" s="443" t="s">
        <v>1422</v>
      </c>
      <c r="H3173" s="443" t="s">
        <v>5305</v>
      </c>
      <c r="I3173" s="445">
        <v>0.4699999988079071</v>
      </c>
      <c r="J3173" s="445">
        <v>300</v>
      </c>
      <c r="K3173" s="446">
        <v>141</v>
      </c>
    </row>
    <row r="3174" spans="1:11" ht="14.45" customHeight="1" x14ac:dyDescent="0.2">
      <c r="A3174" s="441" t="s">
        <v>5061</v>
      </c>
      <c r="B3174" s="442" t="s">
        <v>5062</v>
      </c>
      <c r="C3174" s="443" t="s">
        <v>5063</v>
      </c>
      <c r="D3174" s="444" t="s">
        <v>5064</v>
      </c>
      <c r="E3174" s="443" t="s">
        <v>1373</v>
      </c>
      <c r="F3174" s="444" t="s">
        <v>1374</v>
      </c>
      <c r="G3174" s="443" t="s">
        <v>3095</v>
      </c>
      <c r="H3174" s="443" t="s">
        <v>3096</v>
      </c>
      <c r="I3174" s="445">
        <v>1.1399999856948853</v>
      </c>
      <c r="J3174" s="445">
        <v>3040</v>
      </c>
      <c r="K3174" s="446">
        <v>3465.5999374389648</v>
      </c>
    </row>
    <row r="3175" spans="1:11" ht="14.45" customHeight="1" x14ac:dyDescent="0.2">
      <c r="A3175" s="441" t="s">
        <v>5061</v>
      </c>
      <c r="B3175" s="442" t="s">
        <v>5062</v>
      </c>
      <c r="C3175" s="443" t="s">
        <v>5063</v>
      </c>
      <c r="D3175" s="444" t="s">
        <v>5064</v>
      </c>
      <c r="E3175" s="443" t="s">
        <v>1373</v>
      </c>
      <c r="F3175" s="444" t="s">
        <v>1374</v>
      </c>
      <c r="G3175" s="443" t="s">
        <v>3097</v>
      </c>
      <c r="H3175" s="443" t="s">
        <v>3098</v>
      </c>
      <c r="I3175" s="445">
        <v>1.6699999570846558</v>
      </c>
      <c r="J3175" s="445">
        <v>1100</v>
      </c>
      <c r="K3175" s="446">
        <v>1837</v>
      </c>
    </row>
    <row r="3176" spans="1:11" ht="14.45" customHeight="1" x14ac:dyDescent="0.2">
      <c r="A3176" s="441" t="s">
        <v>5061</v>
      </c>
      <c r="B3176" s="442" t="s">
        <v>5062</v>
      </c>
      <c r="C3176" s="443" t="s">
        <v>5063</v>
      </c>
      <c r="D3176" s="444" t="s">
        <v>5064</v>
      </c>
      <c r="E3176" s="443" t="s">
        <v>1373</v>
      </c>
      <c r="F3176" s="444" t="s">
        <v>1374</v>
      </c>
      <c r="G3176" s="443" t="s">
        <v>3891</v>
      </c>
      <c r="H3176" s="443" t="s">
        <v>3892</v>
      </c>
      <c r="I3176" s="445">
        <v>7.1599998474121094</v>
      </c>
      <c r="J3176" s="445">
        <v>1500</v>
      </c>
      <c r="K3176" s="446">
        <v>10736.14013671875</v>
      </c>
    </row>
    <row r="3177" spans="1:11" ht="14.45" customHeight="1" x14ac:dyDescent="0.2">
      <c r="A3177" s="441" t="s">
        <v>5061</v>
      </c>
      <c r="B3177" s="442" t="s">
        <v>5062</v>
      </c>
      <c r="C3177" s="443" t="s">
        <v>5063</v>
      </c>
      <c r="D3177" s="444" t="s">
        <v>5064</v>
      </c>
      <c r="E3177" s="443" t="s">
        <v>1373</v>
      </c>
      <c r="F3177" s="444" t="s">
        <v>1374</v>
      </c>
      <c r="G3177" s="443" t="s">
        <v>1425</v>
      </c>
      <c r="H3177" s="443" t="s">
        <v>1426</v>
      </c>
      <c r="I3177" s="445">
        <v>0.57999998331069946</v>
      </c>
      <c r="J3177" s="445">
        <v>3000</v>
      </c>
      <c r="K3177" s="446">
        <v>1740</v>
      </c>
    </row>
    <row r="3178" spans="1:11" ht="14.45" customHeight="1" x14ac:dyDescent="0.2">
      <c r="A3178" s="441" t="s">
        <v>5061</v>
      </c>
      <c r="B3178" s="442" t="s">
        <v>5062</v>
      </c>
      <c r="C3178" s="443" t="s">
        <v>5063</v>
      </c>
      <c r="D3178" s="444" t="s">
        <v>5064</v>
      </c>
      <c r="E3178" s="443" t="s">
        <v>1373</v>
      </c>
      <c r="F3178" s="444" t="s">
        <v>1374</v>
      </c>
      <c r="G3178" s="443" t="s">
        <v>1427</v>
      </c>
      <c r="H3178" s="443" t="s">
        <v>1428</v>
      </c>
      <c r="I3178" s="445">
        <v>0.67000001668930054</v>
      </c>
      <c r="J3178" s="445">
        <v>600</v>
      </c>
      <c r="K3178" s="446">
        <v>402</v>
      </c>
    </row>
    <row r="3179" spans="1:11" ht="14.45" customHeight="1" x14ac:dyDescent="0.2">
      <c r="A3179" s="441" t="s">
        <v>5061</v>
      </c>
      <c r="B3179" s="442" t="s">
        <v>5062</v>
      </c>
      <c r="C3179" s="443" t="s">
        <v>5063</v>
      </c>
      <c r="D3179" s="444" t="s">
        <v>5064</v>
      </c>
      <c r="E3179" s="443" t="s">
        <v>1373</v>
      </c>
      <c r="F3179" s="444" t="s">
        <v>1374</v>
      </c>
      <c r="G3179" s="443" t="s">
        <v>5306</v>
      </c>
      <c r="H3179" s="443" t="s">
        <v>5307</v>
      </c>
      <c r="I3179" s="445">
        <v>1.5</v>
      </c>
      <c r="J3179" s="445">
        <v>200</v>
      </c>
      <c r="K3179" s="446">
        <v>300</v>
      </c>
    </row>
    <row r="3180" spans="1:11" ht="14.45" customHeight="1" x14ac:dyDescent="0.2">
      <c r="A3180" s="441" t="s">
        <v>5061</v>
      </c>
      <c r="B3180" s="442" t="s">
        <v>5062</v>
      </c>
      <c r="C3180" s="443" t="s">
        <v>5063</v>
      </c>
      <c r="D3180" s="444" t="s">
        <v>5064</v>
      </c>
      <c r="E3180" s="443" t="s">
        <v>1373</v>
      </c>
      <c r="F3180" s="444" t="s">
        <v>1374</v>
      </c>
      <c r="G3180" s="443" t="s">
        <v>4861</v>
      </c>
      <c r="H3180" s="443" t="s">
        <v>4862</v>
      </c>
      <c r="I3180" s="445">
        <v>6.309999942779541</v>
      </c>
      <c r="J3180" s="445">
        <v>600</v>
      </c>
      <c r="K3180" s="446">
        <v>3786</v>
      </c>
    </row>
    <row r="3181" spans="1:11" ht="14.45" customHeight="1" x14ac:dyDescent="0.2">
      <c r="A3181" s="441" t="s">
        <v>5061</v>
      </c>
      <c r="B3181" s="442" t="s">
        <v>5062</v>
      </c>
      <c r="C3181" s="443" t="s">
        <v>5063</v>
      </c>
      <c r="D3181" s="444" t="s">
        <v>5064</v>
      </c>
      <c r="E3181" s="443" t="s">
        <v>1373</v>
      </c>
      <c r="F3181" s="444" t="s">
        <v>1374</v>
      </c>
      <c r="G3181" s="443" t="s">
        <v>4863</v>
      </c>
      <c r="H3181" s="443" t="s">
        <v>4864</v>
      </c>
      <c r="I3181" s="445">
        <v>9.1474997997283936</v>
      </c>
      <c r="J3181" s="445">
        <v>1100</v>
      </c>
      <c r="K3181" s="446">
        <v>10063.070129394531</v>
      </c>
    </row>
    <row r="3182" spans="1:11" ht="14.45" customHeight="1" x14ac:dyDescent="0.2">
      <c r="A3182" s="441" t="s">
        <v>5061</v>
      </c>
      <c r="B3182" s="442" t="s">
        <v>5062</v>
      </c>
      <c r="C3182" s="443" t="s">
        <v>5063</v>
      </c>
      <c r="D3182" s="444" t="s">
        <v>5064</v>
      </c>
      <c r="E3182" s="443" t="s">
        <v>1373</v>
      </c>
      <c r="F3182" s="444" t="s">
        <v>1374</v>
      </c>
      <c r="G3182" s="443" t="s">
        <v>4867</v>
      </c>
      <c r="H3182" s="443" t="s">
        <v>4868</v>
      </c>
      <c r="I3182" s="445">
        <v>14.653333028157553</v>
      </c>
      <c r="J3182" s="445">
        <v>1000</v>
      </c>
      <c r="K3182" s="446">
        <v>14652.5703125</v>
      </c>
    </row>
    <row r="3183" spans="1:11" ht="14.45" customHeight="1" x14ac:dyDescent="0.2">
      <c r="A3183" s="441" t="s">
        <v>5061</v>
      </c>
      <c r="B3183" s="442" t="s">
        <v>5062</v>
      </c>
      <c r="C3183" s="443" t="s">
        <v>5063</v>
      </c>
      <c r="D3183" s="444" t="s">
        <v>5064</v>
      </c>
      <c r="E3183" s="443" t="s">
        <v>1373</v>
      </c>
      <c r="F3183" s="444" t="s">
        <v>1374</v>
      </c>
      <c r="G3183" s="443" t="s">
        <v>4879</v>
      </c>
      <c r="H3183" s="443" t="s">
        <v>5308</v>
      </c>
      <c r="I3183" s="445">
        <v>5.2074999213218689</v>
      </c>
      <c r="J3183" s="445">
        <v>1275</v>
      </c>
      <c r="K3183" s="446">
        <v>6639.5500946044922</v>
      </c>
    </row>
    <row r="3184" spans="1:11" ht="14.45" customHeight="1" x14ac:dyDescent="0.2">
      <c r="A3184" s="441" t="s">
        <v>5061</v>
      </c>
      <c r="B3184" s="442" t="s">
        <v>5062</v>
      </c>
      <c r="C3184" s="443" t="s">
        <v>5063</v>
      </c>
      <c r="D3184" s="444" t="s">
        <v>5064</v>
      </c>
      <c r="E3184" s="443" t="s">
        <v>1373</v>
      </c>
      <c r="F3184" s="444" t="s">
        <v>1374</v>
      </c>
      <c r="G3184" s="443" t="s">
        <v>5309</v>
      </c>
      <c r="H3184" s="443" t="s">
        <v>5310</v>
      </c>
      <c r="I3184" s="445">
        <v>8.4700002670288086</v>
      </c>
      <c r="J3184" s="445">
        <v>5370</v>
      </c>
      <c r="K3184" s="446">
        <v>45483.901092529297</v>
      </c>
    </row>
    <row r="3185" spans="1:11" ht="14.45" customHeight="1" x14ac:dyDescent="0.2">
      <c r="A3185" s="441" t="s">
        <v>5061</v>
      </c>
      <c r="B3185" s="442" t="s">
        <v>5062</v>
      </c>
      <c r="C3185" s="443" t="s">
        <v>5063</v>
      </c>
      <c r="D3185" s="444" t="s">
        <v>5064</v>
      </c>
      <c r="E3185" s="443" t="s">
        <v>1373</v>
      </c>
      <c r="F3185" s="444" t="s">
        <v>1374</v>
      </c>
      <c r="G3185" s="443" t="s">
        <v>5311</v>
      </c>
      <c r="H3185" s="443" t="s">
        <v>5312</v>
      </c>
      <c r="I3185" s="445">
        <v>1.5529999494552613</v>
      </c>
      <c r="J3185" s="445">
        <v>1300</v>
      </c>
      <c r="K3185" s="446">
        <v>2018</v>
      </c>
    </row>
    <row r="3186" spans="1:11" ht="14.45" customHeight="1" x14ac:dyDescent="0.2">
      <c r="A3186" s="441" t="s">
        <v>5061</v>
      </c>
      <c r="B3186" s="442" t="s">
        <v>5062</v>
      </c>
      <c r="C3186" s="443" t="s">
        <v>5063</v>
      </c>
      <c r="D3186" s="444" t="s">
        <v>5064</v>
      </c>
      <c r="E3186" s="443" t="s">
        <v>1373</v>
      </c>
      <c r="F3186" s="444" t="s">
        <v>1374</v>
      </c>
      <c r="G3186" s="443" t="s">
        <v>3895</v>
      </c>
      <c r="H3186" s="443" t="s">
        <v>3896</v>
      </c>
      <c r="I3186" s="445">
        <v>6.2300000190734863</v>
      </c>
      <c r="J3186" s="445">
        <v>50</v>
      </c>
      <c r="K3186" s="446">
        <v>311.5</v>
      </c>
    </row>
    <row r="3187" spans="1:11" ht="14.45" customHeight="1" x14ac:dyDescent="0.2">
      <c r="A3187" s="441" t="s">
        <v>5061</v>
      </c>
      <c r="B3187" s="442" t="s">
        <v>5062</v>
      </c>
      <c r="C3187" s="443" t="s">
        <v>5063</v>
      </c>
      <c r="D3187" s="444" t="s">
        <v>5064</v>
      </c>
      <c r="E3187" s="443" t="s">
        <v>1373</v>
      </c>
      <c r="F3187" s="444" t="s">
        <v>1374</v>
      </c>
      <c r="G3187" s="443" t="s">
        <v>1431</v>
      </c>
      <c r="H3187" s="443" t="s">
        <v>1432</v>
      </c>
      <c r="I3187" s="445">
        <v>1.0883333683013916</v>
      </c>
      <c r="J3187" s="445">
        <v>3700</v>
      </c>
      <c r="K3187" s="446">
        <v>4027</v>
      </c>
    </row>
    <row r="3188" spans="1:11" ht="14.45" customHeight="1" x14ac:dyDescent="0.2">
      <c r="A3188" s="441" t="s">
        <v>5061</v>
      </c>
      <c r="B3188" s="442" t="s">
        <v>5062</v>
      </c>
      <c r="C3188" s="443" t="s">
        <v>5063</v>
      </c>
      <c r="D3188" s="444" t="s">
        <v>5064</v>
      </c>
      <c r="E3188" s="443" t="s">
        <v>1373</v>
      </c>
      <c r="F3188" s="444" t="s">
        <v>1374</v>
      </c>
      <c r="G3188" s="443" t="s">
        <v>1422</v>
      </c>
      <c r="H3188" s="443" t="s">
        <v>1433</v>
      </c>
      <c r="I3188" s="445">
        <v>0.47749999165534973</v>
      </c>
      <c r="J3188" s="445">
        <v>2300</v>
      </c>
      <c r="K3188" s="446">
        <v>1094</v>
      </c>
    </row>
    <row r="3189" spans="1:11" ht="14.45" customHeight="1" x14ac:dyDescent="0.2">
      <c r="A3189" s="441" t="s">
        <v>5061</v>
      </c>
      <c r="B3189" s="442" t="s">
        <v>5062</v>
      </c>
      <c r="C3189" s="443" t="s">
        <v>5063</v>
      </c>
      <c r="D3189" s="444" t="s">
        <v>5064</v>
      </c>
      <c r="E3189" s="443" t="s">
        <v>1373</v>
      </c>
      <c r="F3189" s="444" t="s">
        <v>1374</v>
      </c>
      <c r="G3189" s="443" t="s">
        <v>3097</v>
      </c>
      <c r="H3189" s="443" t="s">
        <v>3104</v>
      </c>
      <c r="I3189" s="445">
        <v>1.6749999523162842</v>
      </c>
      <c r="J3189" s="445">
        <v>2600</v>
      </c>
      <c r="K3189" s="446">
        <v>4352</v>
      </c>
    </row>
    <row r="3190" spans="1:11" ht="14.45" customHeight="1" x14ac:dyDescent="0.2">
      <c r="A3190" s="441" t="s">
        <v>5061</v>
      </c>
      <c r="B3190" s="442" t="s">
        <v>5062</v>
      </c>
      <c r="C3190" s="443" t="s">
        <v>5063</v>
      </c>
      <c r="D3190" s="444" t="s">
        <v>5064</v>
      </c>
      <c r="E3190" s="443" t="s">
        <v>1373</v>
      </c>
      <c r="F3190" s="444" t="s">
        <v>1374</v>
      </c>
      <c r="G3190" s="443" t="s">
        <v>3891</v>
      </c>
      <c r="H3190" s="443" t="s">
        <v>5313</v>
      </c>
      <c r="I3190" s="445">
        <v>7.1599998474121094</v>
      </c>
      <c r="J3190" s="445">
        <v>400</v>
      </c>
      <c r="K3190" s="446">
        <v>2862.81005859375</v>
      </c>
    </row>
    <row r="3191" spans="1:11" ht="14.45" customHeight="1" x14ac:dyDescent="0.2">
      <c r="A3191" s="441" t="s">
        <v>5061</v>
      </c>
      <c r="B3191" s="442" t="s">
        <v>5062</v>
      </c>
      <c r="C3191" s="443" t="s">
        <v>5063</v>
      </c>
      <c r="D3191" s="444" t="s">
        <v>5064</v>
      </c>
      <c r="E3191" s="443" t="s">
        <v>1373</v>
      </c>
      <c r="F3191" s="444" t="s">
        <v>1374</v>
      </c>
      <c r="G3191" s="443" t="s">
        <v>1427</v>
      </c>
      <c r="H3191" s="443" t="s">
        <v>1434</v>
      </c>
      <c r="I3191" s="445">
        <v>0.67000001668930054</v>
      </c>
      <c r="J3191" s="445">
        <v>400</v>
      </c>
      <c r="K3191" s="446">
        <v>268</v>
      </c>
    </row>
    <row r="3192" spans="1:11" ht="14.45" customHeight="1" x14ac:dyDescent="0.2">
      <c r="A3192" s="441" t="s">
        <v>5061</v>
      </c>
      <c r="B3192" s="442" t="s">
        <v>5062</v>
      </c>
      <c r="C3192" s="443" t="s">
        <v>5063</v>
      </c>
      <c r="D3192" s="444" t="s">
        <v>5064</v>
      </c>
      <c r="E3192" s="443" t="s">
        <v>1373</v>
      </c>
      <c r="F3192" s="444" t="s">
        <v>1374</v>
      </c>
      <c r="G3192" s="443" t="s">
        <v>4879</v>
      </c>
      <c r="H3192" s="443" t="s">
        <v>4880</v>
      </c>
      <c r="I3192" s="445">
        <v>5.2071427617754251</v>
      </c>
      <c r="J3192" s="445">
        <v>775</v>
      </c>
      <c r="K3192" s="446">
        <v>4037</v>
      </c>
    </row>
    <row r="3193" spans="1:11" ht="14.45" customHeight="1" x14ac:dyDescent="0.2">
      <c r="A3193" s="441" t="s">
        <v>5061</v>
      </c>
      <c r="B3193" s="442" t="s">
        <v>5062</v>
      </c>
      <c r="C3193" s="443" t="s">
        <v>5063</v>
      </c>
      <c r="D3193" s="444" t="s">
        <v>5064</v>
      </c>
      <c r="E3193" s="443" t="s">
        <v>1373</v>
      </c>
      <c r="F3193" s="444" t="s">
        <v>1374</v>
      </c>
      <c r="G3193" s="443" t="s">
        <v>5314</v>
      </c>
      <c r="H3193" s="443" t="s">
        <v>5315</v>
      </c>
      <c r="I3193" s="445">
        <v>8.8333333333333339</v>
      </c>
      <c r="J3193" s="445">
        <v>300</v>
      </c>
      <c r="K3193" s="446">
        <v>2650</v>
      </c>
    </row>
    <row r="3194" spans="1:11" ht="14.45" customHeight="1" x14ac:dyDescent="0.2">
      <c r="A3194" s="441" t="s">
        <v>5061</v>
      </c>
      <c r="B3194" s="442" t="s">
        <v>5062</v>
      </c>
      <c r="C3194" s="443" t="s">
        <v>5063</v>
      </c>
      <c r="D3194" s="444" t="s">
        <v>5064</v>
      </c>
      <c r="E3194" s="443" t="s">
        <v>1373</v>
      </c>
      <c r="F3194" s="444" t="s">
        <v>1374</v>
      </c>
      <c r="G3194" s="443" t="s">
        <v>5309</v>
      </c>
      <c r="H3194" s="443" t="s">
        <v>5316</v>
      </c>
      <c r="I3194" s="445">
        <v>8.4140001296997067</v>
      </c>
      <c r="J3194" s="445">
        <v>1440</v>
      </c>
      <c r="K3194" s="446">
        <v>12196.80029296875</v>
      </c>
    </row>
    <row r="3195" spans="1:11" ht="14.45" customHeight="1" x14ac:dyDescent="0.2">
      <c r="A3195" s="441" t="s">
        <v>5061</v>
      </c>
      <c r="B3195" s="442" t="s">
        <v>5062</v>
      </c>
      <c r="C3195" s="443" t="s">
        <v>5063</v>
      </c>
      <c r="D3195" s="444" t="s">
        <v>5064</v>
      </c>
      <c r="E3195" s="443" t="s">
        <v>1373</v>
      </c>
      <c r="F3195" s="444" t="s">
        <v>1374</v>
      </c>
      <c r="G3195" s="443" t="s">
        <v>5317</v>
      </c>
      <c r="H3195" s="443" t="s">
        <v>5318</v>
      </c>
      <c r="I3195" s="445">
        <v>9.434999942779541</v>
      </c>
      <c r="J3195" s="445">
        <v>1000</v>
      </c>
      <c r="K3195" s="446">
        <v>9435</v>
      </c>
    </row>
    <row r="3196" spans="1:11" ht="14.45" customHeight="1" x14ac:dyDescent="0.2">
      <c r="A3196" s="441" t="s">
        <v>5061</v>
      </c>
      <c r="B3196" s="442" t="s">
        <v>5062</v>
      </c>
      <c r="C3196" s="443" t="s">
        <v>5063</v>
      </c>
      <c r="D3196" s="444" t="s">
        <v>5064</v>
      </c>
      <c r="E3196" s="443" t="s">
        <v>1373</v>
      </c>
      <c r="F3196" s="444" t="s">
        <v>1374</v>
      </c>
      <c r="G3196" s="443" t="s">
        <v>5319</v>
      </c>
      <c r="H3196" s="443" t="s">
        <v>5320</v>
      </c>
      <c r="I3196" s="445">
        <v>17.909999847412109</v>
      </c>
      <c r="J3196" s="445">
        <v>500</v>
      </c>
      <c r="K3196" s="446">
        <v>8954</v>
      </c>
    </row>
    <row r="3197" spans="1:11" ht="14.45" customHeight="1" x14ac:dyDescent="0.2">
      <c r="A3197" s="441" t="s">
        <v>5061</v>
      </c>
      <c r="B3197" s="442" t="s">
        <v>5062</v>
      </c>
      <c r="C3197" s="443" t="s">
        <v>5063</v>
      </c>
      <c r="D3197" s="444" t="s">
        <v>5064</v>
      </c>
      <c r="E3197" s="443" t="s">
        <v>1373</v>
      </c>
      <c r="F3197" s="444" t="s">
        <v>1374</v>
      </c>
      <c r="G3197" s="443" t="s">
        <v>5311</v>
      </c>
      <c r="H3197" s="443" t="s">
        <v>5321</v>
      </c>
      <c r="I3197" s="445">
        <v>1.5499999523162842</v>
      </c>
      <c r="J3197" s="445">
        <v>500</v>
      </c>
      <c r="K3197" s="446">
        <v>775</v>
      </c>
    </row>
    <row r="3198" spans="1:11" ht="14.45" customHeight="1" x14ac:dyDescent="0.2">
      <c r="A3198" s="441" t="s">
        <v>5061</v>
      </c>
      <c r="B3198" s="442" t="s">
        <v>5062</v>
      </c>
      <c r="C3198" s="443" t="s">
        <v>5063</v>
      </c>
      <c r="D3198" s="444" t="s">
        <v>5064</v>
      </c>
      <c r="E3198" s="443" t="s">
        <v>1373</v>
      </c>
      <c r="F3198" s="444" t="s">
        <v>1374</v>
      </c>
      <c r="G3198" s="443" t="s">
        <v>5322</v>
      </c>
      <c r="H3198" s="443" t="s">
        <v>5323</v>
      </c>
      <c r="I3198" s="445">
        <v>2.1700000762939453</v>
      </c>
      <c r="J3198" s="445">
        <v>200</v>
      </c>
      <c r="K3198" s="446">
        <v>434.95999145507813</v>
      </c>
    </row>
    <row r="3199" spans="1:11" ht="14.45" customHeight="1" x14ac:dyDescent="0.2">
      <c r="A3199" s="441" t="s">
        <v>5061</v>
      </c>
      <c r="B3199" s="442" t="s">
        <v>5062</v>
      </c>
      <c r="C3199" s="443" t="s">
        <v>5063</v>
      </c>
      <c r="D3199" s="444" t="s">
        <v>5064</v>
      </c>
      <c r="E3199" s="443" t="s">
        <v>1373</v>
      </c>
      <c r="F3199" s="444" t="s">
        <v>1374</v>
      </c>
      <c r="G3199" s="443" t="s">
        <v>5324</v>
      </c>
      <c r="H3199" s="443" t="s">
        <v>5325</v>
      </c>
      <c r="I3199" s="445">
        <v>1140.4300537109375</v>
      </c>
      <c r="J3199" s="445">
        <v>3</v>
      </c>
      <c r="K3199" s="446">
        <v>3421.280029296875</v>
      </c>
    </row>
    <row r="3200" spans="1:11" ht="14.45" customHeight="1" x14ac:dyDescent="0.2">
      <c r="A3200" s="441" t="s">
        <v>5061</v>
      </c>
      <c r="B3200" s="442" t="s">
        <v>5062</v>
      </c>
      <c r="C3200" s="443" t="s">
        <v>5063</v>
      </c>
      <c r="D3200" s="444" t="s">
        <v>5064</v>
      </c>
      <c r="E3200" s="443" t="s">
        <v>1373</v>
      </c>
      <c r="F3200" s="444" t="s">
        <v>1374</v>
      </c>
      <c r="G3200" s="443" t="s">
        <v>5326</v>
      </c>
      <c r="H3200" s="443" t="s">
        <v>5327</v>
      </c>
      <c r="I3200" s="445">
        <v>769.55999755859375</v>
      </c>
      <c r="J3200" s="445">
        <v>12</v>
      </c>
      <c r="K3200" s="446">
        <v>9234.7197265625</v>
      </c>
    </row>
    <row r="3201" spans="1:11" ht="14.45" customHeight="1" x14ac:dyDescent="0.2">
      <c r="A3201" s="441" t="s">
        <v>5061</v>
      </c>
      <c r="B3201" s="442" t="s">
        <v>5062</v>
      </c>
      <c r="C3201" s="443" t="s">
        <v>5063</v>
      </c>
      <c r="D3201" s="444" t="s">
        <v>5064</v>
      </c>
      <c r="E3201" s="443" t="s">
        <v>1373</v>
      </c>
      <c r="F3201" s="444" t="s">
        <v>1374</v>
      </c>
      <c r="G3201" s="443" t="s">
        <v>5328</v>
      </c>
      <c r="H3201" s="443" t="s">
        <v>5329</v>
      </c>
      <c r="I3201" s="445">
        <v>769.55999755859375</v>
      </c>
      <c r="J3201" s="445">
        <v>6</v>
      </c>
      <c r="K3201" s="446">
        <v>4617.35986328125</v>
      </c>
    </row>
    <row r="3202" spans="1:11" ht="14.45" customHeight="1" x14ac:dyDescent="0.2">
      <c r="A3202" s="441" t="s">
        <v>5061</v>
      </c>
      <c r="B3202" s="442" t="s">
        <v>5062</v>
      </c>
      <c r="C3202" s="443" t="s">
        <v>5063</v>
      </c>
      <c r="D3202" s="444" t="s">
        <v>5064</v>
      </c>
      <c r="E3202" s="443" t="s">
        <v>1373</v>
      </c>
      <c r="F3202" s="444" t="s">
        <v>1374</v>
      </c>
      <c r="G3202" s="443" t="s">
        <v>5328</v>
      </c>
      <c r="H3202" s="443" t="s">
        <v>5330</v>
      </c>
      <c r="I3202" s="445">
        <v>769.55999755859375</v>
      </c>
      <c r="J3202" s="445">
        <v>6</v>
      </c>
      <c r="K3202" s="446">
        <v>4617.35986328125</v>
      </c>
    </row>
    <row r="3203" spans="1:11" ht="14.45" customHeight="1" x14ac:dyDescent="0.2">
      <c r="A3203" s="441" t="s">
        <v>5061</v>
      </c>
      <c r="B3203" s="442" t="s">
        <v>5062</v>
      </c>
      <c r="C3203" s="443" t="s">
        <v>5063</v>
      </c>
      <c r="D3203" s="444" t="s">
        <v>5064</v>
      </c>
      <c r="E3203" s="443" t="s">
        <v>1373</v>
      </c>
      <c r="F3203" s="444" t="s">
        <v>1374</v>
      </c>
      <c r="G3203" s="443" t="s">
        <v>5253</v>
      </c>
      <c r="H3203" s="443" t="s">
        <v>5331</v>
      </c>
      <c r="I3203" s="445">
        <v>35.090000152587891</v>
      </c>
      <c r="J3203" s="445">
        <v>6</v>
      </c>
      <c r="K3203" s="446">
        <v>210.53999328613281</v>
      </c>
    </row>
    <row r="3204" spans="1:11" ht="14.45" customHeight="1" x14ac:dyDescent="0.2">
      <c r="A3204" s="441" t="s">
        <v>5061</v>
      </c>
      <c r="B3204" s="442" t="s">
        <v>5062</v>
      </c>
      <c r="C3204" s="443" t="s">
        <v>5063</v>
      </c>
      <c r="D3204" s="444" t="s">
        <v>5064</v>
      </c>
      <c r="E3204" s="443" t="s">
        <v>1373</v>
      </c>
      <c r="F3204" s="444" t="s">
        <v>1374</v>
      </c>
      <c r="G3204" s="443" t="s">
        <v>5332</v>
      </c>
      <c r="H3204" s="443" t="s">
        <v>5333</v>
      </c>
      <c r="I3204" s="445">
        <v>43.439998626708984</v>
      </c>
      <c r="J3204" s="445">
        <v>10</v>
      </c>
      <c r="K3204" s="446">
        <v>434.39999389648438</v>
      </c>
    </row>
    <row r="3205" spans="1:11" ht="14.45" customHeight="1" x14ac:dyDescent="0.2">
      <c r="A3205" s="441" t="s">
        <v>5061</v>
      </c>
      <c r="B3205" s="442" t="s">
        <v>5062</v>
      </c>
      <c r="C3205" s="443" t="s">
        <v>5063</v>
      </c>
      <c r="D3205" s="444" t="s">
        <v>5064</v>
      </c>
      <c r="E3205" s="443" t="s">
        <v>1373</v>
      </c>
      <c r="F3205" s="444" t="s">
        <v>1374</v>
      </c>
      <c r="G3205" s="443" t="s">
        <v>5334</v>
      </c>
      <c r="H3205" s="443" t="s">
        <v>5335</v>
      </c>
      <c r="I3205" s="445">
        <v>217.77500152587891</v>
      </c>
      <c r="J3205" s="445">
        <v>10</v>
      </c>
      <c r="K3205" s="446">
        <v>2177.800048828125</v>
      </c>
    </row>
    <row r="3206" spans="1:11" ht="14.45" customHeight="1" x14ac:dyDescent="0.2">
      <c r="A3206" s="441" t="s">
        <v>5061</v>
      </c>
      <c r="B3206" s="442" t="s">
        <v>5062</v>
      </c>
      <c r="C3206" s="443" t="s">
        <v>5063</v>
      </c>
      <c r="D3206" s="444" t="s">
        <v>5064</v>
      </c>
      <c r="E3206" s="443" t="s">
        <v>1373</v>
      </c>
      <c r="F3206" s="444" t="s">
        <v>1374</v>
      </c>
      <c r="G3206" s="443" t="s">
        <v>5336</v>
      </c>
      <c r="H3206" s="443" t="s">
        <v>5337</v>
      </c>
      <c r="I3206" s="445">
        <v>2.8499999046325684</v>
      </c>
      <c r="J3206" s="445">
        <v>200</v>
      </c>
      <c r="K3206" s="446">
        <v>570</v>
      </c>
    </row>
    <row r="3207" spans="1:11" ht="14.45" customHeight="1" x14ac:dyDescent="0.2">
      <c r="A3207" s="441" t="s">
        <v>5061</v>
      </c>
      <c r="B3207" s="442" t="s">
        <v>5062</v>
      </c>
      <c r="C3207" s="443" t="s">
        <v>5063</v>
      </c>
      <c r="D3207" s="444" t="s">
        <v>5064</v>
      </c>
      <c r="E3207" s="443" t="s">
        <v>1373</v>
      </c>
      <c r="F3207" s="444" t="s">
        <v>1374</v>
      </c>
      <c r="G3207" s="443" t="s">
        <v>5338</v>
      </c>
      <c r="H3207" s="443" t="s">
        <v>5339</v>
      </c>
      <c r="I3207" s="445">
        <v>1.2100000381469727</v>
      </c>
      <c r="J3207" s="445">
        <v>75</v>
      </c>
      <c r="K3207" s="446">
        <v>90.75</v>
      </c>
    </row>
    <row r="3208" spans="1:11" ht="14.45" customHeight="1" x14ac:dyDescent="0.2">
      <c r="A3208" s="441" t="s">
        <v>5061</v>
      </c>
      <c r="B3208" s="442" t="s">
        <v>5062</v>
      </c>
      <c r="C3208" s="443" t="s">
        <v>5063</v>
      </c>
      <c r="D3208" s="444" t="s">
        <v>5064</v>
      </c>
      <c r="E3208" s="443" t="s">
        <v>1373</v>
      </c>
      <c r="F3208" s="444" t="s">
        <v>1374</v>
      </c>
      <c r="G3208" s="443" t="s">
        <v>5340</v>
      </c>
      <c r="H3208" s="443" t="s">
        <v>5341</v>
      </c>
      <c r="I3208" s="445">
        <v>1.0249999761581421</v>
      </c>
      <c r="J3208" s="445">
        <v>225</v>
      </c>
      <c r="K3208" s="446">
        <v>230.25</v>
      </c>
    </row>
    <row r="3209" spans="1:11" ht="14.45" customHeight="1" x14ac:dyDescent="0.2">
      <c r="A3209" s="441" t="s">
        <v>5061</v>
      </c>
      <c r="B3209" s="442" t="s">
        <v>5062</v>
      </c>
      <c r="C3209" s="443" t="s">
        <v>5063</v>
      </c>
      <c r="D3209" s="444" t="s">
        <v>5064</v>
      </c>
      <c r="E3209" s="443" t="s">
        <v>1373</v>
      </c>
      <c r="F3209" s="444" t="s">
        <v>1374</v>
      </c>
      <c r="G3209" s="443" t="s">
        <v>5342</v>
      </c>
      <c r="H3209" s="443" t="s">
        <v>5343</v>
      </c>
      <c r="I3209" s="445">
        <v>5.809999942779541</v>
      </c>
      <c r="J3209" s="445">
        <v>1000</v>
      </c>
      <c r="K3209" s="446">
        <v>5810</v>
      </c>
    </row>
    <row r="3210" spans="1:11" ht="14.45" customHeight="1" x14ac:dyDescent="0.2">
      <c r="A3210" s="441" t="s">
        <v>5061</v>
      </c>
      <c r="B3210" s="442" t="s">
        <v>5062</v>
      </c>
      <c r="C3210" s="443" t="s">
        <v>5063</v>
      </c>
      <c r="D3210" s="444" t="s">
        <v>5064</v>
      </c>
      <c r="E3210" s="443" t="s">
        <v>1373</v>
      </c>
      <c r="F3210" s="444" t="s">
        <v>1374</v>
      </c>
      <c r="G3210" s="443" t="s">
        <v>4043</v>
      </c>
      <c r="H3210" s="443" t="s">
        <v>4044</v>
      </c>
      <c r="I3210" s="445">
        <v>3.1357143947056363</v>
      </c>
      <c r="J3210" s="445">
        <v>2400</v>
      </c>
      <c r="K3210" s="446">
        <v>7522</v>
      </c>
    </row>
    <row r="3211" spans="1:11" ht="14.45" customHeight="1" x14ac:dyDescent="0.2">
      <c r="A3211" s="441" t="s">
        <v>5061</v>
      </c>
      <c r="B3211" s="442" t="s">
        <v>5062</v>
      </c>
      <c r="C3211" s="443" t="s">
        <v>5063</v>
      </c>
      <c r="D3211" s="444" t="s">
        <v>5064</v>
      </c>
      <c r="E3211" s="443" t="s">
        <v>1373</v>
      </c>
      <c r="F3211" s="444" t="s">
        <v>1374</v>
      </c>
      <c r="G3211" s="443" t="s">
        <v>5344</v>
      </c>
      <c r="H3211" s="443" t="s">
        <v>5345</v>
      </c>
      <c r="I3211" s="445">
        <v>7.5999999046325684</v>
      </c>
      <c r="J3211" s="445">
        <v>200</v>
      </c>
      <c r="K3211" s="446">
        <v>1519.760009765625</v>
      </c>
    </row>
    <row r="3212" spans="1:11" ht="14.45" customHeight="1" x14ac:dyDescent="0.2">
      <c r="A3212" s="441" t="s">
        <v>5061</v>
      </c>
      <c r="B3212" s="442" t="s">
        <v>5062</v>
      </c>
      <c r="C3212" s="443" t="s">
        <v>5063</v>
      </c>
      <c r="D3212" s="444" t="s">
        <v>5064</v>
      </c>
      <c r="E3212" s="443" t="s">
        <v>1373</v>
      </c>
      <c r="F3212" s="444" t="s">
        <v>1374</v>
      </c>
      <c r="G3212" s="443" t="s">
        <v>4043</v>
      </c>
      <c r="H3212" s="443" t="s">
        <v>5346</v>
      </c>
      <c r="I3212" s="445">
        <v>3.130000114440918</v>
      </c>
      <c r="J3212" s="445">
        <v>800</v>
      </c>
      <c r="K3212" s="446">
        <v>2504</v>
      </c>
    </row>
    <row r="3213" spans="1:11" ht="14.45" customHeight="1" x14ac:dyDescent="0.2">
      <c r="A3213" s="441" t="s">
        <v>5061</v>
      </c>
      <c r="B3213" s="442" t="s">
        <v>5062</v>
      </c>
      <c r="C3213" s="443" t="s">
        <v>5063</v>
      </c>
      <c r="D3213" s="444" t="s">
        <v>5064</v>
      </c>
      <c r="E3213" s="443" t="s">
        <v>1373</v>
      </c>
      <c r="F3213" s="444" t="s">
        <v>1374</v>
      </c>
      <c r="G3213" s="443" t="s">
        <v>5347</v>
      </c>
      <c r="H3213" s="443" t="s">
        <v>5348</v>
      </c>
      <c r="I3213" s="445">
        <v>10.890000343322754</v>
      </c>
      <c r="J3213" s="445">
        <v>4</v>
      </c>
      <c r="K3213" s="446">
        <v>43.560001373291016</v>
      </c>
    </row>
    <row r="3214" spans="1:11" ht="14.45" customHeight="1" x14ac:dyDescent="0.2">
      <c r="A3214" s="441" t="s">
        <v>5061</v>
      </c>
      <c r="B3214" s="442" t="s">
        <v>5062</v>
      </c>
      <c r="C3214" s="443" t="s">
        <v>5063</v>
      </c>
      <c r="D3214" s="444" t="s">
        <v>5064</v>
      </c>
      <c r="E3214" s="443" t="s">
        <v>1373</v>
      </c>
      <c r="F3214" s="444" t="s">
        <v>1374</v>
      </c>
      <c r="G3214" s="443" t="s">
        <v>5349</v>
      </c>
      <c r="H3214" s="443" t="s">
        <v>5350</v>
      </c>
      <c r="I3214" s="445">
        <v>49.970001220703125</v>
      </c>
      <c r="J3214" s="445">
        <v>10</v>
      </c>
      <c r="K3214" s="446">
        <v>499.70001220703125</v>
      </c>
    </row>
    <row r="3215" spans="1:11" ht="14.45" customHeight="1" x14ac:dyDescent="0.2">
      <c r="A3215" s="441" t="s">
        <v>5061</v>
      </c>
      <c r="B3215" s="442" t="s">
        <v>5062</v>
      </c>
      <c r="C3215" s="443" t="s">
        <v>5063</v>
      </c>
      <c r="D3215" s="444" t="s">
        <v>5064</v>
      </c>
      <c r="E3215" s="443" t="s">
        <v>1373</v>
      </c>
      <c r="F3215" s="444" t="s">
        <v>1374</v>
      </c>
      <c r="G3215" s="443" t="s">
        <v>4053</v>
      </c>
      <c r="H3215" s="443" t="s">
        <v>4054</v>
      </c>
      <c r="I3215" s="445">
        <v>0.4699999988079071</v>
      </c>
      <c r="J3215" s="445">
        <v>500</v>
      </c>
      <c r="K3215" s="446">
        <v>235</v>
      </c>
    </row>
    <row r="3216" spans="1:11" ht="14.45" customHeight="1" x14ac:dyDescent="0.2">
      <c r="A3216" s="441" t="s">
        <v>5061</v>
      </c>
      <c r="B3216" s="442" t="s">
        <v>5062</v>
      </c>
      <c r="C3216" s="443" t="s">
        <v>5063</v>
      </c>
      <c r="D3216" s="444" t="s">
        <v>5064</v>
      </c>
      <c r="E3216" s="443" t="s">
        <v>1373</v>
      </c>
      <c r="F3216" s="444" t="s">
        <v>1374</v>
      </c>
      <c r="G3216" s="443" t="s">
        <v>4891</v>
      </c>
      <c r="H3216" s="443" t="s">
        <v>4892</v>
      </c>
      <c r="I3216" s="445">
        <v>0.47222221891085309</v>
      </c>
      <c r="J3216" s="445">
        <v>6100</v>
      </c>
      <c r="K3216" s="446">
        <v>2887</v>
      </c>
    </row>
    <row r="3217" spans="1:11" ht="14.45" customHeight="1" x14ac:dyDescent="0.2">
      <c r="A3217" s="441" t="s">
        <v>5061</v>
      </c>
      <c r="B3217" s="442" t="s">
        <v>5062</v>
      </c>
      <c r="C3217" s="443" t="s">
        <v>5063</v>
      </c>
      <c r="D3217" s="444" t="s">
        <v>5064</v>
      </c>
      <c r="E3217" s="443" t="s">
        <v>1373</v>
      </c>
      <c r="F3217" s="444" t="s">
        <v>1374</v>
      </c>
      <c r="G3217" s="443" t="s">
        <v>4891</v>
      </c>
      <c r="H3217" s="443" t="s">
        <v>4894</v>
      </c>
      <c r="I3217" s="445">
        <v>0.47124999761581421</v>
      </c>
      <c r="J3217" s="445">
        <v>4800</v>
      </c>
      <c r="K3217" s="446">
        <v>2266</v>
      </c>
    </row>
    <row r="3218" spans="1:11" ht="14.45" customHeight="1" x14ac:dyDescent="0.2">
      <c r="A3218" s="441" t="s">
        <v>5061</v>
      </c>
      <c r="B3218" s="442" t="s">
        <v>5062</v>
      </c>
      <c r="C3218" s="443" t="s">
        <v>5063</v>
      </c>
      <c r="D3218" s="444" t="s">
        <v>5064</v>
      </c>
      <c r="E3218" s="443" t="s">
        <v>1373</v>
      </c>
      <c r="F3218" s="444" t="s">
        <v>1374</v>
      </c>
      <c r="G3218" s="443" t="s">
        <v>2706</v>
      </c>
      <c r="H3218" s="443" t="s">
        <v>2707</v>
      </c>
      <c r="I3218" s="445">
        <v>3.7599999904632568</v>
      </c>
      <c r="J3218" s="445">
        <v>100</v>
      </c>
      <c r="K3218" s="446">
        <v>376</v>
      </c>
    </row>
    <row r="3219" spans="1:11" ht="14.45" customHeight="1" x14ac:dyDescent="0.2">
      <c r="A3219" s="441" t="s">
        <v>5061</v>
      </c>
      <c r="B3219" s="442" t="s">
        <v>5062</v>
      </c>
      <c r="C3219" s="443" t="s">
        <v>5063</v>
      </c>
      <c r="D3219" s="444" t="s">
        <v>5064</v>
      </c>
      <c r="E3219" s="443" t="s">
        <v>1373</v>
      </c>
      <c r="F3219" s="444" t="s">
        <v>1374</v>
      </c>
      <c r="G3219" s="443" t="s">
        <v>3110</v>
      </c>
      <c r="H3219" s="443" t="s">
        <v>5351</v>
      </c>
      <c r="I3219" s="445">
        <v>1.9850000143051147</v>
      </c>
      <c r="J3219" s="445">
        <v>2100</v>
      </c>
      <c r="K3219" s="446">
        <v>4170</v>
      </c>
    </row>
    <row r="3220" spans="1:11" ht="14.45" customHeight="1" x14ac:dyDescent="0.2">
      <c r="A3220" s="441" t="s">
        <v>5061</v>
      </c>
      <c r="B3220" s="442" t="s">
        <v>5062</v>
      </c>
      <c r="C3220" s="443" t="s">
        <v>5063</v>
      </c>
      <c r="D3220" s="444" t="s">
        <v>5064</v>
      </c>
      <c r="E3220" s="443" t="s">
        <v>1373</v>
      </c>
      <c r="F3220" s="444" t="s">
        <v>1374</v>
      </c>
      <c r="G3220" s="443" t="s">
        <v>3110</v>
      </c>
      <c r="H3220" s="443" t="s">
        <v>3111</v>
      </c>
      <c r="I3220" s="445">
        <v>1.9860000133514404</v>
      </c>
      <c r="J3220" s="445">
        <v>1500</v>
      </c>
      <c r="K3220" s="446">
        <v>2978</v>
      </c>
    </row>
    <row r="3221" spans="1:11" ht="14.45" customHeight="1" x14ac:dyDescent="0.2">
      <c r="A3221" s="441" t="s">
        <v>5061</v>
      </c>
      <c r="B3221" s="442" t="s">
        <v>5062</v>
      </c>
      <c r="C3221" s="443" t="s">
        <v>5063</v>
      </c>
      <c r="D3221" s="444" t="s">
        <v>5064</v>
      </c>
      <c r="E3221" s="443" t="s">
        <v>1373</v>
      </c>
      <c r="F3221" s="444" t="s">
        <v>1374</v>
      </c>
      <c r="G3221" s="443" t="s">
        <v>3112</v>
      </c>
      <c r="H3221" s="443" t="s">
        <v>5352</v>
      </c>
      <c r="I3221" s="445">
        <v>2.0399999618530273</v>
      </c>
      <c r="J3221" s="445">
        <v>300</v>
      </c>
      <c r="K3221" s="446">
        <v>612</v>
      </c>
    </row>
    <row r="3222" spans="1:11" ht="14.45" customHeight="1" x14ac:dyDescent="0.2">
      <c r="A3222" s="441" t="s">
        <v>5061</v>
      </c>
      <c r="B3222" s="442" t="s">
        <v>5062</v>
      </c>
      <c r="C3222" s="443" t="s">
        <v>5063</v>
      </c>
      <c r="D3222" s="444" t="s">
        <v>5064</v>
      </c>
      <c r="E3222" s="443" t="s">
        <v>1373</v>
      </c>
      <c r="F3222" s="444" t="s">
        <v>1374</v>
      </c>
      <c r="G3222" s="443" t="s">
        <v>3112</v>
      </c>
      <c r="H3222" s="443" t="s">
        <v>3113</v>
      </c>
      <c r="I3222" s="445">
        <v>2.0466666221618652</v>
      </c>
      <c r="J3222" s="445">
        <v>600</v>
      </c>
      <c r="K3222" s="446">
        <v>1228</v>
      </c>
    </row>
    <row r="3223" spans="1:11" ht="14.45" customHeight="1" x14ac:dyDescent="0.2">
      <c r="A3223" s="441" t="s">
        <v>5061</v>
      </c>
      <c r="B3223" s="442" t="s">
        <v>5062</v>
      </c>
      <c r="C3223" s="443" t="s">
        <v>5063</v>
      </c>
      <c r="D3223" s="444" t="s">
        <v>5064</v>
      </c>
      <c r="E3223" s="443" t="s">
        <v>1373</v>
      </c>
      <c r="F3223" s="444" t="s">
        <v>1374</v>
      </c>
      <c r="G3223" s="443" t="s">
        <v>5353</v>
      </c>
      <c r="H3223" s="443" t="s">
        <v>5354</v>
      </c>
      <c r="I3223" s="445">
        <v>3.0739999294281004</v>
      </c>
      <c r="J3223" s="445">
        <v>1200</v>
      </c>
      <c r="K3223" s="446">
        <v>3690</v>
      </c>
    </row>
    <row r="3224" spans="1:11" ht="14.45" customHeight="1" x14ac:dyDescent="0.2">
      <c r="A3224" s="441" t="s">
        <v>5061</v>
      </c>
      <c r="B3224" s="442" t="s">
        <v>5062</v>
      </c>
      <c r="C3224" s="443" t="s">
        <v>5063</v>
      </c>
      <c r="D3224" s="444" t="s">
        <v>5064</v>
      </c>
      <c r="E3224" s="443" t="s">
        <v>1373</v>
      </c>
      <c r="F3224" s="444" t="s">
        <v>1374</v>
      </c>
      <c r="G3224" s="443" t="s">
        <v>2714</v>
      </c>
      <c r="H3224" s="443" t="s">
        <v>2715</v>
      </c>
      <c r="I3224" s="445">
        <v>3.0949999094009399</v>
      </c>
      <c r="J3224" s="445">
        <v>900</v>
      </c>
      <c r="K3224" s="446">
        <v>2784</v>
      </c>
    </row>
    <row r="3225" spans="1:11" ht="14.45" customHeight="1" x14ac:dyDescent="0.2">
      <c r="A3225" s="441" t="s">
        <v>5061</v>
      </c>
      <c r="B3225" s="442" t="s">
        <v>5062</v>
      </c>
      <c r="C3225" s="443" t="s">
        <v>5063</v>
      </c>
      <c r="D3225" s="444" t="s">
        <v>5064</v>
      </c>
      <c r="E3225" s="443" t="s">
        <v>1373</v>
      </c>
      <c r="F3225" s="444" t="s">
        <v>1374</v>
      </c>
      <c r="G3225" s="443" t="s">
        <v>5353</v>
      </c>
      <c r="H3225" s="443" t="s">
        <v>5355</v>
      </c>
      <c r="I3225" s="445">
        <v>3.0724999308586121</v>
      </c>
      <c r="J3225" s="445">
        <v>1000</v>
      </c>
      <c r="K3225" s="446">
        <v>3074</v>
      </c>
    </row>
    <row r="3226" spans="1:11" ht="14.45" customHeight="1" x14ac:dyDescent="0.2">
      <c r="A3226" s="441" t="s">
        <v>5061</v>
      </c>
      <c r="B3226" s="442" t="s">
        <v>5062</v>
      </c>
      <c r="C3226" s="443" t="s">
        <v>5063</v>
      </c>
      <c r="D3226" s="444" t="s">
        <v>5064</v>
      </c>
      <c r="E3226" s="443" t="s">
        <v>1373</v>
      </c>
      <c r="F3226" s="444" t="s">
        <v>1374</v>
      </c>
      <c r="G3226" s="443" t="s">
        <v>1444</v>
      </c>
      <c r="H3226" s="443" t="s">
        <v>5356</v>
      </c>
      <c r="I3226" s="445">
        <v>1.9199999570846558</v>
      </c>
      <c r="J3226" s="445">
        <v>350</v>
      </c>
      <c r="K3226" s="446">
        <v>672</v>
      </c>
    </row>
    <row r="3227" spans="1:11" ht="14.45" customHeight="1" x14ac:dyDescent="0.2">
      <c r="A3227" s="441" t="s">
        <v>5061</v>
      </c>
      <c r="B3227" s="442" t="s">
        <v>5062</v>
      </c>
      <c r="C3227" s="443" t="s">
        <v>5063</v>
      </c>
      <c r="D3227" s="444" t="s">
        <v>5064</v>
      </c>
      <c r="E3227" s="443" t="s">
        <v>1373</v>
      </c>
      <c r="F3227" s="444" t="s">
        <v>1374</v>
      </c>
      <c r="G3227" s="443" t="s">
        <v>5357</v>
      </c>
      <c r="H3227" s="443" t="s">
        <v>5358</v>
      </c>
      <c r="I3227" s="445">
        <v>2.1666667461395264</v>
      </c>
      <c r="J3227" s="445">
        <v>950</v>
      </c>
      <c r="K3227" s="446">
        <v>2058.2400054931641</v>
      </c>
    </row>
    <row r="3228" spans="1:11" ht="14.45" customHeight="1" x14ac:dyDescent="0.2">
      <c r="A3228" s="441" t="s">
        <v>5061</v>
      </c>
      <c r="B3228" s="442" t="s">
        <v>5062</v>
      </c>
      <c r="C3228" s="443" t="s">
        <v>5063</v>
      </c>
      <c r="D3228" s="444" t="s">
        <v>5064</v>
      </c>
      <c r="E3228" s="443" t="s">
        <v>1373</v>
      </c>
      <c r="F3228" s="444" t="s">
        <v>1374</v>
      </c>
      <c r="G3228" s="443" t="s">
        <v>5357</v>
      </c>
      <c r="H3228" s="443" t="s">
        <v>5359</v>
      </c>
      <c r="I3228" s="445">
        <v>2.1637500822544098</v>
      </c>
      <c r="J3228" s="445">
        <v>1750</v>
      </c>
      <c r="K3228" s="446">
        <v>3784.5</v>
      </c>
    </row>
    <row r="3229" spans="1:11" ht="14.45" customHeight="1" x14ac:dyDescent="0.2">
      <c r="A3229" s="441" t="s">
        <v>5061</v>
      </c>
      <c r="B3229" s="442" t="s">
        <v>5062</v>
      </c>
      <c r="C3229" s="443" t="s">
        <v>5063</v>
      </c>
      <c r="D3229" s="444" t="s">
        <v>5064</v>
      </c>
      <c r="E3229" s="443" t="s">
        <v>1373</v>
      </c>
      <c r="F3229" s="444" t="s">
        <v>1374</v>
      </c>
      <c r="G3229" s="443" t="s">
        <v>5360</v>
      </c>
      <c r="H3229" s="443" t="s">
        <v>5361</v>
      </c>
      <c r="I3229" s="445">
        <v>21.236666361490887</v>
      </c>
      <c r="J3229" s="445">
        <v>150</v>
      </c>
      <c r="K3229" s="446">
        <v>3185.5</v>
      </c>
    </row>
    <row r="3230" spans="1:11" ht="14.45" customHeight="1" x14ac:dyDescent="0.2">
      <c r="A3230" s="441" t="s">
        <v>5061</v>
      </c>
      <c r="B3230" s="442" t="s">
        <v>5062</v>
      </c>
      <c r="C3230" s="443" t="s">
        <v>5063</v>
      </c>
      <c r="D3230" s="444" t="s">
        <v>5064</v>
      </c>
      <c r="E3230" s="443" t="s">
        <v>1373</v>
      </c>
      <c r="F3230" s="444" t="s">
        <v>1374</v>
      </c>
      <c r="G3230" s="443" t="s">
        <v>5362</v>
      </c>
      <c r="H3230" s="443" t="s">
        <v>5363</v>
      </c>
      <c r="I3230" s="445">
        <v>2.5166666507720947</v>
      </c>
      <c r="J3230" s="445">
        <v>400</v>
      </c>
      <c r="K3230" s="446">
        <v>1007</v>
      </c>
    </row>
    <row r="3231" spans="1:11" ht="14.45" customHeight="1" x14ac:dyDescent="0.2">
      <c r="A3231" s="441" t="s">
        <v>5061</v>
      </c>
      <c r="B3231" s="442" t="s">
        <v>5062</v>
      </c>
      <c r="C3231" s="443" t="s">
        <v>5063</v>
      </c>
      <c r="D3231" s="444" t="s">
        <v>5064</v>
      </c>
      <c r="E3231" s="443" t="s">
        <v>1373</v>
      </c>
      <c r="F3231" s="444" t="s">
        <v>1374</v>
      </c>
      <c r="G3231" s="443" t="s">
        <v>5360</v>
      </c>
      <c r="H3231" s="443" t="s">
        <v>5364</v>
      </c>
      <c r="I3231" s="445">
        <v>21.229999542236328</v>
      </c>
      <c r="J3231" s="445">
        <v>100</v>
      </c>
      <c r="K3231" s="446">
        <v>2123</v>
      </c>
    </row>
    <row r="3232" spans="1:11" ht="14.45" customHeight="1" x14ac:dyDescent="0.2">
      <c r="A3232" s="441" t="s">
        <v>5061</v>
      </c>
      <c r="B3232" s="442" t="s">
        <v>5062</v>
      </c>
      <c r="C3232" s="443" t="s">
        <v>5063</v>
      </c>
      <c r="D3232" s="444" t="s">
        <v>5064</v>
      </c>
      <c r="E3232" s="443" t="s">
        <v>1373</v>
      </c>
      <c r="F3232" s="444" t="s">
        <v>1374</v>
      </c>
      <c r="G3232" s="443" t="s">
        <v>5362</v>
      </c>
      <c r="H3232" s="443" t="s">
        <v>5365</v>
      </c>
      <c r="I3232" s="445">
        <v>2.5149999856948853</v>
      </c>
      <c r="J3232" s="445">
        <v>500</v>
      </c>
      <c r="K3232" s="446">
        <v>1259</v>
      </c>
    </row>
    <row r="3233" spans="1:11" ht="14.45" customHeight="1" x14ac:dyDescent="0.2">
      <c r="A3233" s="441" t="s">
        <v>5061</v>
      </c>
      <c r="B3233" s="442" t="s">
        <v>5062</v>
      </c>
      <c r="C3233" s="443" t="s">
        <v>5063</v>
      </c>
      <c r="D3233" s="444" t="s">
        <v>5064</v>
      </c>
      <c r="E3233" s="443" t="s">
        <v>1373</v>
      </c>
      <c r="F3233" s="444" t="s">
        <v>1374</v>
      </c>
      <c r="G3233" s="443" t="s">
        <v>5366</v>
      </c>
      <c r="H3233" s="443" t="s">
        <v>5367</v>
      </c>
      <c r="I3233" s="445">
        <v>3.6049998998641968</v>
      </c>
      <c r="J3233" s="445">
        <v>300</v>
      </c>
      <c r="K3233" s="446">
        <v>1081.3199768066406</v>
      </c>
    </row>
    <row r="3234" spans="1:11" ht="14.45" customHeight="1" x14ac:dyDescent="0.2">
      <c r="A3234" s="441" t="s">
        <v>5061</v>
      </c>
      <c r="B3234" s="442" t="s">
        <v>5062</v>
      </c>
      <c r="C3234" s="443" t="s">
        <v>5063</v>
      </c>
      <c r="D3234" s="444" t="s">
        <v>5064</v>
      </c>
      <c r="E3234" s="443" t="s">
        <v>1373</v>
      </c>
      <c r="F3234" s="444" t="s">
        <v>1374</v>
      </c>
      <c r="G3234" s="443" t="s">
        <v>2833</v>
      </c>
      <c r="H3234" s="443" t="s">
        <v>2834</v>
      </c>
      <c r="I3234" s="445">
        <v>22.34999942779541</v>
      </c>
      <c r="J3234" s="445">
        <v>100</v>
      </c>
      <c r="K3234" s="446">
        <v>2235</v>
      </c>
    </row>
    <row r="3235" spans="1:11" ht="14.45" customHeight="1" x14ac:dyDescent="0.2">
      <c r="A3235" s="441" t="s">
        <v>5061</v>
      </c>
      <c r="B3235" s="442" t="s">
        <v>5062</v>
      </c>
      <c r="C3235" s="443" t="s">
        <v>5063</v>
      </c>
      <c r="D3235" s="444" t="s">
        <v>5064</v>
      </c>
      <c r="E3235" s="443" t="s">
        <v>1373</v>
      </c>
      <c r="F3235" s="444" t="s">
        <v>1374</v>
      </c>
      <c r="G3235" s="443" t="s">
        <v>2833</v>
      </c>
      <c r="H3235" s="443" t="s">
        <v>4056</v>
      </c>
      <c r="I3235" s="445">
        <v>21.239999771118164</v>
      </c>
      <c r="J3235" s="445">
        <v>50</v>
      </c>
      <c r="K3235" s="446">
        <v>1062</v>
      </c>
    </row>
    <row r="3236" spans="1:11" ht="14.45" customHeight="1" x14ac:dyDescent="0.2">
      <c r="A3236" s="441" t="s">
        <v>5061</v>
      </c>
      <c r="B3236" s="442" t="s">
        <v>5062</v>
      </c>
      <c r="C3236" s="443" t="s">
        <v>5063</v>
      </c>
      <c r="D3236" s="444" t="s">
        <v>5064</v>
      </c>
      <c r="E3236" s="443" t="s">
        <v>4146</v>
      </c>
      <c r="F3236" s="444" t="s">
        <v>4147</v>
      </c>
      <c r="G3236" s="443" t="s">
        <v>5296</v>
      </c>
      <c r="H3236" s="443" t="s">
        <v>5297</v>
      </c>
      <c r="I3236" s="445">
        <v>150</v>
      </c>
      <c r="J3236" s="445">
        <v>10</v>
      </c>
      <c r="K3236" s="446">
        <v>1500</v>
      </c>
    </row>
    <row r="3237" spans="1:11" ht="14.45" customHeight="1" x14ac:dyDescent="0.2">
      <c r="A3237" s="441" t="s">
        <v>5061</v>
      </c>
      <c r="B3237" s="442" t="s">
        <v>5062</v>
      </c>
      <c r="C3237" s="443" t="s">
        <v>5063</v>
      </c>
      <c r="D3237" s="444" t="s">
        <v>5064</v>
      </c>
      <c r="E3237" s="443" t="s">
        <v>4146</v>
      </c>
      <c r="F3237" s="444" t="s">
        <v>4147</v>
      </c>
      <c r="G3237" s="443" t="s">
        <v>5296</v>
      </c>
      <c r="H3237" s="443" t="s">
        <v>5368</v>
      </c>
      <c r="I3237" s="445">
        <v>150</v>
      </c>
      <c r="J3237" s="445">
        <v>20</v>
      </c>
      <c r="K3237" s="446">
        <v>3000.070068359375</v>
      </c>
    </row>
    <row r="3238" spans="1:11" ht="14.45" customHeight="1" x14ac:dyDescent="0.2">
      <c r="A3238" s="441" t="s">
        <v>5061</v>
      </c>
      <c r="B3238" s="442" t="s">
        <v>5062</v>
      </c>
      <c r="C3238" s="443" t="s">
        <v>5063</v>
      </c>
      <c r="D3238" s="444" t="s">
        <v>5064</v>
      </c>
      <c r="E3238" s="443" t="s">
        <v>4146</v>
      </c>
      <c r="F3238" s="444" t="s">
        <v>4147</v>
      </c>
      <c r="G3238" s="443" t="s">
        <v>4150</v>
      </c>
      <c r="H3238" s="443" t="s">
        <v>4151</v>
      </c>
      <c r="I3238" s="445">
        <v>9.0344443851047096</v>
      </c>
      <c r="J3238" s="445">
        <v>2200</v>
      </c>
      <c r="K3238" s="446">
        <v>22363</v>
      </c>
    </row>
    <row r="3239" spans="1:11" ht="14.45" customHeight="1" x14ac:dyDescent="0.2">
      <c r="A3239" s="441" t="s">
        <v>5061</v>
      </c>
      <c r="B3239" s="442" t="s">
        <v>5062</v>
      </c>
      <c r="C3239" s="443" t="s">
        <v>5063</v>
      </c>
      <c r="D3239" s="444" t="s">
        <v>5064</v>
      </c>
      <c r="E3239" s="443" t="s">
        <v>4146</v>
      </c>
      <c r="F3239" s="444" t="s">
        <v>4147</v>
      </c>
      <c r="G3239" s="443" t="s">
        <v>4150</v>
      </c>
      <c r="H3239" s="443" t="s">
        <v>4152</v>
      </c>
      <c r="I3239" s="445">
        <v>10.163333257039389</v>
      </c>
      <c r="J3239" s="445">
        <v>900</v>
      </c>
      <c r="K3239" s="446">
        <v>9146</v>
      </c>
    </row>
    <row r="3240" spans="1:11" ht="14.45" customHeight="1" x14ac:dyDescent="0.2">
      <c r="A3240" s="441" t="s">
        <v>5061</v>
      </c>
      <c r="B3240" s="442" t="s">
        <v>5062</v>
      </c>
      <c r="C3240" s="443" t="s">
        <v>5063</v>
      </c>
      <c r="D3240" s="444" t="s">
        <v>5064</v>
      </c>
      <c r="E3240" s="443" t="s">
        <v>4146</v>
      </c>
      <c r="F3240" s="444" t="s">
        <v>4147</v>
      </c>
      <c r="G3240" s="443" t="s">
        <v>5369</v>
      </c>
      <c r="H3240" s="443" t="s">
        <v>5370</v>
      </c>
      <c r="I3240" s="445">
        <v>16.819999694824219</v>
      </c>
      <c r="J3240" s="445">
        <v>120</v>
      </c>
      <c r="K3240" s="446">
        <v>2018.4000244140625</v>
      </c>
    </row>
    <row r="3241" spans="1:11" ht="14.45" customHeight="1" x14ac:dyDescent="0.2">
      <c r="A3241" s="441" t="s">
        <v>5061</v>
      </c>
      <c r="B3241" s="442" t="s">
        <v>5062</v>
      </c>
      <c r="C3241" s="443" t="s">
        <v>5063</v>
      </c>
      <c r="D3241" s="444" t="s">
        <v>5064</v>
      </c>
      <c r="E3241" s="443" t="s">
        <v>4146</v>
      </c>
      <c r="F3241" s="444" t="s">
        <v>4147</v>
      </c>
      <c r="G3241" s="443" t="s">
        <v>5371</v>
      </c>
      <c r="H3241" s="443" t="s">
        <v>5372</v>
      </c>
      <c r="I3241" s="445">
        <v>16.700000762939453</v>
      </c>
      <c r="J3241" s="445">
        <v>200</v>
      </c>
      <c r="K3241" s="446">
        <v>3340</v>
      </c>
    </row>
    <row r="3242" spans="1:11" ht="14.45" customHeight="1" x14ac:dyDescent="0.2">
      <c r="A3242" s="441" t="s">
        <v>5061</v>
      </c>
      <c r="B3242" s="442" t="s">
        <v>5062</v>
      </c>
      <c r="C3242" s="443" t="s">
        <v>5063</v>
      </c>
      <c r="D3242" s="444" t="s">
        <v>5064</v>
      </c>
      <c r="E3242" s="443" t="s">
        <v>4146</v>
      </c>
      <c r="F3242" s="444" t="s">
        <v>4147</v>
      </c>
      <c r="G3242" s="443" t="s">
        <v>5369</v>
      </c>
      <c r="H3242" s="443" t="s">
        <v>5373</v>
      </c>
      <c r="I3242" s="445">
        <v>16.819999694824219</v>
      </c>
      <c r="J3242" s="445">
        <v>70</v>
      </c>
      <c r="K3242" s="446">
        <v>1177.3999938964844</v>
      </c>
    </row>
    <row r="3243" spans="1:11" ht="14.45" customHeight="1" x14ac:dyDescent="0.2">
      <c r="A3243" s="441" t="s">
        <v>5061</v>
      </c>
      <c r="B3243" s="442" t="s">
        <v>5062</v>
      </c>
      <c r="C3243" s="443" t="s">
        <v>5063</v>
      </c>
      <c r="D3243" s="444" t="s">
        <v>5064</v>
      </c>
      <c r="E3243" s="443" t="s">
        <v>1450</v>
      </c>
      <c r="F3243" s="444" t="s">
        <v>1451</v>
      </c>
      <c r="G3243" s="443" t="s">
        <v>3114</v>
      </c>
      <c r="H3243" s="443" t="s">
        <v>3115</v>
      </c>
      <c r="I3243" s="445">
        <v>0.47999998927116394</v>
      </c>
      <c r="J3243" s="445">
        <v>200</v>
      </c>
      <c r="K3243" s="446">
        <v>96</v>
      </c>
    </row>
    <row r="3244" spans="1:11" ht="14.45" customHeight="1" x14ac:dyDescent="0.2">
      <c r="A3244" s="441" t="s">
        <v>5061</v>
      </c>
      <c r="B3244" s="442" t="s">
        <v>5062</v>
      </c>
      <c r="C3244" s="443" t="s">
        <v>5063</v>
      </c>
      <c r="D3244" s="444" t="s">
        <v>5064</v>
      </c>
      <c r="E3244" s="443" t="s">
        <v>1450</v>
      </c>
      <c r="F3244" s="444" t="s">
        <v>1451</v>
      </c>
      <c r="G3244" s="443" t="s">
        <v>4801</v>
      </c>
      <c r="H3244" s="443" t="s">
        <v>5374</v>
      </c>
      <c r="I3244" s="445">
        <v>0.30375000834465027</v>
      </c>
      <c r="J3244" s="445">
        <v>4100</v>
      </c>
      <c r="K3244" s="446">
        <v>1248</v>
      </c>
    </row>
    <row r="3245" spans="1:11" ht="14.45" customHeight="1" x14ac:dyDescent="0.2">
      <c r="A3245" s="441" t="s">
        <v>5061</v>
      </c>
      <c r="B3245" s="442" t="s">
        <v>5062</v>
      </c>
      <c r="C3245" s="443" t="s">
        <v>5063</v>
      </c>
      <c r="D3245" s="444" t="s">
        <v>5064</v>
      </c>
      <c r="E3245" s="443" t="s">
        <v>1450</v>
      </c>
      <c r="F3245" s="444" t="s">
        <v>1451</v>
      </c>
      <c r="G3245" s="443" t="s">
        <v>4457</v>
      </c>
      <c r="H3245" s="443" t="s">
        <v>4458</v>
      </c>
      <c r="I3245" s="445">
        <v>0.30000001192092896</v>
      </c>
      <c r="J3245" s="445">
        <v>1900</v>
      </c>
      <c r="K3245" s="446">
        <v>570</v>
      </c>
    </row>
    <row r="3246" spans="1:11" ht="14.45" customHeight="1" x14ac:dyDescent="0.2">
      <c r="A3246" s="441" t="s">
        <v>5061</v>
      </c>
      <c r="B3246" s="442" t="s">
        <v>5062</v>
      </c>
      <c r="C3246" s="443" t="s">
        <v>5063</v>
      </c>
      <c r="D3246" s="444" t="s">
        <v>5064</v>
      </c>
      <c r="E3246" s="443" t="s">
        <v>1450</v>
      </c>
      <c r="F3246" s="444" t="s">
        <v>1451</v>
      </c>
      <c r="G3246" s="443" t="s">
        <v>3141</v>
      </c>
      <c r="H3246" s="443" t="s">
        <v>3142</v>
      </c>
      <c r="I3246" s="445">
        <v>0.30000001192092896</v>
      </c>
      <c r="J3246" s="445">
        <v>200</v>
      </c>
      <c r="K3246" s="446">
        <v>60</v>
      </c>
    </row>
    <row r="3247" spans="1:11" ht="14.45" customHeight="1" x14ac:dyDescent="0.2">
      <c r="A3247" s="441" t="s">
        <v>5061</v>
      </c>
      <c r="B3247" s="442" t="s">
        <v>5062</v>
      </c>
      <c r="C3247" s="443" t="s">
        <v>5063</v>
      </c>
      <c r="D3247" s="444" t="s">
        <v>5064</v>
      </c>
      <c r="E3247" s="443" t="s">
        <v>1450</v>
      </c>
      <c r="F3247" s="444" t="s">
        <v>1451</v>
      </c>
      <c r="G3247" s="443" t="s">
        <v>1454</v>
      </c>
      <c r="H3247" s="443" t="s">
        <v>1455</v>
      </c>
      <c r="I3247" s="445">
        <v>0.54700001478195193</v>
      </c>
      <c r="J3247" s="445">
        <v>6900</v>
      </c>
      <c r="K3247" s="446">
        <v>3771</v>
      </c>
    </row>
    <row r="3248" spans="1:11" ht="14.45" customHeight="1" x14ac:dyDescent="0.2">
      <c r="A3248" s="441" t="s">
        <v>5061</v>
      </c>
      <c r="B3248" s="442" t="s">
        <v>5062</v>
      </c>
      <c r="C3248" s="443" t="s">
        <v>5063</v>
      </c>
      <c r="D3248" s="444" t="s">
        <v>5064</v>
      </c>
      <c r="E3248" s="443" t="s">
        <v>1450</v>
      </c>
      <c r="F3248" s="444" t="s">
        <v>1451</v>
      </c>
      <c r="G3248" s="443" t="s">
        <v>4801</v>
      </c>
      <c r="H3248" s="443" t="s">
        <v>4802</v>
      </c>
      <c r="I3248" s="445">
        <v>0.30750000476837158</v>
      </c>
      <c r="J3248" s="445">
        <v>2400</v>
      </c>
      <c r="K3248" s="446">
        <v>738</v>
      </c>
    </row>
    <row r="3249" spans="1:11" ht="14.45" customHeight="1" x14ac:dyDescent="0.2">
      <c r="A3249" s="441" t="s">
        <v>5061</v>
      </c>
      <c r="B3249" s="442" t="s">
        <v>5062</v>
      </c>
      <c r="C3249" s="443" t="s">
        <v>5063</v>
      </c>
      <c r="D3249" s="444" t="s">
        <v>5064</v>
      </c>
      <c r="E3249" s="443" t="s">
        <v>1450</v>
      </c>
      <c r="F3249" s="444" t="s">
        <v>1451</v>
      </c>
      <c r="G3249" s="443" t="s">
        <v>4457</v>
      </c>
      <c r="H3249" s="443" t="s">
        <v>4465</v>
      </c>
      <c r="I3249" s="445">
        <v>0.30000001192092896</v>
      </c>
      <c r="J3249" s="445">
        <v>1800</v>
      </c>
      <c r="K3249" s="446">
        <v>540</v>
      </c>
    </row>
    <row r="3250" spans="1:11" ht="14.45" customHeight="1" x14ac:dyDescent="0.2">
      <c r="A3250" s="441" t="s">
        <v>5061</v>
      </c>
      <c r="B3250" s="442" t="s">
        <v>5062</v>
      </c>
      <c r="C3250" s="443" t="s">
        <v>5063</v>
      </c>
      <c r="D3250" s="444" t="s">
        <v>5064</v>
      </c>
      <c r="E3250" s="443" t="s">
        <v>1450</v>
      </c>
      <c r="F3250" s="444" t="s">
        <v>1451</v>
      </c>
      <c r="G3250" s="443" t="s">
        <v>3141</v>
      </c>
      <c r="H3250" s="443" t="s">
        <v>4803</v>
      </c>
      <c r="I3250" s="445">
        <v>0.30000001192092896</v>
      </c>
      <c r="J3250" s="445">
        <v>400</v>
      </c>
      <c r="K3250" s="446">
        <v>120</v>
      </c>
    </row>
    <row r="3251" spans="1:11" ht="14.45" customHeight="1" x14ac:dyDescent="0.2">
      <c r="A3251" s="441" t="s">
        <v>5061</v>
      </c>
      <c r="B3251" s="442" t="s">
        <v>5062</v>
      </c>
      <c r="C3251" s="443" t="s">
        <v>5063</v>
      </c>
      <c r="D3251" s="444" t="s">
        <v>5064</v>
      </c>
      <c r="E3251" s="443" t="s">
        <v>1450</v>
      </c>
      <c r="F3251" s="444" t="s">
        <v>1451</v>
      </c>
      <c r="G3251" s="443" t="s">
        <v>1452</v>
      </c>
      <c r="H3251" s="443" t="s">
        <v>1456</v>
      </c>
      <c r="I3251" s="445">
        <v>0.31000000238418579</v>
      </c>
      <c r="J3251" s="445">
        <v>400</v>
      </c>
      <c r="K3251" s="446">
        <v>124</v>
      </c>
    </row>
    <row r="3252" spans="1:11" ht="14.45" customHeight="1" x14ac:dyDescent="0.2">
      <c r="A3252" s="441" t="s">
        <v>5061</v>
      </c>
      <c r="B3252" s="442" t="s">
        <v>5062</v>
      </c>
      <c r="C3252" s="443" t="s">
        <v>5063</v>
      </c>
      <c r="D3252" s="444" t="s">
        <v>5064</v>
      </c>
      <c r="E3252" s="443" t="s">
        <v>1450</v>
      </c>
      <c r="F3252" s="444" t="s">
        <v>1451</v>
      </c>
      <c r="G3252" s="443" t="s">
        <v>1457</v>
      </c>
      <c r="H3252" s="443" t="s">
        <v>1458</v>
      </c>
      <c r="I3252" s="445">
        <v>0.68000000715255737</v>
      </c>
      <c r="J3252" s="445">
        <v>100</v>
      </c>
      <c r="K3252" s="446">
        <v>68</v>
      </c>
    </row>
    <row r="3253" spans="1:11" ht="14.45" customHeight="1" x14ac:dyDescent="0.2">
      <c r="A3253" s="441" t="s">
        <v>5061</v>
      </c>
      <c r="B3253" s="442" t="s">
        <v>5062</v>
      </c>
      <c r="C3253" s="443" t="s">
        <v>5063</v>
      </c>
      <c r="D3253" s="444" t="s">
        <v>5064</v>
      </c>
      <c r="E3253" s="443" t="s">
        <v>1450</v>
      </c>
      <c r="F3253" s="444" t="s">
        <v>1451</v>
      </c>
      <c r="G3253" s="443" t="s">
        <v>1454</v>
      </c>
      <c r="H3253" s="443" t="s">
        <v>1459</v>
      </c>
      <c r="I3253" s="445">
        <v>0.54428573165621075</v>
      </c>
      <c r="J3253" s="445">
        <v>4900</v>
      </c>
      <c r="K3253" s="446">
        <v>2668</v>
      </c>
    </row>
    <row r="3254" spans="1:11" ht="14.45" customHeight="1" x14ac:dyDescent="0.2">
      <c r="A3254" s="441" t="s">
        <v>5061</v>
      </c>
      <c r="B3254" s="442" t="s">
        <v>5062</v>
      </c>
      <c r="C3254" s="443" t="s">
        <v>5063</v>
      </c>
      <c r="D3254" s="444" t="s">
        <v>5064</v>
      </c>
      <c r="E3254" s="443" t="s">
        <v>1450</v>
      </c>
      <c r="F3254" s="444" t="s">
        <v>1451</v>
      </c>
      <c r="G3254" s="443" t="s">
        <v>5375</v>
      </c>
      <c r="H3254" s="443" t="s">
        <v>5376</v>
      </c>
      <c r="I3254" s="445">
        <v>1.9900000095367432</v>
      </c>
      <c r="J3254" s="445">
        <v>100</v>
      </c>
      <c r="K3254" s="446">
        <v>198.75</v>
      </c>
    </row>
    <row r="3255" spans="1:11" ht="14.45" customHeight="1" x14ac:dyDescent="0.2">
      <c r="A3255" s="441" t="s">
        <v>5061</v>
      </c>
      <c r="B3255" s="442" t="s">
        <v>5062</v>
      </c>
      <c r="C3255" s="443" t="s">
        <v>5063</v>
      </c>
      <c r="D3255" s="444" t="s">
        <v>5064</v>
      </c>
      <c r="E3255" s="443" t="s">
        <v>1450</v>
      </c>
      <c r="F3255" s="444" t="s">
        <v>1451</v>
      </c>
      <c r="G3255" s="443" t="s">
        <v>1460</v>
      </c>
      <c r="H3255" s="443" t="s">
        <v>5377</v>
      </c>
      <c r="I3255" s="445">
        <v>1.8024999499320984</v>
      </c>
      <c r="J3255" s="445">
        <v>1000</v>
      </c>
      <c r="K3255" s="446">
        <v>1801</v>
      </c>
    </row>
    <row r="3256" spans="1:11" ht="14.45" customHeight="1" x14ac:dyDescent="0.2">
      <c r="A3256" s="441" t="s">
        <v>5061</v>
      </c>
      <c r="B3256" s="442" t="s">
        <v>5062</v>
      </c>
      <c r="C3256" s="443" t="s">
        <v>5063</v>
      </c>
      <c r="D3256" s="444" t="s">
        <v>5064</v>
      </c>
      <c r="E3256" s="443" t="s">
        <v>1450</v>
      </c>
      <c r="F3256" s="444" t="s">
        <v>1451</v>
      </c>
      <c r="G3256" s="443" t="s">
        <v>1460</v>
      </c>
      <c r="H3256" s="443" t="s">
        <v>1461</v>
      </c>
      <c r="I3256" s="445">
        <v>1.8016666173934937</v>
      </c>
      <c r="J3256" s="445">
        <v>1800</v>
      </c>
      <c r="K3256" s="446">
        <v>3242</v>
      </c>
    </row>
    <row r="3257" spans="1:11" ht="14.45" customHeight="1" x14ac:dyDescent="0.2">
      <c r="A3257" s="441" t="s">
        <v>5061</v>
      </c>
      <c r="B3257" s="442" t="s">
        <v>5062</v>
      </c>
      <c r="C3257" s="443" t="s">
        <v>5063</v>
      </c>
      <c r="D3257" s="444" t="s">
        <v>5064</v>
      </c>
      <c r="E3257" s="443" t="s">
        <v>1462</v>
      </c>
      <c r="F3257" s="444" t="s">
        <v>1463</v>
      </c>
      <c r="G3257" s="443" t="s">
        <v>4523</v>
      </c>
      <c r="H3257" s="443" t="s">
        <v>5378</v>
      </c>
      <c r="I3257" s="445">
        <v>7.0199999809265137</v>
      </c>
      <c r="J3257" s="445">
        <v>50</v>
      </c>
      <c r="K3257" s="446">
        <v>351</v>
      </c>
    </row>
    <row r="3258" spans="1:11" ht="14.45" customHeight="1" x14ac:dyDescent="0.2">
      <c r="A3258" s="441" t="s">
        <v>5061</v>
      </c>
      <c r="B3258" s="442" t="s">
        <v>5062</v>
      </c>
      <c r="C3258" s="443" t="s">
        <v>5063</v>
      </c>
      <c r="D3258" s="444" t="s">
        <v>5064</v>
      </c>
      <c r="E3258" s="443" t="s">
        <v>1462</v>
      </c>
      <c r="F3258" s="444" t="s">
        <v>1463</v>
      </c>
      <c r="G3258" s="443" t="s">
        <v>4809</v>
      </c>
      <c r="H3258" s="443" t="s">
        <v>5379</v>
      </c>
      <c r="I3258" s="445">
        <v>7.0199999809265137</v>
      </c>
      <c r="J3258" s="445">
        <v>150</v>
      </c>
      <c r="K3258" s="446">
        <v>1053</v>
      </c>
    </row>
    <row r="3259" spans="1:11" ht="14.45" customHeight="1" x14ac:dyDescent="0.2">
      <c r="A3259" s="441" t="s">
        <v>5061</v>
      </c>
      <c r="B3259" s="442" t="s">
        <v>5062</v>
      </c>
      <c r="C3259" s="443" t="s">
        <v>5063</v>
      </c>
      <c r="D3259" s="444" t="s">
        <v>5064</v>
      </c>
      <c r="E3259" s="443" t="s">
        <v>1462</v>
      </c>
      <c r="F3259" s="444" t="s">
        <v>1463</v>
      </c>
      <c r="G3259" s="443" t="s">
        <v>5380</v>
      </c>
      <c r="H3259" s="443" t="s">
        <v>5381</v>
      </c>
      <c r="I3259" s="445">
        <v>7.0150001049041748</v>
      </c>
      <c r="J3259" s="445">
        <v>150</v>
      </c>
      <c r="K3259" s="446">
        <v>1052.5</v>
      </c>
    </row>
    <row r="3260" spans="1:11" ht="14.45" customHeight="1" x14ac:dyDescent="0.2">
      <c r="A3260" s="441" t="s">
        <v>5061</v>
      </c>
      <c r="B3260" s="442" t="s">
        <v>5062</v>
      </c>
      <c r="C3260" s="443" t="s">
        <v>5063</v>
      </c>
      <c r="D3260" s="444" t="s">
        <v>5064</v>
      </c>
      <c r="E3260" s="443" t="s">
        <v>1462</v>
      </c>
      <c r="F3260" s="444" t="s">
        <v>1463</v>
      </c>
      <c r="G3260" s="443" t="s">
        <v>4523</v>
      </c>
      <c r="H3260" s="443" t="s">
        <v>4524</v>
      </c>
      <c r="I3260" s="445">
        <v>7.0199999809265137</v>
      </c>
      <c r="J3260" s="445">
        <v>100</v>
      </c>
      <c r="K3260" s="446">
        <v>702</v>
      </c>
    </row>
    <row r="3261" spans="1:11" ht="14.45" customHeight="1" x14ac:dyDescent="0.2">
      <c r="A3261" s="441" t="s">
        <v>5061</v>
      </c>
      <c r="B3261" s="442" t="s">
        <v>5062</v>
      </c>
      <c r="C3261" s="443" t="s">
        <v>5063</v>
      </c>
      <c r="D3261" s="444" t="s">
        <v>5064</v>
      </c>
      <c r="E3261" s="443" t="s">
        <v>1462</v>
      </c>
      <c r="F3261" s="444" t="s">
        <v>1463</v>
      </c>
      <c r="G3261" s="443" t="s">
        <v>4809</v>
      </c>
      <c r="H3261" s="443" t="s">
        <v>4810</v>
      </c>
      <c r="I3261" s="445">
        <v>7.0199999809265137</v>
      </c>
      <c r="J3261" s="445">
        <v>50</v>
      </c>
      <c r="K3261" s="446">
        <v>351</v>
      </c>
    </row>
    <row r="3262" spans="1:11" ht="14.45" customHeight="1" x14ac:dyDescent="0.2">
      <c r="A3262" s="441" t="s">
        <v>5061</v>
      </c>
      <c r="B3262" s="442" t="s">
        <v>5062</v>
      </c>
      <c r="C3262" s="443" t="s">
        <v>5063</v>
      </c>
      <c r="D3262" s="444" t="s">
        <v>5064</v>
      </c>
      <c r="E3262" s="443" t="s">
        <v>1462</v>
      </c>
      <c r="F3262" s="444" t="s">
        <v>1463</v>
      </c>
      <c r="G3262" s="443" t="s">
        <v>1464</v>
      </c>
      <c r="H3262" s="443" t="s">
        <v>1465</v>
      </c>
      <c r="I3262" s="445">
        <v>0.64111110899183488</v>
      </c>
      <c r="J3262" s="445">
        <v>22000</v>
      </c>
      <c r="K3262" s="446">
        <v>14160</v>
      </c>
    </row>
    <row r="3263" spans="1:11" ht="14.45" customHeight="1" x14ac:dyDescent="0.2">
      <c r="A3263" s="441" t="s">
        <v>5061</v>
      </c>
      <c r="B3263" s="442" t="s">
        <v>5062</v>
      </c>
      <c r="C3263" s="443" t="s">
        <v>5063</v>
      </c>
      <c r="D3263" s="444" t="s">
        <v>5064</v>
      </c>
      <c r="E3263" s="443" t="s">
        <v>1462</v>
      </c>
      <c r="F3263" s="444" t="s">
        <v>1463</v>
      </c>
      <c r="G3263" s="443" t="s">
        <v>1466</v>
      </c>
      <c r="H3263" s="443" t="s">
        <v>1467</v>
      </c>
      <c r="I3263" s="445">
        <v>0.63916666309038794</v>
      </c>
      <c r="J3263" s="445">
        <v>39600</v>
      </c>
      <c r="K3263" s="446">
        <v>25124</v>
      </c>
    </row>
    <row r="3264" spans="1:11" ht="14.45" customHeight="1" x14ac:dyDescent="0.2">
      <c r="A3264" s="441" t="s">
        <v>5061</v>
      </c>
      <c r="B3264" s="442" t="s">
        <v>5062</v>
      </c>
      <c r="C3264" s="443" t="s">
        <v>5063</v>
      </c>
      <c r="D3264" s="444" t="s">
        <v>5064</v>
      </c>
      <c r="E3264" s="443" t="s">
        <v>1462</v>
      </c>
      <c r="F3264" s="444" t="s">
        <v>1463</v>
      </c>
      <c r="G3264" s="443" t="s">
        <v>1468</v>
      </c>
      <c r="H3264" s="443" t="s">
        <v>1469</v>
      </c>
      <c r="I3264" s="445">
        <v>0.64199999570846555</v>
      </c>
      <c r="J3264" s="445">
        <v>10800</v>
      </c>
      <c r="K3264" s="446">
        <v>6854</v>
      </c>
    </row>
    <row r="3265" spans="1:11" ht="14.45" customHeight="1" x14ac:dyDescent="0.2">
      <c r="A3265" s="441" t="s">
        <v>5061</v>
      </c>
      <c r="B3265" s="442" t="s">
        <v>5062</v>
      </c>
      <c r="C3265" s="443" t="s">
        <v>5063</v>
      </c>
      <c r="D3265" s="444" t="s">
        <v>5064</v>
      </c>
      <c r="E3265" s="443" t="s">
        <v>1462</v>
      </c>
      <c r="F3265" s="444" t="s">
        <v>1463</v>
      </c>
      <c r="G3265" s="443" t="s">
        <v>5382</v>
      </c>
      <c r="H3265" s="443" t="s">
        <v>5383</v>
      </c>
      <c r="I3265" s="445">
        <v>0.74000000953674316</v>
      </c>
      <c r="J3265" s="445">
        <v>2000</v>
      </c>
      <c r="K3265" s="446">
        <v>1480</v>
      </c>
    </row>
    <row r="3266" spans="1:11" ht="14.45" customHeight="1" x14ac:dyDescent="0.2">
      <c r="A3266" s="441" t="s">
        <v>5061</v>
      </c>
      <c r="B3266" s="442" t="s">
        <v>5062</v>
      </c>
      <c r="C3266" s="443" t="s">
        <v>5063</v>
      </c>
      <c r="D3266" s="444" t="s">
        <v>5064</v>
      </c>
      <c r="E3266" s="443" t="s">
        <v>1462</v>
      </c>
      <c r="F3266" s="444" t="s">
        <v>1463</v>
      </c>
      <c r="G3266" s="443" t="s">
        <v>5384</v>
      </c>
      <c r="H3266" s="443" t="s">
        <v>5385</v>
      </c>
      <c r="I3266" s="445">
        <v>0.74000000953674316</v>
      </c>
      <c r="J3266" s="445">
        <v>5000</v>
      </c>
      <c r="K3266" s="446">
        <v>3690.5</v>
      </c>
    </row>
    <row r="3267" spans="1:11" ht="14.45" customHeight="1" x14ac:dyDescent="0.2">
      <c r="A3267" s="441" t="s">
        <v>5061</v>
      </c>
      <c r="B3267" s="442" t="s">
        <v>5062</v>
      </c>
      <c r="C3267" s="443" t="s">
        <v>5063</v>
      </c>
      <c r="D3267" s="444" t="s">
        <v>5064</v>
      </c>
      <c r="E3267" s="443" t="s">
        <v>1462</v>
      </c>
      <c r="F3267" s="444" t="s">
        <v>1463</v>
      </c>
      <c r="G3267" s="443" t="s">
        <v>1470</v>
      </c>
      <c r="H3267" s="443" t="s">
        <v>1471</v>
      </c>
      <c r="I3267" s="445">
        <v>0.74000000953674316</v>
      </c>
      <c r="J3267" s="445">
        <v>5000</v>
      </c>
      <c r="K3267" s="446">
        <v>3690.5</v>
      </c>
    </row>
    <row r="3268" spans="1:11" ht="14.45" customHeight="1" x14ac:dyDescent="0.2">
      <c r="A3268" s="441" t="s">
        <v>5061</v>
      </c>
      <c r="B3268" s="442" t="s">
        <v>5062</v>
      </c>
      <c r="C3268" s="443" t="s">
        <v>5063</v>
      </c>
      <c r="D3268" s="444" t="s">
        <v>5064</v>
      </c>
      <c r="E3268" s="443" t="s">
        <v>1462</v>
      </c>
      <c r="F3268" s="444" t="s">
        <v>1463</v>
      </c>
      <c r="G3268" s="443" t="s">
        <v>1464</v>
      </c>
      <c r="H3268" s="443" t="s">
        <v>1472</v>
      </c>
      <c r="I3268" s="445">
        <v>0.62833333015441895</v>
      </c>
      <c r="J3268" s="445">
        <v>11000</v>
      </c>
      <c r="K3268" s="446">
        <v>6910</v>
      </c>
    </row>
    <row r="3269" spans="1:11" ht="14.45" customHeight="1" x14ac:dyDescent="0.2">
      <c r="A3269" s="441" t="s">
        <v>5061</v>
      </c>
      <c r="B3269" s="442" t="s">
        <v>5062</v>
      </c>
      <c r="C3269" s="443" t="s">
        <v>5063</v>
      </c>
      <c r="D3269" s="444" t="s">
        <v>5064</v>
      </c>
      <c r="E3269" s="443" t="s">
        <v>1462</v>
      </c>
      <c r="F3269" s="444" t="s">
        <v>1463</v>
      </c>
      <c r="G3269" s="443" t="s">
        <v>1466</v>
      </c>
      <c r="H3269" s="443" t="s">
        <v>1473</v>
      </c>
      <c r="I3269" s="445">
        <v>0.62999999523162842</v>
      </c>
      <c r="J3269" s="445">
        <v>22000</v>
      </c>
      <c r="K3269" s="446">
        <v>13860</v>
      </c>
    </row>
    <row r="3270" spans="1:11" ht="14.45" customHeight="1" x14ac:dyDescent="0.2">
      <c r="A3270" s="441" t="s">
        <v>5061</v>
      </c>
      <c r="B3270" s="442" t="s">
        <v>5062</v>
      </c>
      <c r="C3270" s="443" t="s">
        <v>5063</v>
      </c>
      <c r="D3270" s="444" t="s">
        <v>5064</v>
      </c>
      <c r="E3270" s="443" t="s">
        <v>1462</v>
      </c>
      <c r="F3270" s="444" t="s">
        <v>1463</v>
      </c>
      <c r="G3270" s="443" t="s">
        <v>1468</v>
      </c>
      <c r="H3270" s="443" t="s">
        <v>1474</v>
      </c>
      <c r="I3270" s="445">
        <v>0.62999999523162842</v>
      </c>
      <c r="J3270" s="445">
        <v>9000</v>
      </c>
      <c r="K3270" s="446">
        <v>5670</v>
      </c>
    </row>
    <row r="3271" spans="1:11" ht="14.45" customHeight="1" x14ac:dyDescent="0.2">
      <c r="A3271" s="441" t="s">
        <v>5061</v>
      </c>
      <c r="B3271" s="442" t="s">
        <v>5062</v>
      </c>
      <c r="C3271" s="443" t="s">
        <v>5063</v>
      </c>
      <c r="D3271" s="444" t="s">
        <v>5064</v>
      </c>
      <c r="E3271" s="443" t="s">
        <v>4532</v>
      </c>
      <c r="F3271" s="444" t="s">
        <v>4533</v>
      </c>
      <c r="G3271" s="443" t="s">
        <v>5386</v>
      </c>
      <c r="H3271" s="443" t="s">
        <v>5387</v>
      </c>
      <c r="I3271" s="445">
        <v>289.83999633789063</v>
      </c>
      <c r="J3271" s="445">
        <v>10</v>
      </c>
      <c r="K3271" s="446">
        <v>2898.429931640625</v>
      </c>
    </row>
    <row r="3272" spans="1:11" ht="14.45" customHeight="1" x14ac:dyDescent="0.2">
      <c r="A3272" s="441" t="s">
        <v>5061</v>
      </c>
      <c r="B3272" s="442" t="s">
        <v>5062</v>
      </c>
      <c r="C3272" s="443" t="s">
        <v>5063</v>
      </c>
      <c r="D3272" s="444" t="s">
        <v>5064</v>
      </c>
      <c r="E3272" s="443" t="s">
        <v>4536</v>
      </c>
      <c r="F3272" s="444" t="s">
        <v>4537</v>
      </c>
      <c r="G3272" s="443" t="s">
        <v>5388</v>
      </c>
      <c r="H3272" s="443" t="s">
        <v>5389</v>
      </c>
      <c r="I3272" s="445">
        <v>23.479999542236328</v>
      </c>
      <c r="J3272" s="445">
        <v>30</v>
      </c>
      <c r="K3272" s="446">
        <v>704.4000244140625</v>
      </c>
    </row>
    <row r="3273" spans="1:11" ht="14.45" customHeight="1" x14ac:dyDescent="0.2">
      <c r="A3273" s="441" t="s">
        <v>5061</v>
      </c>
      <c r="B3273" s="442" t="s">
        <v>5062</v>
      </c>
      <c r="C3273" s="443" t="s">
        <v>5063</v>
      </c>
      <c r="D3273" s="444" t="s">
        <v>5064</v>
      </c>
      <c r="E3273" s="443" t="s">
        <v>4536</v>
      </c>
      <c r="F3273" s="444" t="s">
        <v>4537</v>
      </c>
      <c r="G3273" s="443" t="s">
        <v>5388</v>
      </c>
      <c r="H3273" s="443" t="s">
        <v>5390</v>
      </c>
      <c r="I3273" s="445">
        <v>23.47499942779541</v>
      </c>
      <c r="J3273" s="445">
        <v>60</v>
      </c>
      <c r="K3273" s="446">
        <v>1408.5</v>
      </c>
    </row>
    <row r="3274" spans="1:11" ht="14.45" customHeight="1" x14ac:dyDescent="0.2">
      <c r="A3274" s="441" t="s">
        <v>5061</v>
      </c>
      <c r="B3274" s="442" t="s">
        <v>5062</v>
      </c>
      <c r="C3274" s="443" t="s">
        <v>5063</v>
      </c>
      <c r="D3274" s="444" t="s">
        <v>5064</v>
      </c>
      <c r="E3274" s="443" t="s">
        <v>4536</v>
      </c>
      <c r="F3274" s="444" t="s">
        <v>4537</v>
      </c>
      <c r="G3274" s="443" t="s">
        <v>5391</v>
      </c>
      <c r="H3274" s="443" t="s">
        <v>5392</v>
      </c>
      <c r="I3274" s="445">
        <v>41.770000457763672</v>
      </c>
      <c r="J3274" s="445">
        <v>50</v>
      </c>
      <c r="K3274" s="446">
        <v>2088.4599609375</v>
      </c>
    </row>
    <row r="3275" spans="1:11" ht="14.45" customHeight="1" x14ac:dyDescent="0.2">
      <c r="A3275" s="441" t="s">
        <v>5061</v>
      </c>
      <c r="B3275" s="442" t="s">
        <v>5062</v>
      </c>
      <c r="C3275" s="443" t="s">
        <v>5063</v>
      </c>
      <c r="D3275" s="444" t="s">
        <v>5064</v>
      </c>
      <c r="E3275" s="443" t="s">
        <v>4536</v>
      </c>
      <c r="F3275" s="444" t="s">
        <v>4537</v>
      </c>
      <c r="G3275" s="443" t="s">
        <v>5391</v>
      </c>
      <c r="H3275" s="443" t="s">
        <v>5393</v>
      </c>
      <c r="I3275" s="445">
        <v>41.770000457763672</v>
      </c>
      <c r="J3275" s="445">
        <v>50</v>
      </c>
      <c r="K3275" s="446">
        <v>2088.4599609375</v>
      </c>
    </row>
    <row r="3276" spans="1:11" ht="14.45" customHeight="1" x14ac:dyDescent="0.2">
      <c r="A3276" s="441" t="s">
        <v>5061</v>
      </c>
      <c r="B3276" s="442" t="s">
        <v>5062</v>
      </c>
      <c r="C3276" s="443" t="s">
        <v>5063</v>
      </c>
      <c r="D3276" s="444" t="s">
        <v>5064</v>
      </c>
      <c r="E3276" s="443" t="s">
        <v>4536</v>
      </c>
      <c r="F3276" s="444" t="s">
        <v>4537</v>
      </c>
      <c r="G3276" s="443" t="s">
        <v>5394</v>
      </c>
      <c r="H3276" s="443" t="s">
        <v>5395</v>
      </c>
      <c r="I3276" s="445">
        <v>273.45999145507813</v>
      </c>
      <c r="J3276" s="445">
        <v>10</v>
      </c>
      <c r="K3276" s="446">
        <v>2734.60009765625</v>
      </c>
    </row>
    <row r="3277" spans="1:11" ht="14.45" customHeight="1" x14ac:dyDescent="0.2">
      <c r="A3277" s="441" t="s">
        <v>5061</v>
      </c>
      <c r="B3277" s="442" t="s">
        <v>5062</v>
      </c>
      <c r="C3277" s="443" t="s">
        <v>5063</v>
      </c>
      <c r="D3277" s="444" t="s">
        <v>5064</v>
      </c>
      <c r="E3277" s="443" t="s">
        <v>4536</v>
      </c>
      <c r="F3277" s="444" t="s">
        <v>4537</v>
      </c>
      <c r="G3277" s="443" t="s">
        <v>5396</v>
      </c>
      <c r="H3277" s="443" t="s">
        <v>5397</v>
      </c>
      <c r="I3277" s="445">
        <v>695.75</v>
      </c>
      <c r="J3277" s="445">
        <v>8</v>
      </c>
      <c r="K3277" s="446">
        <v>5566</v>
      </c>
    </row>
    <row r="3278" spans="1:11" ht="14.45" customHeight="1" x14ac:dyDescent="0.2">
      <c r="A3278" s="441" t="s">
        <v>5061</v>
      </c>
      <c r="B3278" s="442" t="s">
        <v>5062</v>
      </c>
      <c r="C3278" s="443" t="s">
        <v>5398</v>
      </c>
      <c r="D3278" s="444" t="s">
        <v>5399</v>
      </c>
      <c r="E3278" s="443" t="s">
        <v>1373</v>
      </c>
      <c r="F3278" s="444" t="s">
        <v>1374</v>
      </c>
      <c r="G3278" s="443" t="s">
        <v>5400</v>
      </c>
      <c r="H3278" s="443" t="s">
        <v>5401</v>
      </c>
      <c r="I3278" s="445">
        <v>11380.990234375</v>
      </c>
      <c r="J3278" s="445">
        <v>2</v>
      </c>
      <c r="K3278" s="446">
        <v>22761.98046875</v>
      </c>
    </row>
    <row r="3279" spans="1:11" ht="14.45" customHeight="1" x14ac:dyDescent="0.2">
      <c r="A3279" s="441" t="s">
        <v>5061</v>
      </c>
      <c r="B3279" s="442" t="s">
        <v>5062</v>
      </c>
      <c r="C3279" s="443" t="s">
        <v>5398</v>
      </c>
      <c r="D3279" s="444" t="s">
        <v>5399</v>
      </c>
      <c r="E3279" s="443" t="s">
        <v>1373</v>
      </c>
      <c r="F3279" s="444" t="s">
        <v>1374</v>
      </c>
      <c r="G3279" s="443" t="s">
        <v>5402</v>
      </c>
      <c r="H3279" s="443" t="s">
        <v>5403</v>
      </c>
      <c r="I3279" s="445">
        <v>11381</v>
      </c>
      <c r="J3279" s="445">
        <v>2</v>
      </c>
      <c r="K3279" s="446">
        <v>22761.990234375</v>
      </c>
    </row>
    <row r="3280" spans="1:11" ht="14.45" customHeight="1" x14ac:dyDescent="0.2">
      <c r="A3280" s="441" t="s">
        <v>5061</v>
      </c>
      <c r="B3280" s="442" t="s">
        <v>5062</v>
      </c>
      <c r="C3280" s="443" t="s">
        <v>5398</v>
      </c>
      <c r="D3280" s="444" t="s">
        <v>5399</v>
      </c>
      <c r="E3280" s="443" t="s">
        <v>1373</v>
      </c>
      <c r="F3280" s="444" t="s">
        <v>1374</v>
      </c>
      <c r="G3280" s="443" t="s">
        <v>5404</v>
      </c>
      <c r="H3280" s="443" t="s">
        <v>5405</v>
      </c>
      <c r="I3280" s="445">
        <v>11381</v>
      </c>
      <c r="J3280" s="445">
        <v>2</v>
      </c>
      <c r="K3280" s="446">
        <v>22761.990234375</v>
      </c>
    </row>
    <row r="3281" spans="1:11" ht="14.45" customHeight="1" x14ac:dyDescent="0.2">
      <c r="A3281" s="441" t="s">
        <v>5061</v>
      </c>
      <c r="B3281" s="442" t="s">
        <v>5062</v>
      </c>
      <c r="C3281" s="443" t="s">
        <v>5398</v>
      </c>
      <c r="D3281" s="444" t="s">
        <v>5399</v>
      </c>
      <c r="E3281" s="443" t="s">
        <v>1373</v>
      </c>
      <c r="F3281" s="444" t="s">
        <v>1374</v>
      </c>
      <c r="G3281" s="443" t="s">
        <v>5406</v>
      </c>
      <c r="H3281" s="443" t="s">
        <v>5407</v>
      </c>
      <c r="I3281" s="445">
        <v>13850.990234375</v>
      </c>
      <c r="J3281" s="445">
        <v>2</v>
      </c>
      <c r="K3281" s="446">
        <v>27701.98046875</v>
      </c>
    </row>
    <row r="3282" spans="1:11" ht="14.45" customHeight="1" x14ac:dyDescent="0.2">
      <c r="A3282" s="441" t="s">
        <v>5061</v>
      </c>
      <c r="B3282" s="442" t="s">
        <v>5062</v>
      </c>
      <c r="C3282" s="443" t="s">
        <v>5398</v>
      </c>
      <c r="D3282" s="444" t="s">
        <v>5399</v>
      </c>
      <c r="E3282" s="443" t="s">
        <v>1373</v>
      </c>
      <c r="F3282" s="444" t="s">
        <v>1374</v>
      </c>
      <c r="G3282" s="443" t="s">
        <v>5408</v>
      </c>
      <c r="H3282" s="443" t="s">
        <v>5409</v>
      </c>
      <c r="I3282" s="445">
        <v>13850.990234375</v>
      </c>
      <c r="J3282" s="445">
        <v>3</v>
      </c>
      <c r="K3282" s="446">
        <v>41552.970703125</v>
      </c>
    </row>
    <row r="3283" spans="1:11" ht="14.45" customHeight="1" x14ac:dyDescent="0.2">
      <c r="A3283" s="441" t="s">
        <v>5061</v>
      </c>
      <c r="B3283" s="442" t="s">
        <v>5062</v>
      </c>
      <c r="C3283" s="443" t="s">
        <v>5398</v>
      </c>
      <c r="D3283" s="444" t="s">
        <v>5399</v>
      </c>
      <c r="E3283" s="443" t="s">
        <v>1373</v>
      </c>
      <c r="F3283" s="444" t="s">
        <v>1374</v>
      </c>
      <c r="G3283" s="443" t="s">
        <v>5410</v>
      </c>
      <c r="H3283" s="443" t="s">
        <v>5411</v>
      </c>
      <c r="I3283" s="445">
        <v>13850.990234375</v>
      </c>
      <c r="J3283" s="445">
        <v>2</v>
      </c>
      <c r="K3283" s="446">
        <v>27701.98046875</v>
      </c>
    </row>
    <row r="3284" spans="1:11" ht="14.45" customHeight="1" x14ac:dyDescent="0.2">
      <c r="A3284" s="441" t="s">
        <v>5061</v>
      </c>
      <c r="B3284" s="442" t="s">
        <v>5062</v>
      </c>
      <c r="C3284" s="443" t="s">
        <v>5398</v>
      </c>
      <c r="D3284" s="444" t="s">
        <v>5399</v>
      </c>
      <c r="E3284" s="443" t="s">
        <v>1373</v>
      </c>
      <c r="F3284" s="444" t="s">
        <v>1374</v>
      </c>
      <c r="G3284" s="443" t="s">
        <v>5412</v>
      </c>
      <c r="H3284" s="443" t="s">
        <v>5413</v>
      </c>
      <c r="I3284" s="445">
        <v>66799.8984375</v>
      </c>
      <c r="J3284" s="445">
        <v>2</v>
      </c>
      <c r="K3284" s="446">
        <v>133599.796875</v>
      </c>
    </row>
    <row r="3285" spans="1:11" ht="14.45" customHeight="1" x14ac:dyDescent="0.2">
      <c r="A3285" s="441" t="s">
        <v>5061</v>
      </c>
      <c r="B3285" s="442" t="s">
        <v>5062</v>
      </c>
      <c r="C3285" s="443" t="s">
        <v>5398</v>
      </c>
      <c r="D3285" s="444" t="s">
        <v>5399</v>
      </c>
      <c r="E3285" s="443" t="s">
        <v>1373</v>
      </c>
      <c r="F3285" s="444" t="s">
        <v>1374</v>
      </c>
      <c r="G3285" s="443" t="s">
        <v>5414</v>
      </c>
      <c r="H3285" s="443" t="s">
        <v>5415</v>
      </c>
      <c r="I3285" s="445">
        <v>66799.8984375</v>
      </c>
      <c r="J3285" s="445">
        <v>4</v>
      </c>
      <c r="K3285" s="446">
        <v>267199.59375</v>
      </c>
    </row>
    <row r="3286" spans="1:11" ht="14.45" customHeight="1" x14ac:dyDescent="0.2">
      <c r="A3286" s="441" t="s">
        <v>5061</v>
      </c>
      <c r="B3286" s="442" t="s">
        <v>5062</v>
      </c>
      <c r="C3286" s="443" t="s">
        <v>5398</v>
      </c>
      <c r="D3286" s="444" t="s">
        <v>5399</v>
      </c>
      <c r="E3286" s="443" t="s">
        <v>1373</v>
      </c>
      <c r="F3286" s="444" t="s">
        <v>1374</v>
      </c>
      <c r="G3286" s="443" t="s">
        <v>5412</v>
      </c>
      <c r="H3286" s="443" t="s">
        <v>5416</v>
      </c>
      <c r="I3286" s="445">
        <v>66799.8984375</v>
      </c>
      <c r="J3286" s="445">
        <v>3</v>
      </c>
      <c r="K3286" s="446">
        <v>200399.6953125</v>
      </c>
    </row>
    <row r="3287" spans="1:11" ht="14.45" customHeight="1" x14ac:dyDescent="0.2">
      <c r="A3287" s="441" t="s">
        <v>5061</v>
      </c>
      <c r="B3287" s="442" t="s">
        <v>5062</v>
      </c>
      <c r="C3287" s="443" t="s">
        <v>5398</v>
      </c>
      <c r="D3287" s="444" t="s">
        <v>5399</v>
      </c>
      <c r="E3287" s="443" t="s">
        <v>1373</v>
      </c>
      <c r="F3287" s="444" t="s">
        <v>1374</v>
      </c>
      <c r="G3287" s="443" t="s">
        <v>5414</v>
      </c>
      <c r="H3287" s="443" t="s">
        <v>5417</v>
      </c>
      <c r="I3287" s="445">
        <v>66799.8984375</v>
      </c>
      <c r="J3287" s="445">
        <v>8</v>
      </c>
      <c r="K3287" s="446">
        <v>534399.1875</v>
      </c>
    </row>
    <row r="3288" spans="1:11" ht="14.45" customHeight="1" x14ac:dyDescent="0.2">
      <c r="A3288" s="441" t="s">
        <v>5061</v>
      </c>
      <c r="B3288" s="442" t="s">
        <v>5062</v>
      </c>
      <c r="C3288" s="443" t="s">
        <v>5398</v>
      </c>
      <c r="D3288" s="444" t="s">
        <v>5399</v>
      </c>
      <c r="E3288" s="443" t="s">
        <v>4146</v>
      </c>
      <c r="F3288" s="444" t="s">
        <v>4147</v>
      </c>
      <c r="G3288" s="443" t="s">
        <v>5418</v>
      </c>
      <c r="H3288" s="443" t="s">
        <v>5419</v>
      </c>
      <c r="I3288" s="445">
        <v>1652.8599853515625</v>
      </c>
      <c r="J3288" s="445">
        <v>3</v>
      </c>
      <c r="K3288" s="446">
        <v>4958.580078125</v>
      </c>
    </row>
    <row r="3289" spans="1:11" ht="14.45" customHeight="1" x14ac:dyDescent="0.2">
      <c r="A3289" s="441" t="s">
        <v>5061</v>
      </c>
      <c r="B3289" s="442" t="s">
        <v>5062</v>
      </c>
      <c r="C3289" s="443" t="s">
        <v>5398</v>
      </c>
      <c r="D3289" s="444" t="s">
        <v>5399</v>
      </c>
      <c r="E3289" s="443" t="s">
        <v>4146</v>
      </c>
      <c r="F3289" s="444" t="s">
        <v>4147</v>
      </c>
      <c r="G3289" s="443" t="s">
        <v>5418</v>
      </c>
      <c r="H3289" s="443" t="s">
        <v>5420</v>
      </c>
      <c r="I3289" s="445">
        <v>1652.8599853515625</v>
      </c>
      <c r="J3289" s="445">
        <v>1</v>
      </c>
      <c r="K3289" s="446">
        <v>1652.8599853515625</v>
      </c>
    </row>
    <row r="3290" spans="1:11" ht="14.45" customHeight="1" x14ac:dyDescent="0.2">
      <c r="A3290" s="441" t="s">
        <v>5061</v>
      </c>
      <c r="B3290" s="442" t="s">
        <v>5062</v>
      </c>
      <c r="C3290" s="443" t="s">
        <v>5421</v>
      </c>
      <c r="D3290" s="444" t="s">
        <v>5422</v>
      </c>
      <c r="E3290" s="443" t="s">
        <v>373</v>
      </c>
      <c r="F3290" s="444" t="s">
        <v>374</v>
      </c>
      <c r="G3290" s="443" t="s">
        <v>5423</v>
      </c>
      <c r="H3290" s="443" t="s">
        <v>5424</v>
      </c>
      <c r="I3290" s="445">
        <v>4.0999999046325684</v>
      </c>
      <c r="J3290" s="445">
        <v>20</v>
      </c>
      <c r="K3290" s="446">
        <v>82</v>
      </c>
    </row>
    <row r="3291" spans="1:11" ht="14.45" customHeight="1" x14ac:dyDescent="0.2">
      <c r="A3291" s="441" t="s">
        <v>5061</v>
      </c>
      <c r="B3291" s="442" t="s">
        <v>5062</v>
      </c>
      <c r="C3291" s="443" t="s">
        <v>5421</v>
      </c>
      <c r="D3291" s="444" t="s">
        <v>5422</v>
      </c>
      <c r="E3291" s="443" t="s">
        <v>373</v>
      </c>
      <c r="F3291" s="444" t="s">
        <v>374</v>
      </c>
      <c r="G3291" s="443" t="s">
        <v>5423</v>
      </c>
      <c r="H3291" s="443" t="s">
        <v>5425</v>
      </c>
      <c r="I3291" s="445">
        <v>4.1100001335144043</v>
      </c>
      <c r="J3291" s="445">
        <v>20</v>
      </c>
      <c r="K3291" s="446">
        <v>82.199996948242188</v>
      </c>
    </row>
    <row r="3292" spans="1:11" ht="14.45" customHeight="1" x14ac:dyDescent="0.2">
      <c r="A3292" s="441" t="s">
        <v>5061</v>
      </c>
      <c r="B3292" s="442" t="s">
        <v>5062</v>
      </c>
      <c r="C3292" s="443" t="s">
        <v>5421</v>
      </c>
      <c r="D3292" s="444" t="s">
        <v>5422</v>
      </c>
      <c r="E3292" s="443" t="s">
        <v>373</v>
      </c>
      <c r="F3292" s="444" t="s">
        <v>374</v>
      </c>
      <c r="G3292" s="443" t="s">
        <v>3174</v>
      </c>
      <c r="H3292" s="443" t="s">
        <v>3175</v>
      </c>
      <c r="I3292" s="445">
        <v>6.25</v>
      </c>
      <c r="J3292" s="445">
        <v>20</v>
      </c>
      <c r="K3292" s="446">
        <v>125</v>
      </c>
    </row>
    <row r="3293" spans="1:11" ht="14.45" customHeight="1" x14ac:dyDescent="0.2">
      <c r="A3293" s="441" t="s">
        <v>5061</v>
      </c>
      <c r="B3293" s="442" t="s">
        <v>5062</v>
      </c>
      <c r="C3293" s="443" t="s">
        <v>5421</v>
      </c>
      <c r="D3293" s="444" t="s">
        <v>5422</v>
      </c>
      <c r="E3293" s="443" t="s">
        <v>373</v>
      </c>
      <c r="F3293" s="444" t="s">
        <v>374</v>
      </c>
      <c r="G3293" s="443" t="s">
        <v>3174</v>
      </c>
      <c r="H3293" s="443" t="s">
        <v>3176</v>
      </c>
      <c r="I3293" s="445">
        <v>6.2399997711181641</v>
      </c>
      <c r="J3293" s="445">
        <v>20</v>
      </c>
      <c r="K3293" s="446">
        <v>124.80000305175781</v>
      </c>
    </row>
    <row r="3294" spans="1:11" ht="14.45" customHeight="1" x14ac:dyDescent="0.2">
      <c r="A3294" s="441" t="s">
        <v>5061</v>
      </c>
      <c r="B3294" s="442" t="s">
        <v>5062</v>
      </c>
      <c r="C3294" s="443" t="s">
        <v>5421</v>
      </c>
      <c r="D3294" s="444" t="s">
        <v>5422</v>
      </c>
      <c r="E3294" s="443" t="s">
        <v>373</v>
      </c>
      <c r="F3294" s="444" t="s">
        <v>374</v>
      </c>
      <c r="G3294" s="443" t="s">
        <v>5079</v>
      </c>
      <c r="H3294" s="443" t="s">
        <v>5080</v>
      </c>
      <c r="I3294" s="445">
        <v>0.97000002861022949</v>
      </c>
      <c r="J3294" s="445">
        <v>100</v>
      </c>
      <c r="K3294" s="446">
        <v>97</v>
      </c>
    </row>
    <row r="3295" spans="1:11" ht="14.45" customHeight="1" x14ac:dyDescent="0.2">
      <c r="A3295" s="441" t="s">
        <v>5061</v>
      </c>
      <c r="B3295" s="442" t="s">
        <v>5062</v>
      </c>
      <c r="C3295" s="443" t="s">
        <v>5421</v>
      </c>
      <c r="D3295" s="444" t="s">
        <v>5422</v>
      </c>
      <c r="E3295" s="443" t="s">
        <v>373</v>
      </c>
      <c r="F3295" s="444" t="s">
        <v>374</v>
      </c>
      <c r="G3295" s="443" t="s">
        <v>5082</v>
      </c>
      <c r="H3295" s="443" t="s">
        <v>5084</v>
      </c>
      <c r="I3295" s="445">
        <v>1.2899999618530273</v>
      </c>
      <c r="J3295" s="445">
        <v>100</v>
      </c>
      <c r="K3295" s="446">
        <v>129</v>
      </c>
    </row>
    <row r="3296" spans="1:11" ht="14.45" customHeight="1" x14ac:dyDescent="0.2">
      <c r="A3296" s="441" t="s">
        <v>5061</v>
      </c>
      <c r="B3296" s="442" t="s">
        <v>5062</v>
      </c>
      <c r="C3296" s="443" t="s">
        <v>5421</v>
      </c>
      <c r="D3296" s="444" t="s">
        <v>5422</v>
      </c>
      <c r="E3296" s="443" t="s">
        <v>373</v>
      </c>
      <c r="F3296" s="444" t="s">
        <v>374</v>
      </c>
      <c r="G3296" s="443" t="s">
        <v>5087</v>
      </c>
      <c r="H3296" s="443" t="s">
        <v>5088</v>
      </c>
      <c r="I3296" s="445">
        <v>0.4699999988079071</v>
      </c>
      <c r="J3296" s="445">
        <v>200</v>
      </c>
      <c r="K3296" s="446">
        <v>94</v>
      </c>
    </row>
    <row r="3297" spans="1:11" ht="14.45" customHeight="1" x14ac:dyDescent="0.2">
      <c r="A3297" s="441" t="s">
        <v>5061</v>
      </c>
      <c r="B3297" s="442" t="s">
        <v>5062</v>
      </c>
      <c r="C3297" s="443" t="s">
        <v>5421</v>
      </c>
      <c r="D3297" s="444" t="s">
        <v>5422</v>
      </c>
      <c r="E3297" s="443" t="s">
        <v>373</v>
      </c>
      <c r="F3297" s="444" t="s">
        <v>374</v>
      </c>
      <c r="G3297" s="443" t="s">
        <v>5087</v>
      </c>
      <c r="H3297" s="443" t="s">
        <v>5089</v>
      </c>
      <c r="I3297" s="445">
        <v>0.4699999988079071</v>
      </c>
      <c r="J3297" s="445">
        <v>50</v>
      </c>
      <c r="K3297" s="446">
        <v>23.5</v>
      </c>
    </row>
    <row r="3298" spans="1:11" ht="14.45" customHeight="1" x14ac:dyDescent="0.2">
      <c r="A3298" s="441" t="s">
        <v>5061</v>
      </c>
      <c r="B3298" s="442" t="s">
        <v>5062</v>
      </c>
      <c r="C3298" s="443" t="s">
        <v>5421</v>
      </c>
      <c r="D3298" s="444" t="s">
        <v>5422</v>
      </c>
      <c r="E3298" s="443" t="s">
        <v>373</v>
      </c>
      <c r="F3298" s="444" t="s">
        <v>374</v>
      </c>
      <c r="G3298" s="443" t="s">
        <v>3147</v>
      </c>
      <c r="H3298" s="443" t="s">
        <v>4827</v>
      </c>
      <c r="I3298" s="445">
        <v>1.1699999570846558</v>
      </c>
      <c r="J3298" s="445">
        <v>150</v>
      </c>
      <c r="K3298" s="446">
        <v>175.5</v>
      </c>
    </row>
    <row r="3299" spans="1:11" ht="14.45" customHeight="1" x14ac:dyDescent="0.2">
      <c r="A3299" s="441" t="s">
        <v>5061</v>
      </c>
      <c r="B3299" s="442" t="s">
        <v>5062</v>
      </c>
      <c r="C3299" s="443" t="s">
        <v>5421</v>
      </c>
      <c r="D3299" s="444" t="s">
        <v>5422</v>
      </c>
      <c r="E3299" s="443" t="s">
        <v>373</v>
      </c>
      <c r="F3299" s="444" t="s">
        <v>374</v>
      </c>
      <c r="G3299" s="443" t="s">
        <v>3147</v>
      </c>
      <c r="H3299" s="443" t="s">
        <v>3148</v>
      </c>
      <c r="I3299" s="445">
        <v>1.1799999475479126</v>
      </c>
      <c r="J3299" s="445">
        <v>70</v>
      </c>
      <c r="K3299" s="446">
        <v>82.600000381469727</v>
      </c>
    </row>
    <row r="3300" spans="1:11" ht="14.45" customHeight="1" x14ac:dyDescent="0.2">
      <c r="A3300" s="441" t="s">
        <v>5061</v>
      </c>
      <c r="B3300" s="442" t="s">
        <v>5062</v>
      </c>
      <c r="C3300" s="443" t="s">
        <v>5421</v>
      </c>
      <c r="D3300" s="444" t="s">
        <v>5422</v>
      </c>
      <c r="E3300" s="443" t="s">
        <v>373</v>
      </c>
      <c r="F3300" s="444" t="s">
        <v>374</v>
      </c>
      <c r="G3300" s="443" t="s">
        <v>5094</v>
      </c>
      <c r="H3300" s="443" t="s">
        <v>5095</v>
      </c>
      <c r="I3300" s="445">
        <v>428.14999389648438</v>
      </c>
      <c r="J3300" s="445">
        <v>1</v>
      </c>
      <c r="K3300" s="446">
        <v>428.14999389648438</v>
      </c>
    </row>
    <row r="3301" spans="1:11" ht="14.45" customHeight="1" x14ac:dyDescent="0.2">
      <c r="A3301" s="441" t="s">
        <v>5061</v>
      </c>
      <c r="B3301" s="442" t="s">
        <v>5062</v>
      </c>
      <c r="C3301" s="443" t="s">
        <v>5421</v>
      </c>
      <c r="D3301" s="444" t="s">
        <v>5422</v>
      </c>
      <c r="E3301" s="443" t="s">
        <v>373</v>
      </c>
      <c r="F3301" s="444" t="s">
        <v>374</v>
      </c>
      <c r="G3301" s="443" t="s">
        <v>5426</v>
      </c>
      <c r="H3301" s="443" t="s">
        <v>5427</v>
      </c>
      <c r="I3301" s="445">
        <v>127.99499893188477</v>
      </c>
      <c r="J3301" s="445">
        <v>20</v>
      </c>
      <c r="K3301" s="446">
        <v>2559.8599853515625</v>
      </c>
    </row>
    <row r="3302" spans="1:11" ht="14.45" customHeight="1" x14ac:dyDescent="0.2">
      <c r="A3302" s="441" t="s">
        <v>5061</v>
      </c>
      <c r="B3302" s="442" t="s">
        <v>5062</v>
      </c>
      <c r="C3302" s="443" t="s">
        <v>5421</v>
      </c>
      <c r="D3302" s="444" t="s">
        <v>5422</v>
      </c>
      <c r="E3302" s="443" t="s">
        <v>373</v>
      </c>
      <c r="F3302" s="444" t="s">
        <v>374</v>
      </c>
      <c r="G3302" s="443" t="s">
        <v>5103</v>
      </c>
      <c r="H3302" s="443" t="s">
        <v>5104</v>
      </c>
      <c r="I3302" s="445">
        <v>790.8699951171875</v>
      </c>
      <c r="J3302" s="445">
        <v>1</v>
      </c>
      <c r="K3302" s="446">
        <v>790.8699951171875</v>
      </c>
    </row>
    <row r="3303" spans="1:11" ht="14.45" customHeight="1" x14ac:dyDescent="0.2">
      <c r="A3303" s="441" t="s">
        <v>5061</v>
      </c>
      <c r="B3303" s="442" t="s">
        <v>5062</v>
      </c>
      <c r="C3303" s="443" t="s">
        <v>5421</v>
      </c>
      <c r="D3303" s="444" t="s">
        <v>5422</v>
      </c>
      <c r="E3303" s="443" t="s">
        <v>373</v>
      </c>
      <c r="F3303" s="444" t="s">
        <v>374</v>
      </c>
      <c r="G3303" s="443" t="s">
        <v>5136</v>
      </c>
      <c r="H3303" s="443" t="s">
        <v>5428</v>
      </c>
      <c r="I3303" s="445">
        <v>704.36502075195313</v>
      </c>
      <c r="J3303" s="445">
        <v>2</v>
      </c>
      <c r="K3303" s="446">
        <v>1408.7300415039063</v>
      </c>
    </row>
    <row r="3304" spans="1:11" ht="14.45" customHeight="1" x14ac:dyDescent="0.2">
      <c r="A3304" s="441" t="s">
        <v>5061</v>
      </c>
      <c r="B3304" s="442" t="s">
        <v>5062</v>
      </c>
      <c r="C3304" s="443" t="s">
        <v>5421</v>
      </c>
      <c r="D3304" s="444" t="s">
        <v>5422</v>
      </c>
      <c r="E3304" s="443" t="s">
        <v>373</v>
      </c>
      <c r="F3304" s="444" t="s">
        <v>374</v>
      </c>
      <c r="G3304" s="443" t="s">
        <v>5107</v>
      </c>
      <c r="H3304" s="443" t="s">
        <v>5108</v>
      </c>
      <c r="I3304" s="445">
        <v>22.149999618530273</v>
      </c>
      <c r="J3304" s="445">
        <v>50</v>
      </c>
      <c r="K3304" s="446">
        <v>1107.5</v>
      </c>
    </row>
    <row r="3305" spans="1:11" ht="14.45" customHeight="1" x14ac:dyDescent="0.2">
      <c r="A3305" s="441" t="s">
        <v>5061</v>
      </c>
      <c r="B3305" s="442" t="s">
        <v>5062</v>
      </c>
      <c r="C3305" s="443" t="s">
        <v>5421</v>
      </c>
      <c r="D3305" s="444" t="s">
        <v>5422</v>
      </c>
      <c r="E3305" s="443" t="s">
        <v>373</v>
      </c>
      <c r="F3305" s="444" t="s">
        <v>374</v>
      </c>
      <c r="G3305" s="443" t="s">
        <v>5429</v>
      </c>
      <c r="H3305" s="443" t="s">
        <v>5430</v>
      </c>
      <c r="I3305" s="445">
        <v>156.8800048828125</v>
      </c>
      <c r="J3305" s="445">
        <v>10</v>
      </c>
      <c r="K3305" s="446">
        <v>1568.780029296875</v>
      </c>
    </row>
    <row r="3306" spans="1:11" ht="14.45" customHeight="1" x14ac:dyDescent="0.2">
      <c r="A3306" s="441" t="s">
        <v>5061</v>
      </c>
      <c r="B3306" s="442" t="s">
        <v>5062</v>
      </c>
      <c r="C3306" s="443" t="s">
        <v>5421</v>
      </c>
      <c r="D3306" s="444" t="s">
        <v>5422</v>
      </c>
      <c r="E3306" s="443" t="s">
        <v>373</v>
      </c>
      <c r="F3306" s="444" t="s">
        <v>374</v>
      </c>
      <c r="G3306" s="443" t="s">
        <v>3241</v>
      </c>
      <c r="H3306" s="443" t="s">
        <v>5431</v>
      </c>
      <c r="I3306" s="445">
        <v>128</v>
      </c>
      <c r="J3306" s="445">
        <v>10</v>
      </c>
      <c r="K3306" s="446">
        <v>1279.949951171875</v>
      </c>
    </row>
    <row r="3307" spans="1:11" ht="14.45" customHeight="1" x14ac:dyDescent="0.2">
      <c r="A3307" s="441" t="s">
        <v>5061</v>
      </c>
      <c r="B3307" s="442" t="s">
        <v>5062</v>
      </c>
      <c r="C3307" s="443" t="s">
        <v>5421</v>
      </c>
      <c r="D3307" s="444" t="s">
        <v>5422</v>
      </c>
      <c r="E3307" s="443" t="s">
        <v>373</v>
      </c>
      <c r="F3307" s="444" t="s">
        <v>374</v>
      </c>
      <c r="G3307" s="443" t="s">
        <v>5432</v>
      </c>
      <c r="H3307" s="443" t="s">
        <v>5433</v>
      </c>
      <c r="I3307" s="445">
        <v>124.19999694824219</v>
      </c>
      <c r="J3307" s="445">
        <v>10</v>
      </c>
      <c r="K3307" s="446">
        <v>1242</v>
      </c>
    </row>
    <row r="3308" spans="1:11" ht="14.45" customHeight="1" x14ac:dyDescent="0.2">
      <c r="A3308" s="441" t="s">
        <v>5061</v>
      </c>
      <c r="B3308" s="442" t="s">
        <v>5062</v>
      </c>
      <c r="C3308" s="443" t="s">
        <v>5421</v>
      </c>
      <c r="D3308" s="444" t="s">
        <v>5422</v>
      </c>
      <c r="E3308" s="443" t="s">
        <v>373</v>
      </c>
      <c r="F3308" s="444" t="s">
        <v>374</v>
      </c>
      <c r="G3308" s="443" t="s">
        <v>5434</v>
      </c>
      <c r="H3308" s="443" t="s">
        <v>5435</v>
      </c>
      <c r="I3308" s="445">
        <v>58.529998779296875</v>
      </c>
      <c r="J3308" s="445">
        <v>10</v>
      </c>
      <c r="K3308" s="446">
        <v>585.34002685546875</v>
      </c>
    </row>
    <row r="3309" spans="1:11" ht="14.45" customHeight="1" x14ac:dyDescent="0.2">
      <c r="A3309" s="441" t="s">
        <v>5061</v>
      </c>
      <c r="B3309" s="442" t="s">
        <v>5062</v>
      </c>
      <c r="C3309" s="443" t="s">
        <v>5421</v>
      </c>
      <c r="D3309" s="444" t="s">
        <v>5422</v>
      </c>
      <c r="E3309" s="443" t="s">
        <v>373</v>
      </c>
      <c r="F3309" s="444" t="s">
        <v>374</v>
      </c>
      <c r="G3309" s="443" t="s">
        <v>5436</v>
      </c>
      <c r="H3309" s="443" t="s">
        <v>5437</v>
      </c>
      <c r="I3309" s="445">
        <v>26.020000457763672</v>
      </c>
      <c r="J3309" s="445">
        <v>110</v>
      </c>
      <c r="K3309" s="446">
        <v>2861.6600036621094</v>
      </c>
    </row>
    <row r="3310" spans="1:11" ht="14.45" customHeight="1" x14ac:dyDescent="0.2">
      <c r="A3310" s="441" t="s">
        <v>5061</v>
      </c>
      <c r="B3310" s="442" t="s">
        <v>5062</v>
      </c>
      <c r="C3310" s="443" t="s">
        <v>5421</v>
      </c>
      <c r="D3310" s="444" t="s">
        <v>5422</v>
      </c>
      <c r="E3310" s="443" t="s">
        <v>373</v>
      </c>
      <c r="F3310" s="444" t="s">
        <v>374</v>
      </c>
      <c r="G3310" s="443" t="s">
        <v>5147</v>
      </c>
      <c r="H3310" s="443" t="s">
        <v>5438</v>
      </c>
      <c r="I3310" s="445">
        <v>21.200000762939453</v>
      </c>
      <c r="J3310" s="445">
        <v>30</v>
      </c>
      <c r="K3310" s="446">
        <v>636.11997985839844</v>
      </c>
    </row>
    <row r="3311" spans="1:11" ht="14.45" customHeight="1" x14ac:dyDescent="0.2">
      <c r="A3311" s="441" t="s">
        <v>5061</v>
      </c>
      <c r="B3311" s="442" t="s">
        <v>5062</v>
      </c>
      <c r="C3311" s="443" t="s">
        <v>5421</v>
      </c>
      <c r="D3311" s="444" t="s">
        <v>5422</v>
      </c>
      <c r="E3311" s="443" t="s">
        <v>373</v>
      </c>
      <c r="F3311" s="444" t="s">
        <v>374</v>
      </c>
      <c r="G3311" s="443" t="s">
        <v>5439</v>
      </c>
      <c r="H3311" s="443" t="s">
        <v>5440</v>
      </c>
      <c r="I3311" s="445">
        <v>61.560001373291016</v>
      </c>
      <c r="J3311" s="445">
        <v>5</v>
      </c>
      <c r="K3311" s="446">
        <v>307.79998779296875</v>
      </c>
    </row>
    <row r="3312" spans="1:11" ht="14.45" customHeight="1" x14ac:dyDescent="0.2">
      <c r="A3312" s="441" t="s">
        <v>5061</v>
      </c>
      <c r="B3312" s="442" t="s">
        <v>5062</v>
      </c>
      <c r="C3312" s="443" t="s">
        <v>5421</v>
      </c>
      <c r="D3312" s="444" t="s">
        <v>5422</v>
      </c>
      <c r="E3312" s="443" t="s">
        <v>373</v>
      </c>
      <c r="F3312" s="444" t="s">
        <v>374</v>
      </c>
      <c r="G3312" s="443" t="s">
        <v>5094</v>
      </c>
      <c r="H3312" s="443" t="s">
        <v>5133</v>
      </c>
      <c r="I3312" s="445">
        <v>428.14999389648438</v>
      </c>
      <c r="J3312" s="445">
        <v>1</v>
      </c>
      <c r="K3312" s="446">
        <v>428.14999389648438</v>
      </c>
    </row>
    <row r="3313" spans="1:11" ht="14.45" customHeight="1" x14ac:dyDescent="0.2">
      <c r="A3313" s="441" t="s">
        <v>5061</v>
      </c>
      <c r="B3313" s="442" t="s">
        <v>5062</v>
      </c>
      <c r="C3313" s="443" t="s">
        <v>5421</v>
      </c>
      <c r="D3313" s="444" t="s">
        <v>5422</v>
      </c>
      <c r="E3313" s="443" t="s">
        <v>373</v>
      </c>
      <c r="F3313" s="444" t="s">
        <v>374</v>
      </c>
      <c r="G3313" s="443" t="s">
        <v>5101</v>
      </c>
      <c r="H3313" s="443" t="s">
        <v>5441</v>
      </c>
      <c r="I3313" s="445">
        <v>48.380001068115234</v>
      </c>
      <c r="J3313" s="445">
        <v>10</v>
      </c>
      <c r="K3313" s="446">
        <v>483.80999755859375</v>
      </c>
    </row>
    <row r="3314" spans="1:11" ht="14.45" customHeight="1" x14ac:dyDescent="0.2">
      <c r="A3314" s="441" t="s">
        <v>5061</v>
      </c>
      <c r="B3314" s="442" t="s">
        <v>5062</v>
      </c>
      <c r="C3314" s="443" t="s">
        <v>5421</v>
      </c>
      <c r="D3314" s="444" t="s">
        <v>5422</v>
      </c>
      <c r="E3314" s="443" t="s">
        <v>373</v>
      </c>
      <c r="F3314" s="444" t="s">
        <v>374</v>
      </c>
      <c r="G3314" s="443" t="s">
        <v>5103</v>
      </c>
      <c r="H3314" s="443" t="s">
        <v>5135</v>
      </c>
      <c r="I3314" s="445">
        <v>790.8800048828125</v>
      </c>
      <c r="J3314" s="445">
        <v>2</v>
      </c>
      <c r="K3314" s="446">
        <v>1581.760009765625</v>
      </c>
    </row>
    <row r="3315" spans="1:11" ht="14.45" customHeight="1" x14ac:dyDescent="0.2">
      <c r="A3315" s="441" t="s">
        <v>5061</v>
      </c>
      <c r="B3315" s="442" t="s">
        <v>5062</v>
      </c>
      <c r="C3315" s="443" t="s">
        <v>5421</v>
      </c>
      <c r="D3315" s="444" t="s">
        <v>5422</v>
      </c>
      <c r="E3315" s="443" t="s">
        <v>373</v>
      </c>
      <c r="F3315" s="444" t="s">
        <v>374</v>
      </c>
      <c r="G3315" s="443" t="s">
        <v>5136</v>
      </c>
      <c r="H3315" s="443" t="s">
        <v>5137</v>
      </c>
      <c r="I3315" s="445">
        <v>642.08001708984375</v>
      </c>
      <c r="J3315" s="445">
        <v>1</v>
      </c>
      <c r="K3315" s="446">
        <v>642.08001708984375</v>
      </c>
    </row>
    <row r="3316" spans="1:11" ht="14.45" customHeight="1" x14ac:dyDescent="0.2">
      <c r="A3316" s="441" t="s">
        <v>5061</v>
      </c>
      <c r="B3316" s="442" t="s">
        <v>5062</v>
      </c>
      <c r="C3316" s="443" t="s">
        <v>5421</v>
      </c>
      <c r="D3316" s="444" t="s">
        <v>5422</v>
      </c>
      <c r="E3316" s="443" t="s">
        <v>373</v>
      </c>
      <c r="F3316" s="444" t="s">
        <v>374</v>
      </c>
      <c r="G3316" s="443" t="s">
        <v>5107</v>
      </c>
      <c r="H3316" s="443" t="s">
        <v>5140</v>
      </c>
      <c r="I3316" s="445">
        <v>22.149999618530273</v>
      </c>
      <c r="J3316" s="445">
        <v>25</v>
      </c>
      <c r="K3316" s="446">
        <v>553.75</v>
      </c>
    </row>
    <row r="3317" spans="1:11" ht="14.45" customHeight="1" x14ac:dyDescent="0.2">
      <c r="A3317" s="441" t="s">
        <v>5061</v>
      </c>
      <c r="B3317" s="442" t="s">
        <v>5062</v>
      </c>
      <c r="C3317" s="443" t="s">
        <v>5421</v>
      </c>
      <c r="D3317" s="444" t="s">
        <v>5422</v>
      </c>
      <c r="E3317" s="443" t="s">
        <v>373</v>
      </c>
      <c r="F3317" s="444" t="s">
        <v>374</v>
      </c>
      <c r="G3317" s="443" t="s">
        <v>3209</v>
      </c>
      <c r="H3317" s="443" t="s">
        <v>3237</v>
      </c>
      <c r="I3317" s="445">
        <v>30.175000190734863</v>
      </c>
      <c r="J3317" s="445">
        <v>50</v>
      </c>
      <c r="K3317" s="446">
        <v>1508.75</v>
      </c>
    </row>
    <row r="3318" spans="1:11" ht="14.45" customHeight="1" x14ac:dyDescent="0.2">
      <c r="A3318" s="441" t="s">
        <v>5061</v>
      </c>
      <c r="B3318" s="442" t="s">
        <v>5062</v>
      </c>
      <c r="C3318" s="443" t="s">
        <v>5421</v>
      </c>
      <c r="D3318" s="444" t="s">
        <v>5422</v>
      </c>
      <c r="E3318" s="443" t="s">
        <v>373</v>
      </c>
      <c r="F3318" s="444" t="s">
        <v>374</v>
      </c>
      <c r="G3318" s="443" t="s">
        <v>5117</v>
      </c>
      <c r="H3318" s="443" t="s">
        <v>5145</v>
      </c>
      <c r="I3318" s="445">
        <v>139.16999816894531</v>
      </c>
      <c r="J3318" s="445">
        <v>2</v>
      </c>
      <c r="K3318" s="446">
        <v>278.33999633789063</v>
      </c>
    </row>
    <row r="3319" spans="1:11" ht="14.45" customHeight="1" x14ac:dyDescent="0.2">
      <c r="A3319" s="441" t="s">
        <v>5061</v>
      </c>
      <c r="B3319" s="442" t="s">
        <v>5062</v>
      </c>
      <c r="C3319" s="443" t="s">
        <v>5421</v>
      </c>
      <c r="D3319" s="444" t="s">
        <v>5422</v>
      </c>
      <c r="E3319" s="443" t="s">
        <v>373</v>
      </c>
      <c r="F3319" s="444" t="s">
        <v>374</v>
      </c>
      <c r="G3319" s="443" t="s">
        <v>5434</v>
      </c>
      <c r="H3319" s="443" t="s">
        <v>5442</v>
      </c>
      <c r="I3319" s="445">
        <v>58.520000457763672</v>
      </c>
      <c r="J3319" s="445">
        <v>10</v>
      </c>
      <c r="K3319" s="446">
        <v>585.239990234375</v>
      </c>
    </row>
    <row r="3320" spans="1:11" ht="14.45" customHeight="1" x14ac:dyDescent="0.2">
      <c r="A3320" s="441" t="s">
        <v>5061</v>
      </c>
      <c r="B3320" s="442" t="s">
        <v>5062</v>
      </c>
      <c r="C3320" s="443" t="s">
        <v>5421</v>
      </c>
      <c r="D3320" s="444" t="s">
        <v>5422</v>
      </c>
      <c r="E3320" s="443" t="s">
        <v>373</v>
      </c>
      <c r="F3320" s="444" t="s">
        <v>374</v>
      </c>
      <c r="G3320" s="443" t="s">
        <v>5436</v>
      </c>
      <c r="H3320" s="443" t="s">
        <v>5443</v>
      </c>
      <c r="I3320" s="445">
        <v>26.010000228881836</v>
      </c>
      <c r="J3320" s="445">
        <v>10</v>
      </c>
      <c r="K3320" s="446">
        <v>260.1099853515625</v>
      </c>
    </row>
    <row r="3321" spans="1:11" ht="14.45" customHeight="1" x14ac:dyDescent="0.2">
      <c r="A3321" s="441" t="s">
        <v>5061</v>
      </c>
      <c r="B3321" s="442" t="s">
        <v>5062</v>
      </c>
      <c r="C3321" s="443" t="s">
        <v>5421</v>
      </c>
      <c r="D3321" s="444" t="s">
        <v>5422</v>
      </c>
      <c r="E3321" s="443" t="s">
        <v>373</v>
      </c>
      <c r="F3321" s="444" t="s">
        <v>374</v>
      </c>
      <c r="G3321" s="443" t="s">
        <v>2635</v>
      </c>
      <c r="H3321" s="443" t="s">
        <v>2636</v>
      </c>
      <c r="I3321" s="445">
        <v>1.3799999952316284</v>
      </c>
      <c r="J3321" s="445">
        <v>50</v>
      </c>
      <c r="K3321" s="446">
        <v>69</v>
      </c>
    </row>
    <row r="3322" spans="1:11" ht="14.45" customHeight="1" x14ac:dyDescent="0.2">
      <c r="A3322" s="441" t="s">
        <v>5061</v>
      </c>
      <c r="B3322" s="442" t="s">
        <v>5062</v>
      </c>
      <c r="C3322" s="443" t="s">
        <v>5421</v>
      </c>
      <c r="D3322" s="444" t="s">
        <v>5422</v>
      </c>
      <c r="E3322" s="443" t="s">
        <v>373</v>
      </c>
      <c r="F3322" s="444" t="s">
        <v>374</v>
      </c>
      <c r="G3322" s="443" t="s">
        <v>1351</v>
      </c>
      <c r="H3322" s="443" t="s">
        <v>1352</v>
      </c>
      <c r="I3322" s="445">
        <v>0.85500001907348633</v>
      </c>
      <c r="J3322" s="445">
        <v>150</v>
      </c>
      <c r="K3322" s="446">
        <v>128.5</v>
      </c>
    </row>
    <row r="3323" spans="1:11" ht="14.45" customHeight="1" x14ac:dyDescent="0.2">
      <c r="A3323" s="441" t="s">
        <v>5061</v>
      </c>
      <c r="B3323" s="442" t="s">
        <v>5062</v>
      </c>
      <c r="C3323" s="443" t="s">
        <v>5421</v>
      </c>
      <c r="D3323" s="444" t="s">
        <v>5422</v>
      </c>
      <c r="E3323" s="443" t="s">
        <v>373</v>
      </c>
      <c r="F3323" s="444" t="s">
        <v>374</v>
      </c>
      <c r="G3323" s="443" t="s">
        <v>3245</v>
      </c>
      <c r="H3323" s="443" t="s">
        <v>3246</v>
      </c>
      <c r="I3323" s="445">
        <v>1.5199999809265137</v>
      </c>
      <c r="J3323" s="445">
        <v>100</v>
      </c>
      <c r="K3323" s="446">
        <v>152</v>
      </c>
    </row>
    <row r="3324" spans="1:11" ht="14.45" customHeight="1" x14ac:dyDescent="0.2">
      <c r="A3324" s="441" t="s">
        <v>5061</v>
      </c>
      <c r="B3324" s="442" t="s">
        <v>5062</v>
      </c>
      <c r="C3324" s="443" t="s">
        <v>5421</v>
      </c>
      <c r="D3324" s="444" t="s">
        <v>5422</v>
      </c>
      <c r="E3324" s="443" t="s">
        <v>373</v>
      </c>
      <c r="F3324" s="444" t="s">
        <v>374</v>
      </c>
      <c r="G3324" s="443" t="s">
        <v>3247</v>
      </c>
      <c r="H3324" s="443" t="s">
        <v>3248</v>
      </c>
      <c r="I3324" s="445">
        <v>2.059999942779541</v>
      </c>
      <c r="J3324" s="445">
        <v>100</v>
      </c>
      <c r="K3324" s="446">
        <v>206</v>
      </c>
    </row>
    <row r="3325" spans="1:11" ht="14.45" customHeight="1" x14ac:dyDescent="0.2">
      <c r="A3325" s="441" t="s">
        <v>5061</v>
      </c>
      <c r="B3325" s="442" t="s">
        <v>5062</v>
      </c>
      <c r="C3325" s="443" t="s">
        <v>5421</v>
      </c>
      <c r="D3325" s="444" t="s">
        <v>5422</v>
      </c>
      <c r="E3325" s="443" t="s">
        <v>373</v>
      </c>
      <c r="F3325" s="444" t="s">
        <v>374</v>
      </c>
      <c r="G3325" s="443" t="s">
        <v>3249</v>
      </c>
      <c r="H3325" s="443" t="s">
        <v>3250</v>
      </c>
      <c r="I3325" s="445">
        <v>3.3599998950958252</v>
      </c>
      <c r="J3325" s="445">
        <v>50</v>
      </c>
      <c r="K3325" s="446">
        <v>168</v>
      </c>
    </row>
    <row r="3326" spans="1:11" ht="14.45" customHeight="1" x14ac:dyDescent="0.2">
      <c r="A3326" s="441" t="s">
        <v>5061</v>
      </c>
      <c r="B3326" s="442" t="s">
        <v>5062</v>
      </c>
      <c r="C3326" s="443" t="s">
        <v>5421</v>
      </c>
      <c r="D3326" s="444" t="s">
        <v>5422</v>
      </c>
      <c r="E3326" s="443" t="s">
        <v>373</v>
      </c>
      <c r="F3326" s="444" t="s">
        <v>374</v>
      </c>
      <c r="G3326" s="443" t="s">
        <v>5152</v>
      </c>
      <c r="H3326" s="443" t="s">
        <v>5153</v>
      </c>
      <c r="I3326" s="445">
        <v>46</v>
      </c>
      <c r="J3326" s="445">
        <v>1</v>
      </c>
      <c r="K3326" s="446">
        <v>46</v>
      </c>
    </row>
    <row r="3327" spans="1:11" ht="14.45" customHeight="1" x14ac:dyDescent="0.2">
      <c r="A3327" s="441" t="s">
        <v>5061</v>
      </c>
      <c r="B3327" s="442" t="s">
        <v>5062</v>
      </c>
      <c r="C3327" s="443" t="s">
        <v>5421</v>
      </c>
      <c r="D3327" s="444" t="s">
        <v>5422</v>
      </c>
      <c r="E3327" s="443" t="s">
        <v>373</v>
      </c>
      <c r="F3327" s="444" t="s">
        <v>374</v>
      </c>
      <c r="G3327" s="443" t="s">
        <v>2639</v>
      </c>
      <c r="H3327" s="443" t="s">
        <v>2640</v>
      </c>
      <c r="I3327" s="445">
        <v>19.139999389648438</v>
      </c>
      <c r="J3327" s="445">
        <v>24</v>
      </c>
      <c r="K3327" s="446">
        <v>459.36000061035156</v>
      </c>
    </row>
    <row r="3328" spans="1:11" ht="14.45" customHeight="1" x14ac:dyDescent="0.2">
      <c r="A3328" s="441" t="s">
        <v>5061</v>
      </c>
      <c r="B3328" s="442" t="s">
        <v>5062</v>
      </c>
      <c r="C3328" s="443" t="s">
        <v>5421</v>
      </c>
      <c r="D3328" s="444" t="s">
        <v>5422</v>
      </c>
      <c r="E3328" s="443" t="s">
        <v>373</v>
      </c>
      <c r="F3328" s="444" t="s">
        <v>374</v>
      </c>
      <c r="G3328" s="443" t="s">
        <v>2635</v>
      </c>
      <c r="H3328" s="443" t="s">
        <v>5160</v>
      </c>
      <c r="I3328" s="445">
        <v>1.3799999952316284</v>
      </c>
      <c r="J3328" s="445">
        <v>50</v>
      </c>
      <c r="K3328" s="446">
        <v>69</v>
      </c>
    </row>
    <row r="3329" spans="1:11" ht="14.45" customHeight="1" x14ac:dyDescent="0.2">
      <c r="A3329" s="441" t="s">
        <v>5061</v>
      </c>
      <c r="B3329" s="442" t="s">
        <v>5062</v>
      </c>
      <c r="C3329" s="443" t="s">
        <v>5421</v>
      </c>
      <c r="D3329" s="444" t="s">
        <v>5422</v>
      </c>
      <c r="E3329" s="443" t="s">
        <v>373</v>
      </c>
      <c r="F3329" s="444" t="s">
        <v>374</v>
      </c>
      <c r="G3329" s="443" t="s">
        <v>1351</v>
      </c>
      <c r="H3329" s="443" t="s">
        <v>3261</v>
      </c>
      <c r="I3329" s="445">
        <v>0.85000002384185791</v>
      </c>
      <c r="J3329" s="445">
        <v>25</v>
      </c>
      <c r="K3329" s="446">
        <v>21.25</v>
      </c>
    </row>
    <row r="3330" spans="1:11" ht="14.45" customHeight="1" x14ac:dyDescent="0.2">
      <c r="A3330" s="441" t="s">
        <v>5061</v>
      </c>
      <c r="B3330" s="442" t="s">
        <v>5062</v>
      </c>
      <c r="C3330" s="443" t="s">
        <v>5421</v>
      </c>
      <c r="D3330" s="444" t="s">
        <v>5422</v>
      </c>
      <c r="E3330" s="443" t="s">
        <v>373</v>
      </c>
      <c r="F3330" s="444" t="s">
        <v>374</v>
      </c>
      <c r="G3330" s="443" t="s">
        <v>3251</v>
      </c>
      <c r="H3330" s="443" t="s">
        <v>3265</v>
      </c>
      <c r="I3330" s="445">
        <v>5.880000114440918</v>
      </c>
      <c r="J3330" s="445">
        <v>50</v>
      </c>
      <c r="K3330" s="446">
        <v>294</v>
      </c>
    </row>
    <row r="3331" spans="1:11" ht="14.45" customHeight="1" x14ac:dyDescent="0.2">
      <c r="A3331" s="441" t="s">
        <v>5061</v>
      </c>
      <c r="B3331" s="442" t="s">
        <v>5062</v>
      </c>
      <c r="C3331" s="443" t="s">
        <v>5421</v>
      </c>
      <c r="D3331" s="444" t="s">
        <v>5422</v>
      </c>
      <c r="E3331" s="443" t="s">
        <v>373</v>
      </c>
      <c r="F3331" s="444" t="s">
        <v>374</v>
      </c>
      <c r="G3331" s="443" t="s">
        <v>5444</v>
      </c>
      <c r="H3331" s="443" t="s">
        <v>5445</v>
      </c>
      <c r="I3331" s="445">
        <v>42.630001068115234</v>
      </c>
      <c r="J3331" s="445">
        <v>27</v>
      </c>
      <c r="K3331" s="446">
        <v>1151</v>
      </c>
    </row>
    <row r="3332" spans="1:11" ht="14.45" customHeight="1" x14ac:dyDescent="0.2">
      <c r="A3332" s="441" t="s">
        <v>5061</v>
      </c>
      <c r="B3332" s="442" t="s">
        <v>5062</v>
      </c>
      <c r="C3332" s="443" t="s">
        <v>5421</v>
      </c>
      <c r="D3332" s="444" t="s">
        <v>5422</v>
      </c>
      <c r="E3332" s="443" t="s">
        <v>373</v>
      </c>
      <c r="F3332" s="444" t="s">
        <v>374</v>
      </c>
      <c r="G3332" s="443" t="s">
        <v>4584</v>
      </c>
      <c r="H3332" s="443" t="s">
        <v>5184</v>
      </c>
      <c r="I3332" s="445">
        <v>0.67500001937150955</v>
      </c>
      <c r="J3332" s="445">
        <v>450</v>
      </c>
      <c r="K3332" s="446">
        <v>303.80000019073486</v>
      </c>
    </row>
    <row r="3333" spans="1:11" ht="14.45" customHeight="1" x14ac:dyDescent="0.2">
      <c r="A3333" s="441" t="s">
        <v>5061</v>
      </c>
      <c r="B3333" s="442" t="s">
        <v>5062</v>
      </c>
      <c r="C3333" s="443" t="s">
        <v>5421</v>
      </c>
      <c r="D3333" s="444" t="s">
        <v>5422</v>
      </c>
      <c r="E3333" s="443" t="s">
        <v>373</v>
      </c>
      <c r="F3333" s="444" t="s">
        <v>374</v>
      </c>
      <c r="G3333" s="443" t="s">
        <v>4584</v>
      </c>
      <c r="H3333" s="443" t="s">
        <v>4585</v>
      </c>
      <c r="I3333" s="445">
        <v>0.66666668653488159</v>
      </c>
      <c r="J3333" s="445">
        <v>480</v>
      </c>
      <c r="K3333" s="446">
        <v>320.29999923706055</v>
      </c>
    </row>
    <row r="3334" spans="1:11" ht="14.45" customHeight="1" x14ac:dyDescent="0.2">
      <c r="A3334" s="441" t="s">
        <v>5061</v>
      </c>
      <c r="B3334" s="442" t="s">
        <v>5062</v>
      </c>
      <c r="C3334" s="443" t="s">
        <v>5421</v>
      </c>
      <c r="D3334" s="444" t="s">
        <v>5422</v>
      </c>
      <c r="E3334" s="443" t="s">
        <v>373</v>
      </c>
      <c r="F3334" s="444" t="s">
        <v>374</v>
      </c>
      <c r="G3334" s="443" t="s">
        <v>1365</v>
      </c>
      <c r="H3334" s="443" t="s">
        <v>1366</v>
      </c>
      <c r="I3334" s="445">
        <v>30.5</v>
      </c>
      <c r="J3334" s="445">
        <v>3</v>
      </c>
      <c r="K3334" s="446">
        <v>91.5</v>
      </c>
    </row>
    <row r="3335" spans="1:11" ht="14.45" customHeight="1" x14ac:dyDescent="0.2">
      <c r="A3335" s="441" t="s">
        <v>5061</v>
      </c>
      <c r="B3335" s="442" t="s">
        <v>5062</v>
      </c>
      <c r="C3335" s="443" t="s">
        <v>5421</v>
      </c>
      <c r="D3335" s="444" t="s">
        <v>5422</v>
      </c>
      <c r="E3335" s="443" t="s">
        <v>373</v>
      </c>
      <c r="F3335" s="444" t="s">
        <v>374</v>
      </c>
      <c r="G3335" s="443" t="s">
        <v>1367</v>
      </c>
      <c r="H3335" s="443" t="s">
        <v>1368</v>
      </c>
      <c r="I3335" s="445">
        <v>30.043635801835492</v>
      </c>
      <c r="J3335" s="445">
        <v>76</v>
      </c>
      <c r="K3335" s="446">
        <v>2285.2599945068359</v>
      </c>
    </row>
    <row r="3336" spans="1:11" ht="14.45" customHeight="1" x14ac:dyDescent="0.2">
      <c r="A3336" s="441" t="s">
        <v>5061</v>
      </c>
      <c r="B3336" s="442" t="s">
        <v>5062</v>
      </c>
      <c r="C3336" s="443" t="s">
        <v>5421</v>
      </c>
      <c r="D3336" s="444" t="s">
        <v>5422</v>
      </c>
      <c r="E3336" s="443" t="s">
        <v>373</v>
      </c>
      <c r="F3336" s="444" t="s">
        <v>374</v>
      </c>
      <c r="G3336" s="443" t="s">
        <v>1365</v>
      </c>
      <c r="H3336" s="443" t="s">
        <v>1369</v>
      </c>
      <c r="I3336" s="445">
        <v>30.329999923706055</v>
      </c>
      <c r="J3336" s="445">
        <v>2</v>
      </c>
      <c r="K3336" s="446">
        <v>60.659999847412109</v>
      </c>
    </row>
    <row r="3337" spans="1:11" ht="14.45" customHeight="1" x14ac:dyDescent="0.2">
      <c r="A3337" s="441" t="s">
        <v>5061</v>
      </c>
      <c r="B3337" s="442" t="s">
        <v>5062</v>
      </c>
      <c r="C3337" s="443" t="s">
        <v>5421</v>
      </c>
      <c r="D3337" s="444" t="s">
        <v>5422</v>
      </c>
      <c r="E3337" s="443" t="s">
        <v>373</v>
      </c>
      <c r="F3337" s="444" t="s">
        <v>374</v>
      </c>
      <c r="G3337" s="443" t="s">
        <v>1367</v>
      </c>
      <c r="H3337" s="443" t="s">
        <v>1370</v>
      </c>
      <c r="I3337" s="445">
        <v>29.283332824707031</v>
      </c>
      <c r="J3337" s="445">
        <v>36</v>
      </c>
      <c r="K3337" s="446">
        <v>1055.3500061035156</v>
      </c>
    </row>
    <row r="3338" spans="1:11" ht="14.45" customHeight="1" x14ac:dyDescent="0.2">
      <c r="A3338" s="441" t="s">
        <v>5061</v>
      </c>
      <c r="B3338" s="442" t="s">
        <v>5062</v>
      </c>
      <c r="C3338" s="443" t="s">
        <v>5421</v>
      </c>
      <c r="D3338" s="444" t="s">
        <v>5422</v>
      </c>
      <c r="E3338" s="443" t="s">
        <v>1373</v>
      </c>
      <c r="F3338" s="444" t="s">
        <v>1374</v>
      </c>
      <c r="G3338" s="443" t="s">
        <v>1378</v>
      </c>
      <c r="H3338" s="443" t="s">
        <v>1379</v>
      </c>
      <c r="I3338" s="445">
        <v>1.0909090665253725E-2</v>
      </c>
      <c r="J3338" s="445">
        <v>820</v>
      </c>
      <c r="K3338" s="446">
        <v>8.4000000059604645</v>
      </c>
    </row>
    <row r="3339" spans="1:11" ht="14.45" customHeight="1" x14ac:dyDescent="0.2">
      <c r="A3339" s="441" t="s">
        <v>5061</v>
      </c>
      <c r="B3339" s="442" t="s">
        <v>5062</v>
      </c>
      <c r="C3339" s="443" t="s">
        <v>5421</v>
      </c>
      <c r="D3339" s="444" t="s">
        <v>5422</v>
      </c>
      <c r="E3339" s="443" t="s">
        <v>1373</v>
      </c>
      <c r="F3339" s="444" t="s">
        <v>1374</v>
      </c>
      <c r="G3339" s="443" t="s">
        <v>1378</v>
      </c>
      <c r="H3339" s="443" t="s">
        <v>5198</v>
      </c>
      <c r="I3339" s="445">
        <v>1.1666666405896345E-2</v>
      </c>
      <c r="J3339" s="445">
        <v>580</v>
      </c>
      <c r="K3339" s="446">
        <v>6.800000011920929</v>
      </c>
    </row>
    <row r="3340" spans="1:11" ht="14.45" customHeight="1" x14ac:dyDescent="0.2">
      <c r="A3340" s="441" t="s">
        <v>5061</v>
      </c>
      <c r="B3340" s="442" t="s">
        <v>5062</v>
      </c>
      <c r="C3340" s="443" t="s">
        <v>5421</v>
      </c>
      <c r="D3340" s="444" t="s">
        <v>5422</v>
      </c>
      <c r="E3340" s="443" t="s">
        <v>1373</v>
      </c>
      <c r="F3340" s="444" t="s">
        <v>1374</v>
      </c>
      <c r="G3340" s="443" t="s">
        <v>5205</v>
      </c>
      <c r="H3340" s="443" t="s">
        <v>5206</v>
      </c>
      <c r="I3340" s="445">
        <v>4.3600001335144043</v>
      </c>
      <c r="J3340" s="445">
        <v>300</v>
      </c>
      <c r="K3340" s="446">
        <v>1307</v>
      </c>
    </row>
    <row r="3341" spans="1:11" ht="14.45" customHeight="1" x14ac:dyDescent="0.2">
      <c r="A3341" s="441" t="s">
        <v>5061</v>
      </c>
      <c r="B3341" s="442" t="s">
        <v>5062</v>
      </c>
      <c r="C3341" s="443" t="s">
        <v>5421</v>
      </c>
      <c r="D3341" s="444" t="s">
        <v>5422</v>
      </c>
      <c r="E3341" s="443" t="s">
        <v>1373</v>
      </c>
      <c r="F3341" s="444" t="s">
        <v>1374</v>
      </c>
      <c r="G3341" s="443" t="s">
        <v>5205</v>
      </c>
      <c r="H3341" s="443" t="s">
        <v>5207</v>
      </c>
      <c r="I3341" s="445">
        <v>4.3600001335144043</v>
      </c>
      <c r="J3341" s="445">
        <v>300</v>
      </c>
      <c r="K3341" s="446">
        <v>1306.800048828125</v>
      </c>
    </row>
    <row r="3342" spans="1:11" ht="14.45" customHeight="1" x14ac:dyDescent="0.2">
      <c r="A3342" s="441" t="s">
        <v>5061</v>
      </c>
      <c r="B3342" s="442" t="s">
        <v>5062</v>
      </c>
      <c r="C3342" s="443" t="s">
        <v>5421</v>
      </c>
      <c r="D3342" s="444" t="s">
        <v>5422</v>
      </c>
      <c r="E3342" s="443" t="s">
        <v>1373</v>
      </c>
      <c r="F3342" s="444" t="s">
        <v>1374</v>
      </c>
      <c r="G3342" s="443" t="s">
        <v>5446</v>
      </c>
      <c r="H3342" s="443" t="s">
        <v>5447</v>
      </c>
      <c r="I3342" s="445">
        <v>26</v>
      </c>
      <c r="J3342" s="445">
        <v>40</v>
      </c>
      <c r="K3342" s="446">
        <v>1039.800048828125</v>
      </c>
    </row>
    <row r="3343" spans="1:11" ht="14.45" customHeight="1" x14ac:dyDescent="0.2">
      <c r="A3343" s="441" t="s">
        <v>5061</v>
      </c>
      <c r="B3343" s="442" t="s">
        <v>5062</v>
      </c>
      <c r="C3343" s="443" t="s">
        <v>5421</v>
      </c>
      <c r="D3343" s="444" t="s">
        <v>5422</v>
      </c>
      <c r="E3343" s="443" t="s">
        <v>1373</v>
      </c>
      <c r="F3343" s="444" t="s">
        <v>1374</v>
      </c>
      <c r="G3343" s="443" t="s">
        <v>5237</v>
      </c>
      <c r="H3343" s="443" t="s">
        <v>5448</v>
      </c>
      <c r="I3343" s="445">
        <v>17.979999542236328</v>
      </c>
      <c r="J3343" s="445">
        <v>20</v>
      </c>
      <c r="K3343" s="446">
        <v>359.60000610351563</v>
      </c>
    </row>
    <row r="3344" spans="1:11" ht="14.45" customHeight="1" x14ac:dyDescent="0.2">
      <c r="A3344" s="441" t="s">
        <v>5061</v>
      </c>
      <c r="B3344" s="442" t="s">
        <v>5062</v>
      </c>
      <c r="C3344" s="443" t="s">
        <v>5421</v>
      </c>
      <c r="D3344" s="444" t="s">
        <v>5422</v>
      </c>
      <c r="E3344" s="443" t="s">
        <v>1373</v>
      </c>
      <c r="F3344" s="444" t="s">
        <v>1374</v>
      </c>
      <c r="G3344" s="443" t="s">
        <v>5237</v>
      </c>
      <c r="H3344" s="443" t="s">
        <v>5238</v>
      </c>
      <c r="I3344" s="445">
        <v>17.983332951863606</v>
      </c>
      <c r="J3344" s="445">
        <v>50</v>
      </c>
      <c r="K3344" s="446">
        <v>899.19999694824219</v>
      </c>
    </row>
    <row r="3345" spans="1:11" ht="14.45" customHeight="1" x14ac:dyDescent="0.2">
      <c r="A3345" s="441" t="s">
        <v>5061</v>
      </c>
      <c r="B3345" s="442" t="s">
        <v>5062</v>
      </c>
      <c r="C3345" s="443" t="s">
        <v>5421</v>
      </c>
      <c r="D3345" s="444" t="s">
        <v>5422</v>
      </c>
      <c r="E3345" s="443" t="s">
        <v>1373</v>
      </c>
      <c r="F3345" s="444" t="s">
        <v>1374</v>
      </c>
      <c r="G3345" s="443" t="s">
        <v>5449</v>
      </c>
      <c r="H3345" s="443" t="s">
        <v>5450</v>
      </c>
      <c r="I3345" s="445">
        <v>3.1483334302902222</v>
      </c>
      <c r="J3345" s="445">
        <v>28</v>
      </c>
      <c r="K3345" s="446">
        <v>88.170000076293945</v>
      </c>
    </row>
    <row r="3346" spans="1:11" ht="14.45" customHeight="1" x14ac:dyDescent="0.2">
      <c r="A3346" s="441" t="s">
        <v>5061</v>
      </c>
      <c r="B3346" s="442" t="s">
        <v>5062</v>
      </c>
      <c r="C3346" s="443" t="s">
        <v>5421</v>
      </c>
      <c r="D3346" s="444" t="s">
        <v>5422</v>
      </c>
      <c r="E3346" s="443" t="s">
        <v>1373</v>
      </c>
      <c r="F3346" s="444" t="s">
        <v>1374</v>
      </c>
      <c r="G3346" s="443" t="s">
        <v>5449</v>
      </c>
      <c r="H3346" s="443" t="s">
        <v>5451</v>
      </c>
      <c r="I3346" s="445">
        <v>3.1500000953674316</v>
      </c>
      <c r="J3346" s="445">
        <v>10</v>
      </c>
      <c r="K3346" s="446">
        <v>31.5</v>
      </c>
    </row>
    <row r="3347" spans="1:11" ht="14.45" customHeight="1" x14ac:dyDescent="0.2">
      <c r="A3347" s="441" t="s">
        <v>5061</v>
      </c>
      <c r="B3347" s="442" t="s">
        <v>5062</v>
      </c>
      <c r="C3347" s="443" t="s">
        <v>5421</v>
      </c>
      <c r="D3347" s="444" t="s">
        <v>5422</v>
      </c>
      <c r="E3347" s="443" t="s">
        <v>1373</v>
      </c>
      <c r="F3347" s="444" t="s">
        <v>1374</v>
      </c>
      <c r="G3347" s="443" t="s">
        <v>1391</v>
      </c>
      <c r="H3347" s="443" t="s">
        <v>1392</v>
      </c>
      <c r="I3347" s="445">
        <v>11.742499828338623</v>
      </c>
      <c r="J3347" s="445">
        <v>12</v>
      </c>
      <c r="K3347" s="446">
        <v>140.90999984741211</v>
      </c>
    </row>
    <row r="3348" spans="1:11" ht="14.45" customHeight="1" x14ac:dyDescent="0.2">
      <c r="A3348" s="441" t="s">
        <v>5061</v>
      </c>
      <c r="B3348" s="442" t="s">
        <v>5062</v>
      </c>
      <c r="C3348" s="443" t="s">
        <v>5421</v>
      </c>
      <c r="D3348" s="444" t="s">
        <v>5422</v>
      </c>
      <c r="E3348" s="443" t="s">
        <v>1373</v>
      </c>
      <c r="F3348" s="444" t="s">
        <v>1374</v>
      </c>
      <c r="G3348" s="443" t="s">
        <v>1393</v>
      </c>
      <c r="H3348" s="443" t="s">
        <v>1394</v>
      </c>
      <c r="I3348" s="445">
        <v>13.310000419616699</v>
      </c>
      <c r="J3348" s="445">
        <v>3</v>
      </c>
      <c r="K3348" s="446">
        <v>39.930000305175781</v>
      </c>
    </row>
    <row r="3349" spans="1:11" ht="14.45" customHeight="1" x14ac:dyDescent="0.2">
      <c r="A3349" s="441" t="s">
        <v>5061</v>
      </c>
      <c r="B3349" s="442" t="s">
        <v>5062</v>
      </c>
      <c r="C3349" s="443" t="s">
        <v>5421</v>
      </c>
      <c r="D3349" s="444" t="s">
        <v>5422</v>
      </c>
      <c r="E3349" s="443" t="s">
        <v>1373</v>
      </c>
      <c r="F3349" s="444" t="s">
        <v>1374</v>
      </c>
      <c r="G3349" s="443" t="s">
        <v>1391</v>
      </c>
      <c r="H3349" s="443" t="s">
        <v>1395</v>
      </c>
      <c r="I3349" s="445">
        <v>11.733332951863607</v>
      </c>
      <c r="J3349" s="445">
        <v>9</v>
      </c>
      <c r="K3349" s="446">
        <v>105.59999847412109</v>
      </c>
    </row>
    <row r="3350" spans="1:11" ht="14.45" customHeight="1" x14ac:dyDescent="0.2">
      <c r="A3350" s="441" t="s">
        <v>5061</v>
      </c>
      <c r="B3350" s="442" t="s">
        <v>5062</v>
      </c>
      <c r="C3350" s="443" t="s">
        <v>5421</v>
      </c>
      <c r="D3350" s="444" t="s">
        <v>5422</v>
      </c>
      <c r="E3350" s="443" t="s">
        <v>1373</v>
      </c>
      <c r="F3350" s="444" t="s">
        <v>1374</v>
      </c>
      <c r="G3350" s="443" t="s">
        <v>5277</v>
      </c>
      <c r="H3350" s="443" t="s">
        <v>5278</v>
      </c>
      <c r="I3350" s="445">
        <v>1.5</v>
      </c>
      <c r="J3350" s="445">
        <v>85</v>
      </c>
      <c r="K3350" s="446">
        <v>127.5</v>
      </c>
    </row>
    <row r="3351" spans="1:11" ht="14.45" customHeight="1" x14ac:dyDescent="0.2">
      <c r="A3351" s="441" t="s">
        <v>5061</v>
      </c>
      <c r="B3351" s="442" t="s">
        <v>5062</v>
      </c>
      <c r="C3351" s="443" t="s">
        <v>5421</v>
      </c>
      <c r="D3351" s="444" t="s">
        <v>5422</v>
      </c>
      <c r="E3351" s="443" t="s">
        <v>1373</v>
      </c>
      <c r="F3351" s="444" t="s">
        <v>1374</v>
      </c>
      <c r="G3351" s="443" t="s">
        <v>5277</v>
      </c>
      <c r="H3351" s="443" t="s">
        <v>5279</v>
      </c>
      <c r="I3351" s="445">
        <v>1.5</v>
      </c>
      <c r="J3351" s="445">
        <v>40</v>
      </c>
      <c r="K3351" s="446">
        <v>60</v>
      </c>
    </row>
    <row r="3352" spans="1:11" ht="14.45" customHeight="1" x14ac:dyDescent="0.2">
      <c r="A3352" s="441" t="s">
        <v>5061</v>
      </c>
      <c r="B3352" s="442" t="s">
        <v>5062</v>
      </c>
      <c r="C3352" s="443" t="s">
        <v>5421</v>
      </c>
      <c r="D3352" s="444" t="s">
        <v>5422</v>
      </c>
      <c r="E3352" s="443" t="s">
        <v>1373</v>
      </c>
      <c r="F3352" s="444" t="s">
        <v>1374</v>
      </c>
      <c r="G3352" s="443" t="s">
        <v>5282</v>
      </c>
      <c r="H3352" s="443" t="s">
        <v>5283</v>
      </c>
      <c r="I3352" s="445">
        <v>9.1999998092651367</v>
      </c>
      <c r="J3352" s="445">
        <v>450</v>
      </c>
      <c r="K3352" s="446">
        <v>4140</v>
      </c>
    </row>
    <row r="3353" spans="1:11" ht="14.45" customHeight="1" x14ac:dyDescent="0.2">
      <c r="A3353" s="441" t="s">
        <v>5061</v>
      </c>
      <c r="B3353" s="442" t="s">
        <v>5062</v>
      </c>
      <c r="C3353" s="443" t="s">
        <v>5421</v>
      </c>
      <c r="D3353" s="444" t="s">
        <v>5422</v>
      </c>
      <c r="E3353" s="443" t="s">
        <v>1373</v>
      </c>
      <c r="F3353" s="444" t="s">
        <v>1374</v>
      </c>
      <c r="G3353" s="443" t="s">
        <v>5282</v>
      </c>
      <c r="H3353" s="443" t="s">
        <v>5284</v>
      </c>
      <c r="I3353" s="445">
        <v>9.1999998092651367</v>
      </c>
      <c r="J3353" s="445">
        <v>150</v>
      </c>
      <c r="K3353" s="446">
        <v>1380</v>
      </c>
    </row>
    <row r="3354" spans="1:11" ht="14.45" customHeight="1" x14ac:dyDescent="0.2">
      <c r="A3354" s="441" t="s">
        <v>5061</v>
      </c>
      <c r="B3354" s="442" t="s">
        <v>5062</v>
      </c>
      <c r="C3354" s="443" t="s">
        <v>5421</v>
      </c>
      <c r="D3354" s="444" t="s">
        <v>5422</v>
      </c>
      <c r="E3354" s="443" t="s">
        <v>1373</v>
      </c>
      <c r="F3354" s="444" t="s">
        <v>1374</v>
      </c>
      <c r="G3354" s="443" t="s">
        <v>5291</v>
      </c>
      <c r="H3354" s="443" t="s">
        <v>5293</v>
      </c>
      <c r="I3354" s="445">
        <v>172.5</v>
      </c>
      <c r="J3354" s="445">
        <v>1</v>
      </c>
      <c r="K3354" s="446">
        <v>172.5</v>
      </c>
    </row>
    <row r="3355" spans="1:11" ht="14.45" customHeight="1" x14ac:dyDescent="0.2">
      <c r="A3355" s="441" t="s">
        <v>5061</v>
      </c>
      <c r="B3355" s="442" t="s">
        <v>5062</v>
      </c>
      <c r="C3355" s="443" t="s">
        <v>5421</v>
      </c>
      <c r="D3355" s="444" t="s">
        <v>5422</v>
      </c>
      <c r="E3355" s="443" t="s">
        <v>1373</v>
      </c>
      <c r="F3355" s="444" t="s">
        <v>1374</v>
      </c>
      <c r="G3355" s="443" t="s">
        <v>1427</v>
      </c>
      <c r="H3355" s="443" t="s">
        <v>1428</v>
      </c>
      <c r="I3355" s="445">
        <v>0.67000001668930054</v>
      </c>
      <c r="J3355" s="445">
        <v>100</v>
      </c>
      <c r="K3355" s="446">
        <v>67</v>
      </c>
    </row>
    <row r="3356" spans="1:11" ht="14.45" customHeight="1" x14ac:dyDescent="0.2">
      <c r="A3356" s="441" t="s">
        <v>5061</v>
      </c>
      <c r="B3356" s="442" t="s">
        <v>5062</v>
      </c>
      <c r="C3356" s="443" t="s">
        <v>5421</v>
      </c>
      <c r="D3356" s="444" t="s">
        <v>5422</v>
      </c>
      <c r="E3356" s="443" t="s">
        <v>1373</v>
      </c>
      <c r="F3356" s="444" t="s">
        <v>1374</v>
      </c>
      <c r="G3356" s="443" t="s">
        <v>1427</v>
      </c>
      <c r="H3356" s="443" t="s">
        <v>5452</v>
      </c>
      <c r="I3356" s="445">
        <v>0.67000001668930054</v>
      </c>
      <c r="J3356" s="445">
        <v>100</v>
      </c>
      <c r="K3356" s="446">
        <v>67</v>
      </c>
    </row>
    <row r="3357" spans="1:11" ht="14.45" customHeight="1" x14ac:dyDescent="0.2">
      <c r="A3357" s="441" t="s">
        <v>5061</v>
      </c>
      <c r="B3357" s="442" t="s">
        <v>5062</v>
      </c>
      <c r="C3357" s="443" t="s">
        <v>5421</v>
      </c>
      <c r="D3357" s="444" t="s">
        <v>5422</v>
      </c>
      <c r="E3357" s="443" t="s">
        <v>1373</v>
      </c>
      <c r="F3357" s="444" t="s">
        <v>1374</v>
      </c>
      <c r="G3357" s="443" t="s">
        <v>1431</v>
      </c>
      <c r="H3357" s="443" t="s">
        <v>1432</v>
      </c>
      <c r="I3357" s="445">
        <v>1.0900000333786011</v>
      </c>
      <c r="J3357" s="445">
        <v>100</v>
      </c>
      <c r="K3357" s="446">
        <v>109</v>
      </c>
    </row>
    <row r="3358" spans="1:11" ht="14.45" customHeight="1" x14ac:dyDescent="0.2">
      <c r="A3358" s="441" t="s">
        <v>5061</v>
      </c>
      <c r="B3358" s="442" t="s">
        <v>5062</v>
      </c>
      <c r="C3358" s="443" t="s">
        <v>5421</v>
      </c>
      <c r="D3358" s="444" t="s">
        <v>5422</v>
      </c>
      <c r="E3358" s="443" t="s">
        <v>1373</v>
      </c>
      <c r="F3358" s="444" t="s">
        <v>1374</v>
      </c>
      <c r="G3358" s="443" t="s">
        <v>1422</v>
      </c>
      <c r="H3358" s="443" t="s">
        <v>1433</v>
      </c>
      <c r="I3358" s="445">
        <v>0.47499999403953552</v>
      </c>
      <c r="J3358" s="445">
        <v>200</v>
      </c>
      <c r="K3358" s="446">
        <v>95</v>
      </c>
    </row>
    <row r="3359" spans="1:11" ht="14.45" customHeight="1" x14ac:dyDescent="0.2">
      <c r="A3359" s="441" t="s">
        <v>5061</v>
      </c>
      <c r="B3359" s="442" t="s">
        <v>5062</v>
      </c>
      <c r="C3359" s="443" t="s">
        <v>5421</v>
      </c>
      <c r="D3359" s="444" t="s">
        <v>5422</v>
      </c>
      <c r="E3359" s="443" t="s">
        <v>1373</v>
      </c>
      <c r="F3359" s="444" t="s">
        <v>1374</v>
      </c>
      <c r="G3359" s="443" t="s">
        <v>1427</v>
      </c>
      <c r="H3359" s="443" t="s">
        <v>1434</v>
      </c>
      <c r="I3359" s="445">
        <v>0.67000001668930054</v>
      </c>
      <c r="J3359" s="445">
        <v>100</v>
      </c>
      <c r="K3359" s="446">
        <v>67</v>
      </c>
    </row>
    <row r="3360" spans="1:11" ht="14.45" customHeight="1" x14ac:dyDescent="0.2">
      <c r="A3360" s="441" t="s">
        <v>5061</v>
      </c>
      <c r="B3360" s="442" t="s">
        <v>5062</v>
      </c>
      <c r="C3360" s="443" t="s">
        <v>5421</v>
      </c>
      <c r="D3360" s="444" t="s">
        <v>5422</v>
      </c>
      <c r="E3360" s="443" t="s">
        <v>1373</v>
      </c>
      <c r="F3360" s="444" t="s">
        <v>1374</v>
      </c>
      <c r="G3360" s="443" t="s">
        <v>5253</v>
      </c>
      <c r="H3360" s="443" t="s">
        <v>5331</v>
      </c>
      <c r="I3360" s="445">
        <v>35.090000152587891</v>
      </c>
      <c r="J3360" s="445">
        <v>1</v>
      </c>
      <c r="K3360" s="446">
        <v>35.090000152587891</v>
      </c>
    </row>
    <row r="3361" spans="1:11" ht="14.45" customHeight="1" x14ac:dyDescent="0.2">
      <c r="A3361" s="441" t="s">
        <v>5061</v>
      </c>
      <c r="B3361" s="442" t="s">
        <v>5062</v>
      </c>
      <c r="C3361" s="443" t="s">
        <v>5421</v>
      </c>
      <c r="D3361" s="444" t="s">
        <v>5422</v>
      </c>
      <c r="E3361" s="443" t="s">
        <v>1373</v>
      </c>
      <c r="F3361" s="444" t="s">
        <v>1374</v>
      </c>
      <c r="G3361" s="443" t="s">
        <v>5453</v>
      </c>
      <c r="H3361" s="443" t="s">
        <v>5454</v>
      </c>
      <c r="I3361" s="445">
        <v>75.019996643066406</v>
      </c>
      <c r="J3361" s="445">
        <v>1</v>
      </c>
      <c r="K3361" s="446">
        <v>75.019996643066406</v>
      </c>
    </row>
    <row r="3362" spans="1:11" ht="14.45" customHeight="1" x14ac:dyDescent="0.2">
      <c r="A3362" s="441" t="s">
        <v>5061</v>
      </c>
      <c r="B3362" s="442" t="s">
        <v>5062</v>
      </c>
      <c r="C3362" s="443" t="s">
        <v>5421</v>
      </c>
      <c r="D3362" s="444" t="s">
        <v>5422</v>
      </c>
      <c r="E3362" s="443" t="s">
        <v>1373</v>
      </c>
      <c r="F3362" s="444" t="s">
        <v>1374</v>
      </c>
      <c r="G3362" s="443" t="s">
        <v>5455</v>
      </c>
      <c r="H3362" s="443" t="s">
        <v>5456</v>
      </c>
      <c r="I3362" s="445">
        <v>75.019996643066406</v>
      </c>
      <c r="J3362" s="445">
        <v>1</v>
      </c>
      <c r="K3362" s="446">
        <v>75.019996643066406</v>
      </c>
    </row>
    <row r="3363" spans="1:11" ht="14.45" customHeight="1" x14ac:dyDescent="0.2">
      <c r="A3363" s="441" t="s">
        <v>5061</v>
      </c>
      <c r="B3363" s="442" t="s">
        <v>5062</v>
      </c>
      <c r="C3363" s="443" t="s">
        <v>5421</v>
      </c>
      <c r="D3363" s="444" t="s">
        <v>5422</v>
      </c>
      <c r="E3363" s="443" t="s">
        <v>1373</v>
      </c>
      <c r="F3363" s="444" t="s">
        <v>1374</v>
      </c>
      <c r="G3363" s="443" t="s">
        <v>3110</v>
      </c>
      <c r="H3363" s="443" t="s">
        <v>5351</v>
      </c>
      <c r="I3363" s="445">
        <v>1.9840000152587891</v>
      </c>
      <c r="J3363" s="445">
        <v>450</v>
      </c>
      <c r="K3363" s="446">
        <v>892.5</v>
      </c>
    </row>
    <row r="3364" spans="1:11" ht="14.45" customHeight="1" x14ac:dyDescent="0.2">
      <c r="A3364" s="441" t="s">
        <v>5061</v>
      </c>
      <c r="B3364" s="442" t="s">
        <v>5062</v>
      </c>
      <c r="C3364" s="443" t="s">
        <v>5421</v>
      </c>
      <c r="D3364" s="444" t="s">
        <v>5422</v>
      </c>
      <c r="E3364" s="443" t="s">
        <v>1373</v>
      </c>
      <c r="F3364" s="444" t="s">
        <v>1374</v>
      </c>
      <c r="G3364" s="443" t="s">
        <v>3110</v>
      </c>
      <c r="H3364" s="443" t="s">
        <v>3111</v>
      </c>
      <c r="I3364" s="445">
        <v>1.9850000143051147</v>
      </c>
      <c r="J3364" s="445">
        <v>700</v>
      </c>
      <c r="K3364" s="446">
        <v>1389.5</v>
      </c>
    </row>
    <row r="3365" spans="1:11" ht="14.45" customHeight="1" x14ac:dyDescent="0.2">
      <c r="A3365" s="441" t="s">
        <v>5061</v>
      </c>
      <c r="B3365" s="442" t="s">
        <v>5062</v>
      </c>
      <c r="C3365" s="443" t="s">
        <v>5421</v>
      </c>
      <c r="D3365" s="444" t="s">
        <v>5422</v>
      </c>
      <c r="E3365" s="443" t="s">
        <v>1373</v>
      </c>
      <c r="F3365" s="444" t="s">
        <v>1374</v>
      </c>
      <c r="G3365" s="443" t="s">
        <v>3112</v>
      </c>
      <c r="H3365" s="443" t="s">
        <v>5352</v>
      </c>
      <c r="I3365" s="445">
        <v>2.0399999618530273</v>
      </c>
      <c r="J3365" s="445">
        <v>300</v>
      </c>
      <c r="K3365" s="446">
        <v>612.5</v>
      </c>
    </row>
    <row r="3366" spans="1:11" ht="14.45" customHeight="1" x14ac:dyDescent="0.2">
      <c r="A3366" s="441" t="s">
        <v>5061</v>
      </c>
      <c r="B3366" s="442" t="s">
        <v>5062</v>
      </c>
      <c r="C3366" s="443" t="s">
        <v>5421</v>
      </c>
      <c r="D3366" s="444" t="s">
        <v>5422</v>
      </c>
      <c r="E3366" s="443" t="s">
        <v>1373</v>
      </c>
      <c r="F3366" s="444" t="s">
        <v>1374</v>
      </c>
      <c r="G3366" s="443" t="s">
        <v>3112</v>
      </c>
      <c r="H3366" s="443" t="s">
        <v>3113</v>
      </c>
      <c r="I3366" s="445">
        <v>2.0433332920074463</v>
      </c>
      <c r="J3366" s="445">
        <v>550</v>
      </c>
      <c r="K3366" s="446">
        <v>1123.5</v>
      </c>
    </row>
    <row r="3367" spans="1:11" ht="14.45" customHeight="1" x14ac:dyDescent="0.2">
      <c r="A3367" s="441" t="s">
        <v>5061</v>
      </c>
      <c r="B3367" s="442" t="s">
        <v>5062</v>
      </c>
      <c r="C3367" s="443" t="s">
        <v>5421</v>
      </c>
      <c r="D3367" s="444" t="s">
        <v>5422</v>
      </c>
      <c r="E3367" s="443" t="s">
        <v>1373</v>
      </c>
      <c r="F3367" s="444" t="s">
        <v>1374</v>
      </c>
      <c r="G3367" s="443" t="s">
        <v>2710</v>
      </c>
      <c r="H3367" s="443" t="s">
        <v>2711</v>
      </c>
      <c r="I3367" s="445">
        <v>2.0299999713897705</v>
      </c>
      <c r="J3367" s="445">
        <v>100</v>
      </c>
      <c r="K3367" s="446">
        <v>203</v>
      </c>
    </row>
    <row r="3368" spans="1:11" ht="14.45" customHeight="1" x14ac:dyDescent="0.2">
      <c r="A3368" s="441" t="s">
        <v>5061</v>
      </c>
      <c r="B3368" s="442" t="s">
        <v>5062</v>
      </c>
      <c r="C3368" s="443" t="s">
        <v>5421</v>
      </c>
      <c r="D3368" s="444" t="s">
        <v>5422</v>
      </c>
      <c r="E3368" s="443" t="s">
        <v>1373</v>
      </c>
      <c r="F3368" s="444" t="s">
        <v>1374</v>
      </c>
      <c r="G3368" s="443" t="s">
        <v>1444</v>
      </c>
      <c r="H3368" s="443" t="s">
        <v>1445</v>
      </c>
      <c r="I3368" s="445">
        <v>1.9299999475479126</v>
      </c>
      <c r="J3368" s="445">
        <v>150</v>
      </c>
      <c r="K3368" s="446">
        <v>289.5</v>
      </c>
    </row>
    <row r="3369" spans="1:11" ht="14.45" customHeight="1" x14ac:dyDescent="0.2">
      <c r="A3369" s="441" t="s">
        <v>5061</v>
      </c>
      <c r="B3369" s="442" t="s">
        <v>5062</v>
      </c>
      <c r="C3369" s="443" t="s">
        <v>5421</v>
      </c>
      <c r="D3369" s="444" t="s">
        <v>5422</v>
      </c>
      <c r="E3369" s="443" t="s">
        <v>1373</v>
      </c>
      <c r="F3369" s="444" t="s">
        <v>1374</v>
      </c>
      <c r="G3369" s="443" t="s">
        <v>2714</v>
      </c>
      <c r="H3369" s="443" t="s">
        <v>2715</v>
      </c>
      <c r="I3369" s="445">
        <v>3.0981817245483398</v>
      </c>
      <c r="J3369" s="445">
        <v>750</v>
      </c>
      <c r="K3369" s="446">
        <v>2324</v>
      </c>
    </row>
    <row r="3370" spans="1:11" ht="14.45" customHeight="1" x14ac:dyDescent="0.2">
      <c r="A3370" s="441" t="s">
        <v>5061</v>
      </c>
      <c r="B3370" s="442" t="s">
        <v>5062</v>
      </c>
      <c r="C3370" s="443" t="s">
        <v>5421</v>
      </c>
      <c r="D3370" s="444" t="s">
        <v>5422</v>
      </c>
      <c r="E3370" s="443" t="s">
        <v>1373</v>
      </c>
      <c r="F3370" s="444" t="s">
        <v>1374</v>
      </c>
      <c r="G3370" s="443" t="s">
        <v>1444</v>
      </c>
      <c r="H3370" s="443" t="s">
        <v>5356</v>
      </c>
      <c r="I3370" s="445">
        <v>1.9199999570846558</v>
      </c>
      <c r="J3370" s="445">
        <v>200</v>
      </c>
      <c r="K3370" s="446">
        <v>384</v>
      </c>
    </row>
    <row r="3371" spans="1:11" ht="14.45" customHeight="1" x14ac:dyDescent="0.2">
      <c r="A3371" s="441" t="s">
        <v>5061</v>
      </c>
      <c r="B3371" s="442" t="s">
        <v>5062</v>
      </c>
      <c r="C3371" s="443" t="s">
        <v>5421</v>
      </c>
      <c r="D3371" s="444" t="s">
        <v>5422</v>
      </c>
      <c r="E3371" s="443" t="s">
        <v>1373</v>
      </c>
      <c r="F3371" s="444" t="s">
        <v>1374</v>
      </c>
      <c r="G3371" s="443" t="s">
        <v>2714</v>
      </c>
      <c r="H3371" s="443" t="s">
        <v>2718</v>
      </c>
      <c r="I3371" s="445">
        <v>3.0966665744781494</v>
      </c>
      <c r="J3371" s="445">
        <v>450</v>
      </c>
      <c r="K3371" s="446">
        <v>1393</v>
      </c>
    </row>
    <row r="3372" spans="1:11" ht="14.45" customHeight="1" x14ac:dyDescent="0.2">
      <c r="A3372" s="441" t="s">
        <v>5061</v>
      </c>
      <c r="B3372" s="442" t="s">
        <v>5062</v>
      </c>
      <c r="C3372" s="443" t="s">
        <v>5421</v>
      </c>
      <c r="D3372" s="444" t="s">
        <v>5422</v>
      </c>
      <c r="E3372" s="443" t="s">
        <v>1373</v>
      </c>
      <c r="F3372" s="444" t="s">
        <v>1374</v>
      </c>
      <c r="G3372" s="443" t="s">
        <v>5357</v>
      </c>
      <c r="H3372" s="443" t="s">
        <v>5358</v>
      </c>
      <c r="I3372" s="445">
        <v>2.1650000810623169</v>
      </c>
      <c r="J3372" s="445">
        <v>400</v>
      </c>
      <c r="K3372" s="446">
        <v>866</v>
      </c>
    </row>
    <row r="3373" spans="1:11" ht="14.45" customHeight="1" x14ac:dyDescent="0.2">
      <c r="A3373" s="441" t="s">
        <v>5061</v>
      </c>
      <c r="B3373" s="442" t="s">
        <v>5062</v>
      </c>
      <c r="C3373" s="443" t="s">
        <v>5421</v>
      </c>
      <c r="D3373" s="444" t="s">
        <v>5422</v>
      </c>
      <c r="E3373" s="443" t="s">
        <v>1373</v>
      </c>
      <c r="F3373" s="444" t="s">
        <v>1374</v>
      </c>
      <c r="G3373" s="443" t="s">
        <v>5357</v>
      </c>
      <c r="H3373" s="443" t="s">
        <v>5359</v>
      </c>
      <c r="I3373" s="445">
        <v>2.1671429361615862</v>
      </c>
      <c r="J3373" s="445">
        <v>500</v>
      </c>
      <c r="K3373" s="446">
        <v>1083.5</v>
      </c>
    </row>
    <row r="3374" spans="1:11" ht="14.45" customHeight="1" x14ac:dyDescent="0.2">
      <c r="A3374" s="441" t="s">
        <v>5061</v>
      </c>
      <c r="B3374" s="442" t="s">
        <v>5062</v>
      </c>
      <c r="C3374" s="443" t="s">
        <v>5421</v>
      </c>
      <c r="D3374" s="444" t="s">
        <v>5422</v>
      </c>
      <c r="E3374" s="443" t="s">
        <v>1373</v>
      </c>
      <c r="F3374" s="444" t="s">
        <v>1374</v>
      </c>
      <c r="G3374" s="443" t="s">
        <v>2833</v>
      </c>
      <c r="H3374" s="443" t="s">
        <v>2834</v>
      </c>
      <c r="I3374" s="445">
        <v>23.469999313354492</v>
      </c>
      <c r="J3374" s="445">
        <v>36</v>
      </c>
      <c r="K3374" s="446">
        <v>844.91998291015625</v>
      </c>
    </row>
    <row r="3375" spans="1:11" ht="14.45" customHeight="1" x14ac:dyDescent="0.2">
      <c r="A3375" s="441" t="s">
        <v>5061</v>
      </c>
      <c r="B3375" s="442" t="s">
        <v>5062</v>
      </c>
      <c r="C3375" s="443" t="s">
        <v>5421</v>
      </c>
      <c r="D3375" s="444" t="s">
        <v>5422</v>
      </c>
      <c r="E3375" s="443" t="s">
        <v>1450</v>
      </c>
      <c r="F3375" s="444" t="s">
        <v>1451</v>
      </c>
      <c r="G3375" s="443" t="s">
        <v>1460</v>
      </c>
      <c r="H3375" s="443" t="s">
        <v>1461</v>
      </c>
      <c r="I3375" s="445">
        <v>1.7999999523162842</v>
      </c>
      <c r="J3375" s="445">
        <v>100</v>
      </c>
      <c r="K3375" s="446">
        <v>180</v>
      </c>
    </row>
    <row r="3376" spans="1:11" ht="14.45" customHeight="1" x14ac:dyDescent="0.2">
      <c r="A3376" s="441" t="s">
        <v>5061</v>
      </c>
      <c r="B3376" s="442" t="s">
        <v>5062</v>
      </c>
      <c r="C3376" s="443" t="s">
        <v>5421</v>
      </c>
      <c r="D3376" s="444" t="s">
        <v>5422</v>
      </c>
      <c r="E3376" s="443" t="s">
        <v>1462</v>
      </c>
      <c r="F3376" s="444" t="s">
        <v>1463</v>
      </c>
      <c r="G3376" s="443" t="s">
        <v>4809</v>
      </c>
      <c r="H3376" s="443" t="s">
        <v>5379</v>
      </c>
      <c r="I3376" s="445">
        <v>7.0199999809265137</v>
      </c>
      <c r="J3376" s="445">
        <v>3</v>
      </c>
      <c r="K3376" s="446">
        <v>21.059999465942383</v>
      </c>
    </row>
    <row r="3377" spans="1:11" ht="14.45" customHeight="1" x14ac:dyDescent="0.2">
      <c r="A3377" s="441" t="s">
        <v>5061</v>
      </c>
      <c r="B3377" s="442" t="s">
        <v>5062</v>
      </c>
      <c r="C3377" s="443" t="s">
        <v>5421</v>
      </c>
      <c r="D3377" s="444" t="s">
        <v>5422</v>
      </c>
      <c r="E3377" s="443" t="s">
        <v>1462</v>
      </c>
      <c r="F3377" s="444" t="s">
        <v>1463</v>
      </c>
      <c r="G3377" s="443" t="s">
        <v>4809</v>
      </c>
      <c r="H3377" s="443" t="s">
        <v>4810</v>
      </c>
      <c r="I3377" s="445">
        <v>7.0150001049041748</v>
      </c>
      <c r="J3377" s="445">
        <v>7</v>
      </c>
      <c r="K3377" s="446">
        <v>49.110000610351563</v>
      </c>
    </row>
    <row r="3378" spans="1:11" ht="14.45" customHeight="1" x14ac:dyDescent="0.2">
      <c r="A3378" s="441" t="s">
        <v>5061</v>
      </c>
      <c r="B3378" s="442" t="s">
        <v>5062</v>
      </c>
      <c r="C3378" s="443" t="s">
        <v>5421</v>
      </c>
      <c r="D3378" s="444" t="s">
        <v>5422</v>
      </c>
      <c r="E3378" s="443" t="s">
        <v>1462</v>
      </c>
      <c r="F3378" s="444" t="s">
        <v>1463</v>
      </c>
      <c r="G3378" s="443" t="s">
        <v>1464</v>
      </c>
      <c r="H3378" s="443" t="s">
        <v>1465</v>
      </c>
      <c r="I3378" s="445">
        <v>0.64428571292332237</v>
      </c>
      <c r="J3378" s="445">
        <v>1400</v>
      </c>
      <c r="K3378" s="446">
        <v>902</v>
      </c>
    </row>
    <row r="3379" spans="1:11" ht="14.45" customHeight="1" x14ac:dyDescent="0.2">
      <c r="A3379" s="441" t="s">
        <v>5061</v>
      </c>
      <c r="B3379" s="442" t="s">
        <v>5062</v>
      </c>
      <c r="C3379" s="443" t="s">
        <v>5421</v>
      </c>
      <c r="D3379" s="444" t="s">
        <v>5422</v>
      </c>
      <c r="E3379" s="443" t="s">
        <v>1462</v>
      </c>
      <c r="F3379" s="444" t="s">
        <v>1463</v>
      </c>
      <c r="G3379" s="443" t="s">
        <v>1468</v>
      </c>
      <c r="H3379" s="443" t="s">
        <v>1469</v>
      </c>
      <c r="I3379" s="445">
        <v>0.62666666507720947</v>
      </c>
      <c r="J3379" s="445">
        <v>1200</v>
      </c>
      <c r="K3379" s="446">
        <v>752</v>
      </c>
    </row>
    <row r="3380" spans="1:11" ht="14.45" customHeight="1" x14ac:dyDescent="0.2">
      <c r="A3380" s="441" t="s">
        <v>5061</v>
      </c>
      <c r="B3380" s="442" t="s">
        <v>5062</v>
      </c>
      <c r="C3380" s="443" t="s">
        <v>5421</v>
      </c>
      <c r="D3380" s="444" t="s">
        <v>5422</v>
      </c>
      <c r="E3380" s="443" t="s">
        <v>1462</v>
      </c>
      <c r="F3380" s="444" t="s">
        <v>1463</v>
      </c>
      <c r="G3380" s="443" t="s">
        <v>1464</v>
      </c>
      <c r="H3380" s="443" t="s">
        <v>1472</v>
      </c>
      <c r="I3380" s="445">
        <v>0.62666666507720947</v>
      </c>
      <c r="J3380" s="445">
        <v>600</v>
      </c>
      <c r="K3380" s="446">
        <v>376</v>
      </c>
    </row>
    <row r="3381" spans="1:11" ht="14.45" customHeight="1" x14ac:dyDescent="0.2">
      <c r="A3381" s="441" t="s">
        <v>5061</v>
      </c>
      <c r="B3381" s="442" t="s">
        <v>5062</v>
      </c>
      <c r="C3381" s="443" t="s">
        <v>5421</v>
      </c>
      <c r="D3381" s="444" t="s">
        <v>5422</v>
      </c>
      <c r="E3381" s="443" t="s">
        <v>1462</v>
      </c>
      <c r="F3381" s="444" t="s">
        <v>1463</v>
      </c>
      <c r="G3381" s="443" t="s">
        <v>1468</v>
      </c>
      <c r="H3381" s="443" t="s">
        <v>1474</v>
      </c>
      <c r="I3381" s="445">
        <v>0.62999999523162842</v>
      </c>
      <c r="J3381" s="445">
        <v>600</v>
      </c>
      <c r="K3381" s="446">
        <v>378</v>
      </c>
    </row>
    <row r="3382" spans="1:11" ht="14.45" customHeight="1" x14ac:dyDescent="0.2">
      <c r="A3382" s="441" t="s">
        <v>5061</v>
      </c>
      <c r="B3382" s="442" t="s">
        <v>5062</v>
      </c>
      <c r="C3382" s="443" t="s">
        <v>5457</v>
      </c>
      <c r="D3382" s="444" t="s">
        <v>5458</v>
      </c>
      <c r="E3382" s="443" t="s">
        <v>381</v>
      </c>
      <c r="F3382" s="444" t="s">
        <v>382</v>
      </c>
      <c r="G3382" s="443" t="s">
        <v>5459</v>
      </c>
      <c r="H3382" s="443" t="s">
        <v>5460</v>
      </c>
      <c r="I3382" s="445">
        <v>2210.719970703125</v>
      </c>
      <c r="J3382" s="445">
        <v>3</v>
      </c>
      <c r="K3382" s="446">
        <v>6632.159912109375</v>
      </c>
    </row>
    <row r="3383" spans="1:11" ht="14.45" customHeight="1" x14ac:dyDescent="0.2">
      <c r="A3383" s="441" t="s">
        <v>5061</v>
      </c>
      <c r="B3383" s="442" t="s">
        <v>5062</v>
      </c>
      <c r="C3383" s="443" t="s">
        <v>5457</v>
      </c>
      <c r="D3383" s="444" t="s">
        <v>5458</v>
      </c>
      <c r="E3383" s="443" t="s">
        <v>381</v>
      </c>
      <c r="F3383" s="444" t="s">
        <v>382</v>
      </c>
      <c r="G3383" s="443" t="s">
        <v>5461</v>
      </c>
      <c r="H3383" s="443" t="s">
        <v>5462</v>
      </c>
      <c r="I3383" s="445">
        <v>5445</v>
      </c>
      <c r="J3383" s="445">
        <v>7</v>
      </c>
      <c r="K3383" s="446">
        <v>38115</v>
      </c>
    </row>
    <row r="3384" spans="1:11" ht="14.45" customHeight="1" x14ac:dyDescent="0.2">
      <c r="A3384" s="441" t="s">
        <v>5061</v>
      </c>
      <c r="B3384" s="442" t="s">
        <v>5062</v>
      </c>
      <c r="C3384" s="443" t="s">
        <v>5457</v>
      </c>
      <c r="D3384" s="444" t="s">
        <v>5458</v>
      </c>
      <c r="E3384" s="443" t="s">
        <v>381</v>
      </c>
      <c r="F3384" s="444" t="s">
        <v>382</v>
      </c>
      <c r="G3384" s="443" t="s">
        <v>5463</v>
      </c>
      <c r="H3384" s="443" t="s">
        <v>5464</v>
      </c>
      <c r="I3384" s="445">
        <v>5445</v>
      </c>
      <c r="J3384" s="445">
        <v>5</v>
      </c>
      <c r="K3384" s="446">
        <v>27225</v>
      </c>
    </row>
    <row r="3385" spans="1:11" ht="14.45" customHeight="1" x14ac:dyDescent="0.2">
      <c r="A3385" s="441" t="s">
        <v>5061</v>
      </c>
      <c r="B3385" s="442" t="s">
        <v>5062</v>
      </c>
      <c r="C3385" s="443" t="s">
        <v>5457</v>
      </c>
      <c r="D3385" s="444" t="s">
        <v>5458</v>
      </c>
      <c r="E3385" s="443" t="s">
        <v>381</v>
      </c>
      <c r="F3385" s="444" t="s">
        <v>382</v>
      </c>
      <c r="G3385" s="443" t="s">
        <v>5465</v>
      </c>
      <c r="H3385" s="443" t="s">
        <v>5466</v>
      </c>
      <c r="I3385" s="445">
        <v>5445</v>
      </c>
      <c r="J3385" s="445">
        <v>5</v>
      </c>
      <c r="K3385" s="446">
        <v>27225</v>
      </c>
    </row>
    <row r="3386" spans="1:11" ht="14.45" customHeight="1" x14ac:dyDescent="0.2">
      <c r="A3386" s="441" t="s">
        <v>5061</v>
      </c>
      <c r="B3386" s="442" t="s">
        <v>5062</v>
      </c>
      <c r="C3386" s="443" t="s">
        <v>5457</v>
      </c>
      <c r="D3386" s="444" t="s">
        <v>5458</v>
      </c>
      <c r="E3386" s="443" t="s">
        <v>381</v>
      </c>
      <c r="F3386" s="444" t="s">
        <v>382</v>
      </c>
      <c r="G3386" s="443" t="s">
        <v>5467</v>
      </c>
      <c r="H3386" s="443" t="s">
        <v>5468</v>
      </c>
      <c r="I3386" s="445">
        <v>5445</v>
      </c>
      <c r="J3386" s="445">
        <v>3</v>
      </c>
      <c r="K3386" s="446">
        <v>16335</v>
      </c>
    </row>
    <row r="3387" spans="1:11" ht="14.45" customHeight="1" x14ac:dyDescent="0.2">
      <c r="A3387" s="441" t="s">
        <v>5061</v>
      </c>
      <c r="B3387" s="442" t="s">
        <v>5062</v>
      </c>
      <c r="C3387" s="443" t="s">
        <v>5457</v>
      </c>
      <c r="D3387" s="444" t="s">
        <v>5458</v>
      </c>
      <c r="E3387" s="443" t="s">
        <v>381</v>
      </c>
      <c r="F3387" s="444" t="s">
        <v>382</v>
      </c>
      <c r="G3387" s="443" t="s">
        <v>5032</v>
      </c>
      <c r="H3387" s="443" t="s">
        <v>5033</v>
      </c>
      <c r="I3387" s="445">
        <v>147.18023300170898</v>
      </c>
      <c r="J3387" s="445">
        <v>185</v>
      </c>
      <c r="K3387" s="446">
        <v>27228.589965820313</v>
      </c>
    </row>
    <row r="3388" spans="1:11" ht="14.45" customHeight="1" x14ac:dyDescent="0.2">
      <c r="A3388" s="441" t="s">
        <v>5061</v>
      </c>
      <c r="B3388" s="442" t="s">
        <v>5062</v>
      </c>
      <c r="C3388" s="443" t="s">
        <v>5457</v>
      </c>
      <c r="D3388" s="444" t="s">
        <v>5458</v>
      </c>
      <c r="E3388" s="443" t="s">
        <v>381</v>
      </c>
      <c r="F3388" s="444" t="s">
        <v>382</v>
      </c>
      <c r="G3388" s="443" t="s">
        <v>5034</v>
      </c>
      <c r="H3388" s="443" t="s">
        <v>5035</v>
      </c>
      <c r="I3388" s="445">
        <v>147.18003551776593</v>
      </c>
      <c r="J3388" s="445">
        <v>167</v>
      </c>
      <c r="K3388" s="446">
        <v>24579.250091552734</v>
      </c>
    </row>
    <row r="3389" spans="1:11" ht="14.45" customHeight="1" x14ac:dyDescent="0.2">
      <c r="A3389" s="441" t="s">
        <v>5061</v>
      </c>
      <c r="B3389" s="442" t="s">
        <v>5062</v>
      </c>
      <c r="C3389" s="443" t="s">
        <v>5457</v>
      </c>
      <c r="D3389" s="444" t="s">
        <v>5458</v>
      </c>
      <c r="E3389" s="443" t="s">
        <v>381</v>
      </c>
      <c r="F3389" s="444" t="s">
        <v>382</v>
      </c>
      <c r="G3389" s="443" t="s">
        <v>5036</v>
      </c>
      <c r="H3389" s="443" t="s">
        <v>5065</v>
      </c>
      <c r="I3389" s="445">
        <v>141.58000183105469</v>
      </c>
      <c r="J3389" s="445">
        <v>28</v>
      </c>
      <c r="K3389" s="446">
        <v>3964.2400054931641</v>
      </c>
    </row>
    <row r="3390" spans="1:11" ht="14.45" customHeight="1" x14ac:dyDescent="0.2">
      <c r="A3390" s="441" t="s">
        <v>5061</v>
      </c>
      <c r="B3390" s="442" t="s">
        <v>5062</v>
      </c>
      <c r="C3390" s="443" t="s">
        <v>5457</v>
      </c>
      <c r="D3390" s="444" t="s">
        <v>5458</v>
      </c>
      <c r="E3390" s="443" t="s">
        <v>381</v>
      </c>
      <c r="F3390" s="444" t="s">
        <v>382</v>
      </c>
      <c r="G3390" s="443" t="s">
        <v>5036</v>
      </c>
      <c r="H3390" s="443" t="s">
        <v>5037</v>
      </c>
      <c r="I3390" s="445">
        <v>161.27642713274275</v>
      </c>
      <c r="J3390" s="445">
        <v>43</v>
      </c>
      <c r="K3390" s="446">
        <v>6915.179931640625</v>
      </c>
    </row>
    <row r="3391" spans="1:11" ht="14.45" customHeight="1" x14ac:dyDescent="0.2">
      <c r="A3391" s="441" t="s">
        <v>5061</v>
      </c>
      <c r="B3391" s="442" t="s">
        <v>5062</v>
      </c>
      <c r="C3391" s="443" t="s">
        <v>5457</v>
      </c>
      <c r="D3391" s="444" t="s">
        <v>5458</v>
      </c>
      <c r="E3391" s="443" t="s">
        <v>381</v>
      </c>
      <c r="F3391" s="444" t="s">
        <v>382</v>
      </c>
      <c r="G3391" s="443" t="s">
        <v>613</v>
      </c>
      <c r="H3391" s="443" t="s">
        <v>614</v>
      </c>
      <c r="I3391" s="445">
        <v>150</v>
      </c>
      <c r="J3391" s="445">
        <v>6</v>
      </c>
      <c r="K3391" s="446">
        <v>900</v>
      </c>
    </row>
    <row r="3392" spans="1:11" ht="14.45" customHeight="1" x14ac:dyDescent="0.2">
      <c r="A3392" s="441" t="s">
        <v>5061</v>
      </c>
      <c r="B3392" s="442" t="s">
        <v>5062</v>
      </c>
      <c r="C3392" s="443" t="s">
        <v>5457</v>
      </c>
      <c r="D3392" s="444" t="s">
        <v>5458</v>
      </c>
      <c r="E3392" s="443" t="s">
        <v>381</v>
      </c>
      <c r="F3392" s="444" t="s">
        <v>382</v>
      </c>
      <c r="G3392" s="443" t="s">
        <v>5038</v>
      </c>
      <c r="H3392" s="443" t="s">
        <v>5039</v>
      </c>
      <c r="I3392" s="445">
        <v>9228.1904296875</v>
      </c>
      <c r="J3392" s="445">
        <v>2</v>
      </c>
      <c r="K3392" s="446">
        <v>18456.380859375</v>
      </c>
    </row>
    <row r="3393" spans="1:11" ht="14.45" customHeight="1" x14ac:dyDescent="0.2">
      <c r="A3393" s="441" t="s">
        <v>5061</v>
      </c>
      <c r="B3393" s="442" t="s">
        <v>5062</v>
      </c>
      <c r="C3393" s="443" t="s">
        <v>5457</v>
      </c>
      <c r="D3393" s="444" t="s">
        <v>5458</v>
      </c>
      <c r="E3393" s="443" t="s">
        <v>381</v>
      </c>
      <c r="F3393" s="444" t="s">
        <v>382</v>
      </c>
      <c r="G3393" s="443" t="s">
        <v>5038</v>
      </c>
      <c r="H3393" s="443" t="s">
        <v>5469</v>
      </c>
      <c r="I3393" s="445">
        <v>9228.1904296875</v>
      </c>
      <c r="J3393" s="445">
        <v>1</v>
      </c>
      <c r="K3393" s="446">
        <v>9228.1904296875</v>
      </c>
    </row>
    <row r="3394" spans="1:11" ht="14.45" customHeight="1" x14ac:dyDescent="0.2">
      <c r="A3394" s="441" t="s">
        <v>5061</v>
      </c>
      <c r="B3394" s="442" t="s">
        <v>5062</v>
      </c>
      <c r="C3394" s="443" t="s">
        <v>5457</v>
      </c>
      <c r="D3394" s="444" t="s">
        <v>5458</v>
      </c>
      <c r="E3394" s="443" t="s">
        <v>381</v>
      </c>
      <c r="F3394" s="444" t="s">
        <v>382</v>
      </c>
      <c r="G3394" s="443" t="s">
        <v>781</v>
      </c>
      <c r="H3394" s="443" t="s">
        <v>782</v>
      </c>
      <c r="I3394" s="445">
        <v>13.005384811988243</v>
      </c>
      <c r="J3394" s="445">
        <v>130</v>
      </c>
      <c r="K3394" s="446">
        <v>1690.7000350952148</v>
      </c>
    </row>
    <row r="3395" spans="1:11" ht="14.45" customHeight="1" x14ac:dyDescent="0.2">
      <c r="A3395" s="441" t="s">
        <v>5061</v>
      </c>
      <c r="B3395" s="442" t="s">
        <v>5062</v>
      </c>
      <c r="C3395" s="443" t="s">
        <v>5457</v>
      </c>
      <c r="D3395" s="444" t="s">
        <v>5458</v>
      </c>
      <c r="E3395" s="443" t="s">
        <v>381</v>
      </c>
      <c r="F3395" s="444" t="s">
        <v>382</v>
      </c>
      <c r="G3395" s="443" t="s">
        <v>781</v>
      </c>
      <c r="H3395" s="443" t="s">
        <v>787</v>
      </c>
      <c r="I3395" s="445">
        <v>12.17899980545044</v>
      </c>
      <c r="J3395" s="445">
        <v>100</v>
      </c>
      <c r="K3395" s="446">
        <v>1217.859992980957</v>
      </c>
    </row>
    <row r="3396" spans="1:11" ht="14.45" customHeight="1" x14ac:dyDescent="0.2">
      <c r="A3396" s="441" t="s">
        <v>5061</v>
      </c>
      <c r="B3396" s="442" t="s">
        <v>5062</v>
      </c>
      <c r="C3396" s="443" t="s">
        <v>5457</v>
      </c>
      <c r="D3396" s="444" t="s">
        <v>5458</v>
      </c>
      <c r="E3396" s="443" t="s">
        <v>381</v>
      </c>
      <c r="F3396" s="444" t="s">
        <v>382</v>
      </c>
      <c r="G3396" s="443" t="s">
        <v>5470</v>
      </c>
      <c r="H3396" s="443" t="s">
        <v>5471</v>
      </c>
      <c r="I3396" s="445">
        <v>3035.31005859375</v>
      </c>
      <c r="J3396" s="445">
        <v>12</v>
      </c>
      <c r="K3396" s="446">
        <v>36423.720703125</v>
      </c>
    </row>
    <row r="3397" spans="1:11" ht="14.45" customHeight="1" x14ac:dyDescent="0.2">
      <c r="A3397" s="441" t="s">
        <v>5061</v>
      </c>
      <c r="B3397" s="442" t="s">
        <v>5062</v>
      </c>
      <c r="C3397" s="443" t="s">
        <v>5457</v>
      </c>
      <c r="D3397" s="444" t="s">
        <v>5458</v>
      </c>
      <c r="E3397" s="443" t="s">
        <v>381</v>
      </c>
      <c r="F3397" s="444" t="s">
        <v>382</v>
      </c>
      <c r="G3397" s="443" t="s">
        <v>5472</v>
      </c>
      <c r="H3397" s="443" t="s">
        <v>5473</v>
      </c>
      <c r="I3397" s="445">
        <v>3035.31005859375</v>
      </c>
      <c r="J3397" s="445">
        <v>8</v>
      </c>
      <c r="K3397" s="446">
        <v>24282.48046875</v>
      </c>
    </row>
    <row r="3398" spans="1:11" ht="14.45" customHeight="1" x14ac:dyDescent="0.2">
      <c r="A3398" s="441" t="s">
        <v>5061</v>
      </c>
      <c r="B3398" s="442" t="s">
        <v>5062</v>
      </c>
      <c r="C3398" s="443" t="s">
        <v>5457</v>
      </c>
      <c r="D3398" s="444" t="s">
        <v>5458</v>
      </c>
      <c r="E3398" s="443" t="s">
        <v>381</v>
      </c>
      <c r="F3398" s="444" t="s">
        <v>382</v>
      </c>
      <c r="G3398" s="443" t="s">
        <v>5474</v>
      </c>
      <c r="H3398" s="443" t="s">
        <v>5475</v>
      </c>
      <c r="I3398" s="445">
        <v>2277.849187677557</v>
      </c>
      <c r="J3398" s="445">
        <v>12</v>
      </c>
      <c r="K3398" s="446">
        <v>27334.191162109375</v>
      </c>
    </row>
    <row r="3399" spans="1:11" ht="14.45" customHeight="1" x14ac:dyDescent="0.2">
      <c r="A3399" s="441" t="s">
        <v>5061</v>
      </c>
      <c r="B3399" s="442" t="s">
        <v>5062</v>
      </c>
      <c r="C3399" s="443" t="s">
        <v>5457</v>
      </c>
      <c r="D3399" s="444" t="s">
        <v>5458</v>
      </c>
      <c r="E3399" s="443" t="s">
        <v>381</v>
      </c>
      <c r="F3399" s="444" t="s">
        <v>382</v>
      </c>
      <c r="G3399" s="443" t="s">
        <v>5476</v>
      </c>
      <c r="H3399" s="443" t="s">
        <v>5477</v>
      </c>
      <c r="I3399" s="445">
        <v>2277.85009765625</v>
      </c>
      <c r="J3399" s="445">
        <v>8</v>
      </c>
      <c r="K3399" s="446">
        <v>18222.80078125</v>
      </c>
    </row>
    <row r="3400" spans="1:11" ht="14.45" customHeight="1" x14ac:dyDescent="0.2">
      <c r="A3400" s="441" t="s">
        <v>5061</v>
      </c>
      <c r="B3400" s="442" t="s">
        <v>5062</v>
      </c>
      <c r="C3400" s="443" t="s">
        <v>5457</v>
      </c>
      <c r="D3400" s="444" t="s">
        <v>5458</v>
      </c>
      <c r="E3400" s="443" t="s">
        <v>381</v>
      </c>
      <c r="F3400" s="444" t="s">
        <v>382</v>
      </c>
      <c r="G3400" s="443" t="s">
        <v>5470</v>
      </c>
      <c r="H3400" s="443" t="s">
        <v>5478</v>
      </c>
      <c r="I3400" s="445">
        <v>3035.31005859375</v>
      </c>
      <c r="J3400" s="445">
        <v>5</v>
      </c>
      <c r="K3400" s="446">
        <v>15176.55029296875</v>
      </c>
    </row>
    <row r="3401" spans="1:11" ht="14.45" customHeight="1" x14ac:dyDescent="0.2">
      <c r="A3401" s="441" t="s">
        <v>5061</v>
      </c>
      <c r="B3401" s="442" t="s">
        <v>5062</v>
      </c>
      <c r="C3401" s="443" t="s">
        <v>5457</v>
      </c>
      <c r="D3401" s="444" t="s">
        <v>5458</v>
      </c>
      <c r="E3401" s="443" t="s">
        <v>381</v>
      </c>
      <c r="F3401" s="444" t="s">
        <v>382</v>
      </c>
      <c r="G3401" s="443" t="s">
        <v>5472</v>
      </c>
      <c r="H3401" s="443" t="s">
        <v>5479</v>
      </c>
      <c r="I3401" s="445">
        <v>3035.31005859375</v>
      </c>
      <c r="J3401" s="445">
        <v>1</v>
      </c>
      <c r="K3401" s="446">
        <v>3035.31005859375</v>
      </c>
    </row>
    <row r="3402" spans="1:11" ht="14.45" customHeight="1" x14ac:dyDescent="0.2">
      <c r="A3402" s="441" t="s">
        <v>5061</v>
      </c>
      <c r="B3402" s="442" t="s">
        <v>5062</v>
      </c>
      <c r="C3402" s="443" t="s">
        <v>5457</v>
      </c>
      <c r="D3402" s="444" t="s">
        <v>5458</v>
      </c>
      <c r="E3402" s="443" t="s">
        <v>381</v>
      </c>
      <c r="F3402" s="444" t="s">
        <v>382</v>
      </c>
      <c r="G3402" s="443" t="s">
        <v>5042</v>
      </c>
      <c r="H3402" s="443" t="s">
        <v>5043</v>
      </c>
      <c r="I3402" s="445">
        <v>9228.1904296875</v>
      </c>
      <c r="J3402" s="445">
        <v>3</v>
      </c>
      <c r="K3402" s="446">
        <v>27684.5712890625</v>
      </c>
    </row>
    <row r="3403" spans="1:11" ht="14.45" customHeight="1" x14ac:dyDescent="0.2">
      <c r="A3403" s="441" t="s">
        <v>5061</v>
      </c>
      <c r="B3403" s="442" t="s">
        <v>5062</v>
      </c>
      <c r="C3403" s="443" t="s">
        <v>5457</v>
      </c>
      <c r="D3403" s="444" t="s">
        <v>5458</v>
      </c>
      <c r="E3403" s="443" t="s">
        <v>381</v>
      </c>
      <c r="F3403" s="444" t="s">
        <v>382</v>
      </c>
      <c r="G3403" s="443" t="s">
        <v>5042</v>
      </c>
      <c r="H3403" s="443" t="s">
        <v>5480</v>
      </c>
      <c r="I3403" s="445">
        <v>9228.1904296875</v>
      </c>
      <c r="J3403" s="445">
        <v>1</v>
      </c>
      <c r="K3403" s="446">
        <v>9228.1904296875</v>
      </c>
    </row>
    <row r="3404" spans="1:11" ht="14.45" customHeight="1" x14ac:dyDescent="0.2">
      <c r="A3404" s="441" t="s">
        <v>5061</v>
      </c>
      <c r="B3404" s="442" t="s">
        <v>5062</v>
      </c>
      <c r="C3404" s="443" t="s">
        <v>5457</v>
      </c>
      <c r="D3404" s="444" t="s">
        <v>5458</v>
      </c>
      <c r="E3404" s="443" t="s">
        <v>381</v>
      </c>
      <c r="F3404" s="444" t="s">
        <v>382</v>
      </c>
      <c r="G3404" s="443" t="s">
        <v>5481</v>
      </c>
      <c r="H3404" s="443" t="s">
        <v>5482</v>
      </c>
      <c r="I3404" s="445">
        <v>22994.599609375</v>
      </c>
      <c r="J3404" s="445">
        <v>1</v>
      </c>
      <c r="K3404" s="446">
        <v>22994.599609375</v>
      </c>
    </row>
    <row r="3405" spans="1:11" ht="14.45" customHeight="1" x14ac:dyDescent="0.2">
      <c r="A3405" s="441" t="s">
        <v>5061</v>
      </c>
      <c r="B3405" s="442" t="s">
        <v>5062</v>
      </c>
      <c r="C3405" s="443" t="s">
        <v>5457</v>
      </c>
      <c r="D3405" s="444" t="s">
        <v>5458</v>
      </c>
      <c r="E3405" s="443" t="s">
        <v>381</v>
      </c>
      <c r="F3405" s="444" t="s">
        <v>382</v>
      </c>
      <c r="G3405" s="443" t="s">
        <v>5481</v>
      </c>
      <c r="H3405" s="443" t="s">
        <v>5483</v>
      </c>
      <c r="I3405" s="445">
        <v>22994.599609375</v>
      </c>
      <c r="J3405" s="445">
        <v>1</v>
      </c>
      <c r="K3405" s="446">
        <v>22994.599609375</v>
      </c>
    </row>
    <row r="3406" spans="1:11" ht="14.45" customHeight="1" x14ac:dyDescent="0.2">
      <c r="A3406" s="441" t="s">
        <v>5061</v>
      </c>
      <c r="B3406" s="442" t="s">
        <v>5062</v>
      </c>
      <c r="C3406" s="443" t="s">
        <v>5457</v>
      </c>
      <c r="D3406" s="444" t="s">
        <v>5458</v>
      </c>
      <c r="E3406" s="443" t="s">
        <v>381</v>
      </c>
      <c r="F3406" s="444" t="s">
        <v>382</v>
      </c>
      <c r="G3406" s="443" t="s">
        <v>5484</v>
      </c>
      <c r="H3406" s="443" t="s">
        <v>5485</v>
      </c>
      <c r="I3406" s="445">
        <v>22994.58984375</v>
      </c>
      <c r="J3406" s="445">
        <v>1</v>
      </c>
      <c r="K3406" s="446">
        <v>22994.58984375</v>
      </c>
    </row>
    <row r="3407" spans="1:11" ht="14.45" customHeight="1" x14ac:dyDescent="0.2">
      <c r="A3407" s="441" t="s">
        <v>5061</v>
      </c>
      <c r="B3407" s="442" t="s">
        <v>5062</v>
      </c>
      <c r="C3407" s="443" t="s">
        <v>5457</v>
      </c>
      <c r="D3407" s="444" t="s">
        <v>5458</v>
      </c>
      <c r="E3407" s="443" t="s">
        <v>381</v>
      </c>
      <c r="F3407" s="444" t="s">
        <v>382</v>
      </c>
      <c r="G3407" s="443" t="s">
        <v>5044</v>
      </c>
      <c r="H3407" s="443" t="s">
        <v>5045</v>
      </c>
      <c r="I3407" s="445">
        <v>22994.599609375</v>
      </c>
      <c r="J3407" s="445">
        <v>1</v>
      </c>
      <c r="K3407" s="446">
        <v>22994.599609375</v>
      </c>
    </row>
    <row r="3408" spans="1:11" ht="14.45" customHeight="1" x14ac:dyDescent="0.2">
      <c r="A3408" s="441" t="s">
        <v>5061</v>
      </c>
      <c r="B3408" s="442" t="s">
        <v>5062</v>
      </c>
      <c r="C3408" s="443" t="s">
        <v>5457</v>
      </c>
      <c r="D3408" s="444" t="s">
        <v>5458</v>
      </c>
      <c r="E3408" s="443" t="s">
        <v>381</v>
      </c>
      <c r="F3408" s="444" t="s">
        <v>382</v>
      </c>
      <c r="G3408" s="443" t="s">
        <v>5486</v>
      </c>
      <c r="H3408" s="443" t="s">
        <v>5487</v>
      </c>
      <c r="I3408" s="445">
        <v>22994.599609375</v>
      </c>
      <c r="J3408" s="445">
        <v>1</v>
      </c>
      <c r="K3408" s="446">
        <v>22994.599609375</v>
      </c>
    </row>
    <row r="3409" spans="1:11" ht="14.45" customHeight="1" x14ac:dyDescent="0.2">
      <c r="A3409" s="441" t="s">
        <v>5061</v>
      </c>
      <c r="B3409" s="442" t="s">
        <v>5062</v>
      </c>
      <c r="C3409" s="443" t="s">
        <v>5457</v>
      </c>
      <c r="D3409" s="444" t="s">
        <v>5458</v>
      </c>
      <c r="E3409" s="443" t="s">
        <v>381</v>
      </c>
      <c r="F3409" s="444" t="s">
        <v>382</v>
      </c>
      <c r="G3409" s="443" t="s">
        <v>5488</v>
      </c>
      <c r="H3409" s="443" t="s">
        <v>5489</v>
      </c>
      <c r="I3409" s="445">
        <v>16187.7197265625</v>
      </c>
      <c r="J3409" s="445">
        <v>1</v>
      </c>
      <c r="K3409" s="446">
        <v>16187.7197265625</v>
      </c>
    </row>
    <row r="3410" spans="1:11" ht="14.45" customHeight="1" x14ac:dyDescent="0.2">
      <c r="A3410" s="441" t="s">
        <v>5061</v>
      </c>
      <c r="B3410" s="442" t="s">
        <v>5062</v>
      </c>
      <c r="C3410" s="443" t="s">
        <v>5457</v>
      </c>
      <c r="D3410" s="444" t="s">
        <v>5458</v>
      </c>
      <c r="E3410" s="443" t="s">
        <v>381</v>
      </c>
      <c r="F3410" s="444" t="s">
        <v>382</v>
      </c>
      <c r="G3410" s="443" t="s">
        <v>5490</v>
      </c>
      <c r="H3410" s="443" t="s">
        <v>5491</v>
      </c>
      <c r="I3410" s="445">
        <v>16187.71484375</v>
      </c>
      <c r="J3410" s="445">
        <v>2</v>
      </c>
      <c r="K3410" s="446">
        <v>32375.4296875</v>
      </c>
    </row>
    <row r="3411" spans="1:11" ht="14.45" customHeight="1" x14ac:dyDescent="0.2">
      <c r="A3411" s="441" t="s">
        <v>5061</v>
      </c>
      <c r="B3411" s="442" t="s">
        <v>5062</v>
      </c>
      <c r="C3411" s="443" t="s">
        <v>5457</v>
      </c>
      <c r="D3411" s="444" t="s">
        <v>5458</v>
      </c>
      <c r="E3411" s="443" t="s">
        <v>381</v>
      </c>
      <c r="F3411" s="444" t="s">
        <v>382</v>
      </c>
      <c r="G3411" s="443" t="s">
        <v>5492</v>
      </c>
      <c r="H3411" s="443" t="s">
        <v>5493</v>
      </c>
      <c r="I3411" s="445">
        <v>3709.669921875</v>
      </c>
      <c r="J3411" s="445">
        <v>1</v>
      </c>
      <c r="K3411" s="446">
        <v>3709.669921875</v>
      </c>
    </row>
    <row r="3412" spans="1:11" ht="14.45" customHeight="1" x14ac:dyDescent="0.2">
      <c r="A3412" s="441" t="s">
        <v>5061</v>
      </c>
      <c r="B3412" s="442" t="s">
        <v>5062</v>
      </c>
      <c r="C3412" s="443" t="s">
        <v>5457</v>
      </c>
      <c r="D3412" s="444" t="s">
        <v>5458</v>
      </c>
      <c r="E3412" s="443" t="s">
        <v>381</v>
      </c>
      <c r="F3412" s="444" t="s">
        <v>382</v>
      </c>
      <c r="G3412" s="443" t="s">
        <v>5492</v>
      </c>
      <c r="H3412" s="443" t="s">
        <v>5494</v>
      </c>
      <c r="I3412" s="445">
        <v>3709.6724243164063</v>
      </c>
      <c r="J3412" s="445">
        <v>2.75</v>
      </c>
      <c r="K3412" s="446">
        <v>10201.589782714844</v>
      </c>
    </row>
    <row r="3413" spans="1:11" ht="14.45" customHeight="1" x14ac:dyDescent="0.2">
      <c r="A3413" s="441" t="s">
        <v>5061</v>
      </c>
      <c r="B3413" s="442" t="s">
        <v>5062</v>
      </c>
      <c r="C3413" s="443" t="s">
        <v>5457</v>
      </c>
      <c r="D3413" s="444" t="s">
        <v>5458</v>
      </c>
      <c r="E3413" s="443" t="s">
        <v>381</v>
      </c>
      <c r="F3413" s="444" t="s">
        <v>382</v>
      </c>
      <c r="G3413" s="443" t="s">
        <v>5495</v>
      </c>
      <c r="H3413" s="443" t="s">
        <v>5496</v>
      </c>
      <c r="I3413" s="445">
        <v>3130.7514299665177</v>
      </c>
      <c r="J3413" s="445">
        <v>8</v>
      </c>
      <c r="K3413" s="446">
        <v>25046.009765625</v>
      </c>
    </row>
    <row r="3414" spans="1:11" ht="14.45" customHeight="1" x14ac:dyDescent="0.2">
      <c r="A3414" s="441" t="s">
        <v>5061</v>
      </c>
      <c r="B3414" s="442" t="s">
        <v>5062</v>
      </c>
      <c r="C3414" s="443" t="s">
        <v>5457</v>
      </c>
      <c r="D3414" s="444" t="s">
        <v>5458</v>
      </c>
      <c r="E3414" s="443" t="s">
        <v>381</v>
      </c>
      <c r="F3414" s="444" t="s">
        <v>382</v>
      </c>
      <c r="G3414" s="443" t="s">
        <v>5495</v>
      </c>
      <c r="H3414" s="443" t="s">
        <v>5497</v>
      </c>
      <c r="I3414" s="445">
        <v>3130.75</v>
      </c>
      <c r="J3414" s="445">
        <v>4</v>
      </c>
      <c r="K3414" s="446">
        <v>12523</v>
      </c>
    </row>
    <row r="3415" spans="1:11" ht="14.45" customHeight="1" x14ac:dyDescent="0.2">
      <c r="A3415" s="441" t="s">
        <v>5061</v>
      </c>
      <c r="B3415" s="442" t="s">
        <v>5062</v>
      </c>
      <c r="C3415" s="443" t="s">
        <v>5457</v>
      </c>
      <c r="D3415" s="444" t="s">
        <v>5458</v>
      </c>
      <c r="E3415" s="443" t="s">
        <v>381</v>
      </c>
      <c r="F3415" s="444" t="s">
        <v>382</v>
      </c>
      <c r="G3415" s="443" t="s">
        <v>5498</v>
      </c>
      <c r="H3415" s="443" t="s">
        <v>5499</v>
      </c>
      <c r="I3415" s="445">
        <v>213.35000610351563</v>
      </c>
      <c r="J3415" s="445">
        <v>58</v>
      </c>
      <c r="K3415" s="446">
        <v>12374.140106201172</v>
      </c>
    </row>
    <row r="3416" spans="1:11" ht="14.45" customHeight="1" x14ac:dyDescent="0.2">
      <c r="A3416" s="441" t="s">
        <v>5061</v>
      </c>
      <c r="B3416" s="442" t="s">
        <v>5062</v>
      </c>
      <c r="C3416" s="443" t="s">
        <v>5457</v>
      </c>
      <c r="D3416" s="444" t="s">
        <v>5458</v>
      </c>
      <c r="E3416" s="443" t="s">
        <v>381</v>
      </c>
      <c r="F3416" s="444" t="s">
        <v>382</v>
      </c>
      <c r="G3416" s="443" t="s">
        <v>5500</v>
      </c>
      <c r="H3416" s="443" t="s">
        <v>5501</v>
      </c>
      <c r="I3416" s="445">
        <v>5942.083333333333</v>
      </c>
      <c r="J3416" s="445">
        <v>20</v>
      </c>
      <c r="K3416" s="446">
        <v>119710</v>
      </c>
    </row>
    <row r="3417" spans="1:11" ht="14.45" customHeight="1" x14ac:dyDescent="0.2">
      <c r="A3417" s="441" t="s">
        <v>5061</v>
      </c>
      <c r="B3417" s="442" t="s">
        <v>5062</v>
      </c>
      <c r="C3417" s="443" t="s">
        <v>5457</v>
      </c>
      <c r="D3417" s="444" t="s">
        <v>5458</v>
      </c>
      <c r="E3417" s="443" t="s">
        <v>381</v>
      </c>
      <c r="F3417" s="444" t="s">
        <v>382</v>
      </c>
      <c r="G3417" s="443" t="s">
        <v>5502</v>
      </c>
      <c r="H3417" s="443" t="s">
        <v>5503</v>
      </c>
      <c r="I3417" s="445">
        <v>2722.4994099934897</v>
      </c>
      <c r="J3417" s="445">
        <v>66</v>
      </c>
      <c r="K3417" s="446">
        <v>179684.970703125</v>
      </c>
    </row>
    <row r="3418" spans="1:11" ht="14.45" customHeight="1" x14ac:dyDescent="0.2">
      <c r="A3418" s="441" t="s">
        <v>5061</v>
      </c>
      <c r="B3418" s="442" t="s">
        <v>5062</v>
      </c>
      <c r="C3418" s="443" t="s">
        <v>5457</v>
      </c>
      <c r="D3418" s="444" t="s">
        <v>5458</v>
      </c>
      <c r="E3418" s="443" t="s">
        <v>381</v>
      </c>
      <c r="F3418" s="444" t="s">
        <v>382</v>
      </c>
      <c r="G3418" s="443" t="s">
        <v>5502</v>
      </c>
      <c r="H3418" s="443" t="s">
        <v>5504</v>
      </c>
      <c r="I3418" s="445">
        <v>2722.500244140625</v>
      </c>
      <c r="J3418" s="445">
        <v>30</v>
      </c>
      <c r="K3418" s="446">
        <v>81675</v>
      </c>
    </row>
    <row r="3419" spans="1:11" ht="14.45" customHeight="1" x14ac:dyDescent="0.2">
      <c r="A3419" s="441" t="s">
        <v>5061</v>
      </c>
      <c r="B3419" s="442" t="s">
        <v>5062</v>
      </c>
      <c r="C3419" s="443" t="s">
        <v>5457</v>
      </c>
      <c r="D3419" s="444" t="s">
        <v>5458</v>
      </c>
      <c r="E3419" s="443" t="s">
        <v>381</v>
      </c>
      <c r="F3419" s="444" t="s">
        <v>382</v>
      </c>
      <c r="G3419" s="443" t="s">
        <v>5505</v>
      </c>
      <c r="H3419" s="443" t="s">
        <v>5506</v>
      </c>
      <c r="I3419" s="445">
        <v>125.83999633789063</v>
      </c>
      <c r="J3419" s="445">
        <v>2</v>
      </c>
      <c r="K3419" s="446">
        <v>251.67999267578125</v>
      </c>
    </row>
    <row r="3420" spans="1:11" ht="14.45" customHeight="1" x14ac:dyDescent="0.2">
      <c r="A3420" s="441" t="s">
        <v>5061</v>
      </c>
      <c r="B3420" s="442" t="s">
        <v>5062</v>
      </c>
      <c r="C3420" s="443" t="s">
        <v>5457</v>
      </c>
      <c r="D3420" s="444" t="s">
        <v>5458</v>
      </c>
      <c r="E3420" s="443" t="s">
        <v>381</v>
      </c>
      <c r="F3420" s="444" t="s">
        <v>382</v>
      </c>
      <c r="G3420" s="443" t="s">
        <v>5507</v>
      </c>
      <c r="H3420" s="443" t="s">
        <v>5508</v>
      </c>
      <c r="I3420" s="445">
        <v>3839.7099609375</v>
      </c>
      <c r="J3420" s="445">
        <v>2</v>
      </c>
      <c r="K3420" s="446">
        <v>7679.419921875</v>
      </c>
    </row>
    <row r="3421" spans="1:11" ht="14.45" customHeight="1" x14ac:dyDescent="0.2">
      <c r="A3421" s="441" t="s">
        <v>5061</v>
      </c>
      <c r="B3421" s="442" t="s">
        <v>5062</v>
      </c>
      <c r="C3421" s="443" t="s">
        <v>5457</v>
      </c>
      <c r="D3421" s="444" t="s">
        <v>5458</v>
      </c>
      <c r="E3421" s="443" t="s">
        <v>381</v>
      </c>
      <c r="F3421" s="444" t="s">
        <v>382</v>
      </c>
      <c r="G3421" s="443" t="s">
        <v>5509</v>
      </c>
      <c r="H3421" s="443" t="s">
        <v>5510</v>
      </c>
      <c r="I3421" s="445">
        <v>2624.5400390625</v>
      </c>
      <c r="J3421" s="445">
        <v>2</v>
      </c>
      <c r="K3421" s="446">
        <v>5249.080078125</v>
      </c>
    </row>
    <row r="3422" spans="1:11" ht="14.45" customHeight="1" x14ac:dyDescent="0.2">
      <c r="A3422" s="441" t="s">
        <v>5061</v>
      </c>
      <c r="B3422" s="442" t="s">
        <v>5062</v>
      </c>
      <c r="C3422" s="443" t="s">
        <v>5457</v>
      </c>
      <c r="D3422" s="444" t="s">
        <v>5458</v>
      </c>
      <c r="E3422" s="443" t="s">
        <v>381</v>
      </c>
      <c r="F3422" s="444" t="s">
        <v>382</v>
      </c>
      <c r="G3422" s="443" t="s">
        <v>5509</v>
      </c>
      <c r="H3422" s="443" t="s">
        <v>5511</v>
      </c>
      <c r="I3422" s="445">
        <v>2624.5400390625</v>
      </c>
      <c r="J3422" s="445">
        <v>1</v>
      </c>
      <c r="K3422" s="446">
        <v>2624.5400390625</v>
      </c>
    </row>
    <row r="3423" spans="1:11" ht="14.45" customHeight="1" x14ac:dyDescent="0.2">
      <c r="A3423" s="441" t="s">
        <v>5061</v>
      </c>
      <c r="B3423" s="442" t="s">
        <v>5062</v>
      </c>
      <c r="C3423" s="443" t="s">
        <v>5457</v>
      </c>
      <c r="D3423" s="444" t="s">
        <v>5458</v>
      </c>
      <c r="E3423" s="443" t="s">
        <v>381</v>
      </c>
      <c r="F3423" s="444" t="s">
        <v>382</v>
      </c>
      <c r="G3423" s="443" t="s">
        <v>5512</v>
      </c>
      <c r="H3423" s="443" t="s">
        <v>5513</v>
      </c>
      <c r="I3423" s="445">
        <v>4855.465087890625</v>
      </c>
      <c r="J3423" s="445">
        <v>2</v>
      </c>
      <c r="K3423" s="446">
        <v>9710.93017578125</v>
      </c>
    </row>
    <row r="3424" spans="1:11" ht="14.45" customHeight="1" x14ac:dyDescent="0.2">
      <c r="A3424" s="441" t="s">
        <v>5061</v>
      </c>
      <c r="B3424" s="442" t="s">
        <v>5062</v>
      </c>
      <c r="C3424" s="443" t="s">
        <v>5457</v>
      </c>
      <c r="D3424" s="444" t="s">
        <v>5458</v>
      </c>
      <c r="E3424" s="443" t="s">
        <v>381</v>
      </c>
      <c r="F3424" s="444" t="s">
        <v>382</v>
      </c>
      <c r="G3424" s="443" t="s">
        <v>5514</v>
      </c>
      <c r="H3424" s="443" t="s">
        <v>5515</v>
      </c>
      <c r="I3424" s="445">
        <v>11883.16259765625</v>
      </c>
      <c r="J3424" s="445">
        <v>4</v>
      </c>
      <c r="K3424" s="446">
        <v>47532.650390625</v>
      </c>
    </row>
    <row r="3425" spans="1:11" ht="14.45" customHeight="1" x14ac:dyDescent="0.2">
      <c r="A3425" s="441" t="s">
        <v>5061</v>
      </c>
      <c r="B3425" s="442" t="s">
        <v>5062</v>
      </c>
      <c r="C3425" s="443" t="s">
        <v>5457</v>
      </c>
      <c r="D3425" s="444" t="s">
        <v>5458</v>
      </c>
      <c r="E3425" s="443" t="s">
        <v>1257</v>
      </c>
      <c r="F3425" s="444" t="s">
        <v>1258</v>
      </c>
      <c r="G3425" s="443" t="s">
        <v>2792</v>
      </c>
      <c r="H3425" s="443" t="s">
        <v>2793</v>
      </c>
      <c r="I3425" s="445">
        <v>21.239999771118164</v>
      </c>
      <c r="J3425" s="445">
        <v>28</v>
      </c>
      <c r="K3425" s="446">
        <v>594.719970703125</v>
      </c>
    </row>
    <row r="3426" spans="1:11" ht="14.45" customHeight="1" x14ac:dyDescent="0.2">
      <c r="A3426" s="441" t="s">
        <v>5061</v>
      </c>
      <c r="B3426" s="442" t="s">
        <v>5062</v>
      </c>
      <c r="C3426" s="443" t="s">
        <v>5457</v>
      </c>
      <c r="D3426" s="444" t="s">
        <v>5458</v>
      </c>
      <c r="E3426" s="443" t="s">
        <v>1261</v>
      </c>
      <c r="F3426" s="444" t="s">
        <v>1262</v>
      </c>
      <c r="G3426" s="443" t="s">
        <v>5018</v>
      </c>
      <c r="H3426" s="443" t="s">
        <v>5019</v>
      </c>
      <c r="I3426" s="445">
        <v>50.580001831054688</v>
      </c>
      <c r="J3426" s="445">
        <v>3</v>
      </c>
      <c r="K3426" s="446">
        <v>151.72999572753906</v>
      </c>
    </row>
    <row r="3427" spans="1:11" ht="14.45" customHeight="1" x14ac:dyDescent="0.2">
      <c r="A3427" s="441" t="s">
        <v>5061</v>
      </c>
      <c r="B3427" s="442" t="s">
        <v>5062</v>
      </c>
      <c r="C3427" s="443" t="s">
        <v>5457</v>
      </c>
      <c r="D3427" s="444" t="s">
        <v>5458</v>
      </c>
      <c r="E3427" s="443" t="s">
        <v>1261</v>
      </c>
      <c r="F3427" s="444" t="s">
        <v>1262</v>
      </c>
      <c r="G3427" s="443" t="s">
        <v>5022</v>
      </c>
      <c r="H3427" s="443" t="s">
        <v>5023</v>
      </c>
      <c r="I3427" s="445">
        <v>40.900001525878906</v>
      </c>
      <c r="J3427" s="445">
        <v>10</v>
      </c>
      <c r="K3427" s="446">
        <v>408.97000122070313</v>
      </c>
    </row>
    <row r="3428" spans="1:11" ht="14.45" customHeight="1" x14ac:dyDescent="0.2">
      <c r="A3428" s="441" t="s">
        <v>5061</v>
      </c>
      <c r="B3428" s="442" t="s">
        <v>5062</v>
      </c>
      <c r="C3428" s="443" t="s">
        <v>5457</v>
      </c>
      <c r="D3428" s="444" t="s">
        <v>5458</v>
      </c>
      <c r="E3428" s="443" t="s">
        <v>1261</v>
      </c>
      <c r="F3428" s="444" t="s">
        <v>1262</v>
      </c>
      <c r="G3428" s="443" t="s">
        <v>5022</v>
      </c>
      <c r="H3428" s="443" t="s">
        <v>5516</v>
      </c>
      <c r="I3428" s="445">
        <v>40.900001525878906</v>
      </c>
      <c r="J3428" s="445">
        <v>4</v>
      </c>
      <c r="K3428" s="446">
        <v>163.58999633789063</v>
      </c>
    </row>
    <row r="3429" spans="1:11" ht="14.45" customHeight="1" x14ac:dyDescent="0.2">
      <c r="A3429" s="441" t="s">
        <v>5061</v>
      </c>
      <c r="B3429" s="442" t="s">
        <v>5062</v>
      </c>
      <c r="C3429" s="443" t="s">
        <v>5457</v>
      </c>
      <c r="D3429" s="444" t="s">
        <v>5458</v>
      </c>
      <c r="E3429" s="443" t="s">
        <v>373</v>
      </c>
      <c r="F3429" s="444" t="s">
        <v>374</v>
      </c>
      <c r="G3429" s="443" t="s">
        <v>5073</v>
      </c>
      <c r="H3429" s="443" t="s">
        <v>5074</v>
      </c>
      <c r="I3429" s="445">
        <v>1568</v>
      </c>
      <c r="J3429" s="445">
        <v>4</v>
      </c>
      <c r="K3429" s="446">
        <v>6272</v>
      </c>
    </row>
    <row r="3430" spans="1:11" ht="14.45" customHeight="1" x14ac:dyDescent="0.2">
      <c r="A3430" s="441" t="s">
        <v>5061</v>
      </c>
      <c r="B3430" s="442" t="s">
        <v>5062</v>
      </c>
      <c r="C3430" s="443" t="s">
        <v>5457</v>
      </c>
      <c r="D3430" s="444" t="s">
        <v>5458</v>
      </c>
      <c r="E3430" s="443" t="s">
        <v>373</v>
      </c>
      <c r="F3430" s="444" t="s">
        <v>374</v>
      </c>
      <c r="G3430" s="443" t="s">
        <v>5423</v>
      </c>
      <c r="H3430" s="443" t="s">
        <v>5424</v>
      </c>
      <c r="I3430" s="445">
        <v>4.1000000635782881</v>
      </c>
      <c r="J3430" s="445">
        <v>100</v>
      </c>
      <c r="K3430" s="446">
        <v>410.30000305175781</v>
      </c>
    </row>
    <row r="3431" spans="1:11" ht="14.45" customHeight="1" x14ac:dyDescent="0.2">
      <c r="A3431" s="441" t="s">
        <v>5061</v>
      </c>
      <c r="B3431" s="442" t="s">
        <v>5062</v>
      </c>
      <c r="C3431" s="443" t="s">
        <v>5457</v>
      </c>
      <c r="D3431" s="444" t="s">
        <v>5458</v>
      </c>
      <c r="E3431" s="443" t="s">
        <v>373</v>
      </c>
      <c r="F3431" s="444" t="s">
        <v>374</v>
      </c>
      <c r="G3431" s="443" t="s">
        <v>5423</v>
      </c>
      <c r="H3431" s="443" t="s">
        <v>5425</v>
      </c>
      <c r="I3431" s="445">
        <v>4.1100001335144043</v>
      </c>
      <c r="J3431" s="445">
        <v>50</v>
      </c>
      <c r="K3431" s="446">
        <v>205.5</v>
      </c>
    </row>
    <row r="3432" spans="1:11" ht="14.45" customHeight="1" x14ac:dyDescent="0.2">
      <c r="A3432" s="441" t="s">
        <v>5061</v>
      </c>
      <c r="B3432" s="442" t="s">
        <v>5062</v>
      </c>
      <c r="C3432" s="443" t="s">
        <v>5457</v>
      </c>
      <c r="D3432" s="444" t="s">
        <v>5458</v>
      </c>
      <c r="E3432" s="443" t="s">
        <v>373</v>
      </c>
      <c r="F3432" s="444" t="s">
        <v>374</v>
      </c>
      <c r="G3432" s="443" t="s">
        <v>3174</v>
      </c>
      <c r="H3432" s="443" t="s">
        <v>3175</v>
      </c>
      <c r="I3432" s="445">
        <v>6.2433331807454424</v>
      </c>
      <c r="J3432" s="445">
        <v>110</v>
      </c>
      <c r="K3432" s="446">
        <v>686.69999694824219</v>
      </c>
    </row>
    <row r="3433" spans="1:11" ht="14.45" customHeight="1" x14ac:dyDescent="0.2">
      <c r="A3433" s="441" t="s">
        <v>5061</v>
      </c>
      <c r="B3433" s="442" t="s">
        <v>5062</v>
      </c>
      <c r="C3433" s="443" t="s">
        <v>5457</v>
      </c>
      <c r="D3433" s="444" t="s">
        <v>5458</v>
      </c>
      <c r="E3433" s="443" t="s">
        <v>373</v>
      </c>
      <c r="F3433" s="444" t="s">
        <v>374</v>
      </c>
      <c r="G3433" s="443" t="s">
        <v>3174</v>
      </c>
      <c r="H3433" s="443" t="s">
        <v>3176</v>
      </c>
      <c r="I3433" s="445">
        <v>6.244999885559082</v>
      </c>
      <c r="J3433" s="445">
        <v>128</v>
      </c>
      <c r="K3433" s="446">
        <v>799.39999389648438</v>
      </c>
    </row>
    <row r="3434" spans="1:11" ht="14.45" customHeight="1" x14ac:dyDescent="0.2">
      <c r="A3434" s="441" t="s">
        <v>5061</v>
      </c>
      <c r="B3434" s="442" t="s">
        <v>5062</v>
      </c>
      <c r="C3434" s="443" t="s">
        <v>5457</v>
      </c>
      <c r="D3434" s="444" t="s">
        <v>5458</v>
      </c>
      <c r="E3434" s="443" t="s">
        <v>373</v>
      </c>
      <c r="F3434" s="444" t="s">
        <v>374</v>
      </c>
      <c r="G3434" s="443" t="s">
        <v>5077</v>
      </c>
      <c r="H3434" s="443" t="s">
        <v>5517</v>
      </c>
      <c r="I3434" s="445">
        <v>8.6733334859212246</v>
      </c>
      <c r="J3434" s="445">
        <v>90</v>
      </c>
      <c r="K3434" s="446">
        <v>780.60003662109375</v>
      </c>
    </row>
    <row r="3435" spans="1:11" ht="14.45" customHeight="1" x14ac:dyDescent="0.2">
      <c r="A3435" s="441" t="s">
        <v>5061</v>
      </c>
      <c r="B3435" s="442" t="s">
        <v>5062</v>
      </c>
      <c r="C3435" s="443" t="s">
        <v>5457</v>
      </c>
      <c r="D3435" s="444" t="s">
        <v>5458</v>
      </c>
      <c r="E3435" s="443" t="s">
        <v>373</v>
      </c>
      <c r="F3435" s="444" t="s">
        <v>374</v>
      </c>
      <c r="G3435" s="443" t="s">
        <v>5077</v>
      </c>
      <c r="H3435" s="443" t="s">
        <v>5078</v>
      </c>
      <c r="I3435" s="445">
        <v>8.5900001525878906</v>
      </c>
      <c r="J3435" s="445">
        <v>150</v>
      </c>
      <c r="K3435" s="446">
        <v>1288.5</v>
      </c>
    </row>
    <row r="3436" spans="1:11" ht="14.45" customHeight="1" x14ac:dyDescent="0.2">
      <c r="A3436" s="441" t="s">
        <v>5061</v>
      </c>
      <c r="B3436" s="442" t="s">
        <v>5062</v>
      </c>
      <c r="C3436" s="443" t="s">
        <v>5457</v>
      </c>
      <c r="D3436" s="444" t="s">
        <v>5458</v>
      </c>
      <c r="E3436" s="443" t="s">
        <v>373</v>
      </c>
      <c r="F3436" s="444" t="s">
        <v>374</v>
      </c>
      <c r="G3436" s="443" t="s">
        <v>3177</v>
      </c>
      <c r="H3436" s="443" t="s">
        <v>3178</v>
      </c>
      <c r="I3436" s="445">
        <v>13.235000133514404</v>
      </c>
      <c r="J3436" s="445">
        <v>60</v>
      </c>
      <c r="K3436" s="446">
        <v>794.10000610351563</v>
      </c>
    </row>
    <row r="3437" spans="1:11" ht="14.45" customHeight="1" x14ac:dyDescent="0.2">
      <c r="A3437" s="441" t="s">
        <v>5061</v>
      </c>
      <c r="B3437" s="442" t="s">
        <v>5062</v>
      </c>
      <c r="C3437" s="443" t="s">
        <v>5457</v>
      </c>
      <c r="D3437" s="444" t="s">
        <v>5458</v>
      </c>
      <c r="E3437" s="443" t="s">
        <v>373</v>
      </c>
      <c r="F3437" s="444" t="s">
        <v>374</v>
      </c>
      <c r="G3437" s="443" t="s">
        <v>3177</v>
      </c>
      <c r="H3437" s="443" t="s">
        <v>5518</v>
      </c>
      <c r="I3437" s="445">
        <v>13.043333371480307</v>
      </c>
      <c r="J3437" s="445">
        <v>60</v>
      </c>
      <c r="K3437" s="446">
        <v>782.5</v>
      </c>
    </row>
    <row r="3438" spans="1:11" ht="14.45" customHeight="1" x14ac:dyDescent="0.2">
      <c r="A3438" s="441" t="s">
        <v>5061</v>
      </c>
      <c r="B3438" s="442" t="s">
        <v>5062</v>
      </c>
      <c r="C3438" s="443" t="s">
        <v>5457</v>
      </c>
      <c r="D3438" s="444" t="s">
        <v>5458</v>
      </c>
      <c r="E3438" s="443" t="s">
        <v>373</v>
      </c>
      <c r="F3438" s="444" t="s">
        <v>374</v>
      </c>
      <c r="G3438" s="443" t="s">
        <v>3179</v>
      </c>
      <c r="H3438" s="443" t="s">
        <v>3180</v>
      </c>
      <c r="I3438" s="445">
        <v>0.43166667222976685</v>
      </c>
      <c r="J3438" s="445">
        <v>3200</v>
      </c>
      <c r="K3438" s="446">
        <v>1382</v>
      </c>
    </row>
    <row r="3439" spans="1:11" ht="14.45" customHeight="1" x14ac:dyDescent="0.2">
      <c r="A3439" s="441" t="s">
        <v>5061</v>
      </c>
      <c r="B3439" s="442" t="s">
        <v>5062</v>
      </c>
      <c r="C3439" s="443" t="s">
        <v>5457</v>
      </c>
      <c r="D3439" s="444" t="s">
        <v>5458</v>
      </c>
      <c r="E3439" s="443" t="s">
        <v>373</v>
      </c>
      <c r="F3439" s="444" t="s">
        <v>374</v>
      </c>
      <c r="G3439" s="443" t="s">
        <v>3179</v>
      </c>
      <c r="H3439" s="443" t="s">
        <v>3181</v>
      </c>
      <c r="I3439" s="445">
        <v>0.43166667222976685</v>
      </c>
      <c r="J3439" s="445">
        <v>4000</v>
      </c>
      <c r="K3439" s="446">
        <v>1725</v>
      </c>
    </row>
    <row r="3440" spans="1:11" ht="14.45" customHeight="1" x14ac:dyDescent="0.2">
      <c r="A3440" s="441" t="s">
        <v>5061</v>
      </c>
      <c r="B3440" s="442" t="s">
        <v>5062</v>
      </c>
      <c r="C3440" s="443" t="s">
        <v>5457</v>
      </c>
      <c r="D3440" s="444" t="s">
        <v>5458</v>
      </c>
      <c r="E3440" s="443" t="s">
        <v>373</v>
      </c>
      <c r="F3440" s="444" t="s">
        <v>374</v>
      </c>
      <c r="G3440" s="443" t="s">
        <v>4572</v>
      </c>
      <c r="H3440" s="443" t="s">
        <v>5519</v>
      </c>
      <c r="I3440" s="445">
        <v>0.6281818151473999</v>
      </c>
      <c r="J3440" s="445">
        <v>9500</v>
      </c>
      <c r="K3440" s="446">
        <v>5965</v>
      </c>
    </row>
    <row r="3441" spans="1:11" ht="14.45" customHeight="1" x14ac:dyDescent="0.2">
      <c r="A3441" s="441" t="s">
        <v>5061</v>
      </c>
      <c r="B3441" s="442" t="s">
        <v>5062</v>
      </c>
      <c r="C3441" s="443" t="s">
        <v>5457</v>
      </c>
      <c r="D3441" s="444" t="s">
        <v>5458</v>
      </c>
      <c r="E3441" s="443" t="s">
        <v>373</v>
      </c>
      <c r="F3441" s="444" t="s">
        <v>374</v>
      </c>
      <c r="G3441" s="443" t="s">
        <v>4572</v>
      </c>
      <c r="H3441" s="443" t="s">
        <v>4573</v>
      </c>
      <c r="I3441" s="445">
        <v>0.62666666507720947</v>
      </c>
      <c r="J3441" s="445">
        <v>7500</v>
      </c>
      <c r="K3441" s="446">
        <v>4700</v>
      </c>
    </row>
    <row r="3442" spans="1:11" ht="14.45" customHeight="1" x14ac:dyDescent="0.2">
      <c r="A3442" s="441" t="s">
        <v>5061</v>
      </c>
      <c r="B3442" s="442" t="s">
        <v>5062</v>
      </c>
      <c r="C3442" s="443" t="s">
        <v>5457</v>
      </c>
      <c r="D3442" s="444" t="s">
        <v>5458</v>
      </c>
      <c r="E3442" s="443" t="s">
        <v>373</v>
      </c>
      <c r="F3442" s="444" t="s">
        <v>374</v>
      </c>
      <c r="G3442" s="443" t="s">
        <v>5082</v>
      </c>
      <c r="H3442" s="443" t="s">
        <v>5083</v>
      </c>
      <c r="I3442" s="445">
        <v>1.2999999622503917</v>
      </c>
      <c r="J3442" s="445">
        <v>8900</v>
      </c>
      <c r="K3442" s="446">
        <v>11541</v>
      </c>
    </row>
    <row r="3443" spans="1:11" ht="14.45" customHeight="1" x14ac:dyDescent="0.2">
      <c r="A3443" s="441" t="s">
        <v>5061</v>
      </c>
      <c r="B3443" s="442" t="s">
        <v>5062</v>
      </c>
      <c r="C3443" s="443" t="s">
        <v>5457</v>
      </c>
      <c r="D3443" s="444" t="s">
        <v>5458</v>
      </c>
      <c r="E3443" s="443" t="s">
        <v>373</v>
      </c>
      <c r="F3443" s="444" t="s">
        <v>374</v>
      </c>
      <c r="G3443" s="443" t="s">
        <v>5082</v>
      </c>
      <c r="H3443" s="443" t="s">
        <v>5084</v>
      </c>
      <c r="I3443" s="445">
        <v>1.2899999618530273</v>
      </c>
      <c r="J3443" s="445">
        <v>6700</v>
      </c>
      <c r="K3443" s="446">
        <v>8644.3300170898438</v>
      </c>
    </row>
    <row r="3444" spans="1:11" ht="14.45" customHeight="1" x14ac:dyDescent="0.2">
      <c r="A3444" s="441" t="s">
        <v>5061</v>
      </c>
      <c r="B3444" s="442" t="s">
        <v>5062</v>
      </c>
      <c r="C3444" s="443" t="s">
        <v>5457</v>
      </c>
      <c r="D3444" s="444" t="s">
        <v>5458</v>
      </c>
      <c r="E3444" s="443" t="s">
        <v>373</v>
      </c>
      <c r="F3444" s="444" t="s">
        <v>374</v>
      </c>
      <c r="G3444" s="443" t="s">
        <v>5085</v>
      </c>
      <c r="H3444" s="443" t="s">
        <v>5520</v>
      </c>
      <c r="I3444" s="445">
        <v>0.15000000596046448</v>
      </c>
      <c r="J3444" s="445">
        <v>1100</v>
      </c>
      <c r="K3444" s="446">
        <v>165</v>
      </c>
    </row>
    <row r="3445" spans="1:11" ht="14.45" customHeight="1" x14ac:dyDescent="0.2">
      <c r="A3445" s="441" t="s">
        <v>5061</v>
      </c>
      <c r="B3445" s="442" t="s">
        <v>5062</v>
      </c>
      <c r="C3445" s="443" t="s">
        <v>5457</v>
      </c>
      <c r="D3445" s="444" t="s">
        <v>5458</v>
      </c>
      <c r="E3445" s="443" t="s">
        <v>373</v>
      </c>
      <c r="F3445" s="444" t="s">
        <v>374</v>
      </c>
      <c r="G3445" s="443" t="s">
        <v>5087</v>
      </c>
      <c r="H3445" s="443" t="s">
        <v>5088</v>
      </c>
      <c r="I3445" s="445">
        <v>0.4699999988079071</v>
      </c>
      <c r="J3445" s="445">
        <v>3706</v>
      </c>
      <c r="K3445" s="446">
        <v>1741.8199999332428</v>
      </c>
    </row>
    <row r="3446" spans="1:11" ht="14.45" customHeight="1" x14ac:dyDescent="0.2">
      <c r="A3446" s="441" t="s">
        <v>5061</v>
      </c>
      <c r="B3446" s="442" t="s">
        <v>5062</v>
      </c>
      <c r="C3446" s="443" t="s">
        <v>5457</v>
      </c>
      <c r="D3446" s="444" t="s">
        <v>5458</v>
      </c>
      <c r="E3446" s="443" t="s">
        <v>373</v>
      </c>
      <c r="F3446" s="444" t="s">
        <v>374</v>
      </c>
      <c r="G3446" s="443" t="s">
        <v>5087</v>
      </c>
      <c r="H3446" s="443" t="s">
        <v>5089</v>
      </c>
      <c r="I3446" s="445">
        <v>0.4699999988079071</v>
      </c>
      <c r="J3446" s="445">
        <v>2300</v>
      </c>
      <c r="K3446" s="446">
        <v>1081</v>
      </c>
    </row>
    <row r="3447" spans="1:11" ht="14.45" customHeight="1" x14ac:dyDescent="0.2">
      <c r="A3447" s="441" t="s">
        <v>5061</v>
      </c>
      <c r="B3447" s="442" t="s">
        <v>5062</v>
      </c>
      <c r="C3447" s="443" t="s">
        <v>5457</v>
      </c>
      <c r="D3447" s="444" t="s">
        <v>5458</v>
      </c>
      <c r="E3447" s="443" t="s">
        <v>373</v>
      </c>
      <c r="F3447" s="444" t="s">
        <v>374</v>
      </c>
      <c r="G3447" s="443" t="s">
        <v>5521</v>
      </c>
      <c r="H3447" s="443" t="s">
        <v>5522</v>
      </c>
      <c r="I3447" s="445">
        <v>0.27600000500679017</v>
      </c>
      <c r="J3447" s="445">
        <v>1300</v>
      </c>
      <c r="K3447" s="446">
        <v>359</v>
      </c>
    </row>
    <row r="3448" spans="1:11" ht="14.45" customHeight="1" x14ac:dyDescent="0.2">
      <c r="A3448" s="441" t="s">
        <v>5061</v>
      </c>
      <c r="B3448" s="442" t="s">
        <v>5062</v>
      </c>
      <c r="C3448" s="443" t="s">
        <v>5457</v>
      </c>
      <c r="D3448" s="444" t="s">
        <v>5458</v>
      </c>
      <c r="E3448" s="443" t="s">
        <v>373</v>
      </c>
      <c r="F3448" s="444" t="s">
        <v>374</v>
      </c>
      <c r="G3448" s="443" t="s">
        <v>5521</v>
      </c>
      <c r="H3448" s="443" t="s">
        <v>5523</v>
      </c>
      <c r="I3448" s="445">
        <v>0.27600000500679017</v>
      </c>
      <c r="J3448" s="445">
        <v>1700</v>
      </c>
      <c r="K3448" s="446">
        <v>468</v>
      </c>
    </row>
    <row r="3449" spans="1:11" ht="14.45" customHeight="1" x14ac:dyDescent="0.2">
      <c r="A3449" s="441" t="s">
        <v>5061</v>
      </c>
      <c r="B3449" s="442" t="s">
        <v>5062</v>
      </c>
      <c r="C3449" s="443" t="s">
        <v>5457</v>
      </c>
      <c r="D3449" s="444" t="s">
        <v>5458</v>
      </c>
      <c r="E3449" s="443" t="s">
        <v>373</v>
      </c>
      <c r="F3449" s="444" t="s">
        <v>374</v>
      </c>
      <c r="G3449" s="443" t="s">
        <v>3147</v>
      </c>
      <c r="H3449" s="443" t="s">
        <v>4827</v>
      </c>
      <c r="I3449" s="445">
        <v>1.1733332872390747</v>
      </c>
      <c r="J3449" s="445">
        <v>1800</v>
      </c>
      <c r="K3449" s="446">
        <v>2112</v>
      </c>
    </row>
    <row r="3450" spans="1:11" ht="14.45" customHeight="1" x14ac:dyDescent="0.2">
      <c r="A3450" s="441" t="s">
        <v>5061</v>
      </c>
      <c r="B3450" s="442" t="s">
        <v>5062</v>
      </c>
      <c r="C3450" s="443" t="s">
        <v>5457</v>
      </c>
      <c r="D3450" s="444" t="s">
        <v>5458</v>
      </c>
      <c r="E3450" s="443" t="s">
        <v>373</v>
      </c>
      <c r="F3450" s="444" t="s">
        <v>374</v>
      </c>
      <c r="G3450" s="443" t="s">
        <v>3147</v>
      </c>
      <c r="H3450" s="443" t="s">
        <v>3148</v>
      </c>
      <c r="I3450" s="445">
        <v>1.1699999570846558</v>
      </c>
      <c r="J3450" s="445">
        <v>1600</v>
      </c>
      <c r="K3450" s="446">
        <v>1872</v>
      </c>
    </row>
    <row r="3451" spans="1:11" ht="14.45" customHeight="1" x14ac:dyDescent="0.2">
      <c r="A3451" s="441" t="s">
        <v>5061</v>
      </c>
      <c r="B3451" s="442" t="s">
        <v>5062</v>
      </c>
      <c r="C3451" s="443" t="s">
        <v>5457</v>
      </c>
      <c r="D3451" s="444" t="s">
        <v>5458</v>
      </c>
      <c r="E3451" s="443" t="s">
        <v>373</v>
      </c>
      <c r="F3451" s="444" t="s">
        <v>374</v>
      </c>
      <c r="G3451" s="443" t="s">
        <v>5090</v>
      </c>
      <c r="H3451" s="443" t="s">
        <v>5524</v>
      </c>
      <c r="I3451" s="445">
        <v>0.43999999761581421</v>
      </c>
      <c r="J3451" s="445">
        <v>8300</v>
      </c>
      <c r="K3451" s="446">
        <v>3652</v>
      </c>
    </row>
    <row r="3452" spans="1:11" ht="14.45" customHeight="1" x14ac:dyDescent="0.2">
      <c r="A3452" s="441" t="s">
        <v>5061</v>
      </c>
      <c r="B3452" s="442" t="s">
        <v>5062</v>
      </c>
      <c r="C3452" s="443" t="s">
        <v>5457</v>
      </c>
      <c r="D3452" s="444" t="s">
        <v>5458</v>
      </c>
      <c r="E3452" s="443" t="s">
        <v>373</v>
      </c>
      <c r="F3452" s="444" t="s">
        <v>374</v>
      </c>
      <c r="G3452" s="443" t="s">
        <v>5090</v>
      </c>
      <c r="H3452" s="443" t="s">
        <v>5091</v>
      </c>
      <c r="I3452" s="445">
        <v>0.43999999761581421</v>
      </c>
      <c r="J3452" s="445">
        <v>6000</v>
      </c>
      <c r="K3452" s="446">
        <v>2640</v>
      </c>
    </row>
    <row r="3453" spans="1:11" ht="14.45" customHeight="1" x14ac:dyDescent="0.2">
      <c r="A3453" s="441" t="s">
        <v>5061</v>
      </c>
      <c r="B3453" s="442" t="s">
        <v>5062</v>
      </c>
      <c r="C3453" s="443" t="s">
        <v>5457</v>
      </c>
      <c r="D3453" s="444" t="s">
        <v>5458</v>
      </c>
      <c r="E3453" s="443" t="s">
        <v>373</v>
      </c>
      <c r="F3453" s="444" t="s">
        <v>374</v>
      </c>
      <c r="G3453" s="443" t="s">
        <v>5092</v>
      </c>
      <c r="H3453" s="443" t="s">
        <v>5093</v>
      </c>
      <c r="I3453" s="445">
        <v>157.52000427246094</v>
      </c>
      <c r="J3453" s="445">
        <v>20</v>
      </c>
      <c r="K3453" s="446">
        <v>3150.0000305175781</v>
      </c>
    </row>
    <row r="3454" spans="1:11" ht="14.45" customHeight="1" x14ac:dyDescent="0.2">
      <c r="A3454" s="441" t="s">
        <v>5061</v>
      </c>
      <c r="B3454" s="442" t="s">
        <v>5062</v>
      </c>
      <c r="C3454" s="443" t="s">
        <v>5457</v>
      </c>
      <c r="D3454" s="444" t="s">
        <v>5458</v>
      </c>
      <c r="E3454" s="443" t="s">
        <v>373</v>
      </c>
      <c r="F3454" s="444" t="s">
        <v>374</v>
      </c>
      <c r="G3454" s="443" t="s">
        <v>5092</v>
      </c>
      <c r="H3454" s="443" t="s">
        <v>5525</v>
      </c>
      <c r="I3454" s="445">
        <v>157.91999816894531</v>
      </c>
      <c r="J3454" s="445">
        <v>2</v>
      </c>
      <c r="K3454" s="446">
        <v>315.83999633789063</v>
      </c>
    </row>
    <row r="3455" spans="1:11" ht="14.45" customHeight="1" x14ac:dyDescent="0.2">
      <c r="A3455" s="441" t="s">
        <v>5061</v>
      </c>
      <c r="B3455" s="442" t="s">
        <v>5062</v>
      </c>
      <c r="C3455" s="443" t="s">
        <v>5457</v>
      </c>
      <c r="D3455" s="444" t="s">
        <v>5458</v>
      </c>
      <c r="E3455" s="443" t="s">
        <v>373</v>
      </c>
      <c r="F3455" s="444" t="s">
        <v>374</v>
      </c>
      <c r="G3455" s="443" t="s">
        <v>5092</v>
      </c>
      <c r="H3455" s="443" t="s">
        <v>5526</v>
      </c>
      <c r="I3455" s="445">
        <v>157.31250381469727</v>
      </c>
      <c r="J3455" s="445">
        <v>10</v>
      </c>
      <c r="K3455" s="446">
        <v>1573.1100158691406</v>
      </c>
    </row>
    <row r="3456" spans="1:11" ht="14.45" customHeight="1" x14ac:dyDescent="0.2">
      <c r="A3456" s="441" t="s">
        <v>5061</v>
      </c>
      <c r="B3456" s="442" t="s">
        <v>5062</v>
      </c>
      <c r="C3456" s="443" t="s">
        <v>5457</v>
      </c>
      <c r="D3456" s="444" t="s">
        <v>5458</v>
      </c>
      <c r="E3456" s="443" t="s">
        <v>373</v>
      </c>
      <c r="F3456" s="444" t="s">
        <v>374</v>
      </c>
      <c r="G3456" s="443" t="s">
        <v>5096</v>
      </c>
      <c r="H3456" s="443" t="s">
        <v>5097</v>
      </c>
      <c r="I3456" s="445">
        <v>6.3271428516932895</v>
      </c>
      <c r="J3456" s="445">
        <v>1300</v>
      </c>
      <c r="K3456" s="446">
        <v>8224</v>
      </c>
    </row>
    <row r="3457" spans="1:11" ht="14.45" customHeight="1" x14ac:dyDescent="0.2">
      <c r="A3457" s="441" t="s">
        <v>5061</v>
      </c>
      <c r="B3457" s="442" t="s">
        <v>5062</v>
      </c>
      <c r="C3457" s="443" t="s">
        <v>5457</v>
      </c>
      <c r="D3457" s="444" t="s">
        <v>5458</v>
      </c>
      <c r="E3457" s="443" t="s">
        <v>373</v>
      </c>
      <c r="F3457" s="444" t="s">
        <v>374</v>
      </c>
      <c r="G3457" s="443" t="s">
        <v>5426</v>
      </c>
      <c r="H3457" s="443" t="s">
        <v>5427</v>
      </c>
      <c r="I3457" s="445">
        <v>64</v>
      </c>
      <c r="J3457" s="445">
        <v>10</v>
      </c>
      <c r="K3457" s="446">
        <v>1280.7799511551857</v>
      </c>
    </row>
    <row r="3458" spans="1:11" ht="14.45" customHeight="1" x14ac:dyDescent="0.2">
      <c r="A3458" s="441" t="s">
        <v>5061</v>
      </c>
      <c r="B3458" s="442" t="s">
        <v>5062</v>
      </c>
      <c r="C3458" s="443" t="s">
        <v>5457</v>
      </c>
      <c r="D3458" s="444" t="s">
        <v>5458</v>
      </c>
      <c r="E3458" s="443" t="s">
        <v>373</v>
      </c>
      <c r="F3458" s="444" t="s">
        <v>374</v>
      </c>
      <c r="G3458" s="443" t="s">
        <v>5527</v>
      </c>
      <c r="H3458" s="443" t="s">
        <v>5528</v>
      </c>
      <c r="I3458" s="445">
        <v>2.5399999618530273</v>
      </c>
      <c r="J3458" s="445">
        <v>70</v>
      </c>
      <c r="K3458" s="446">
        <v>177.80000305175781</v>
      </c>
    </row>
    <row r="3459" spans="1:11" ht="14.45" customHeight="1" x14ac:dyDescent="0.2">
      <c r="A3459" s="441" t="s">
        <v>5061</v>
      </c>
      <c r="B3459" s="442" t="s">
        <v>5062</v>
      </c>
      <c r="C3459" s="443" t="s">
        <v>5457</v>
      </c>
      <c r="D3459" s="444" t="s">
        <v>5458</v>
      </c>
      <c r="E3459" s="443" t="s">
        <v>373</v>
      </c>
      <c r="F3459" s="444" t="s">
        <v>374</v>
      </c>
      <c r="G3459" s="443" t="s">
        <v>5529</v>
      </c>
      <c r="H3459" s="443" t="s">
        <v>5530</v>
      </c>
      <c r="I3459" s="445">
        <v>109.875</v>
      </c>
      <c r="J3459" s="445">
        <v>3</v>
      </c>
      <c r="K3459" s="446">
        <v>329.41000366210938</v>
      </c>
    </row>
    <row r="3460" spans="1:11" ht="14.45" customHeight="1" x14ac:dyDescent="0.2">
      <c r="A3460" s="441" t="s">
        <v>5061</v>
      </c>
      <c r="B3460" s="442" t="s">
        <v>5062</v>
      </c>
      <c r="C3460" s="443" t="s">
        <v>5457</v>
      </c>
      <c r="D3460" s="444" t="s">
        <v>5458</v>
      </c>
      <c r="E3460" s="443" t="s">
        <v>373</v>
      </c>
      <c r="F3460" s="444" t="s">
        <v>374</v>
      </c>
      <c r="G3460" s="443" t="s">
        <v>5531</v>
      </c>
      <c r="H3460" s="443" t="s">
        <v>5532</v>
      </c>
      <c r="I3460" s="445">
        <v>355.35000610351563</v>
      </c>
      <c r="J3460" s="445">
        <v>9</v>
      </c>
      <c r="K3460" s="446">
        <v>3198.1500854492188</v>
      </c>
    </row>
    <row r="3461" spans="1:11" ht="14.45" customHeight="1" x14ac:dyDescent="0.2">
      <c r="A3461" s="441" t="s">
        <v>5061</v>
      </c>
      <c r="B3461" s="442" t="s">
        <v>5062</v>
      </c>
      <c r="C3461" s="443" t="s">
        <v>5457</v>
      </c>
      <c r="D3461" s="444" t="s">
        <v>5458</v>
      </c>
      <c r="E3461" s="443" t="s">
        <v>373</v>
      </c>
      <c r="F3461" s="444" t="s">
        <v>374</v>
      </c>
      <c r="G3461" s="443" t="s">
        <v>3193</v>
      </c>
      <c r="H3461" s="443" t="s">
        <v>3194</v>
      </c>
      <c r="I3461" s="445">
        <v>64.523333231608078</v>
      </c>
      <c r="J3461" s="445">
        <v>40</v>
      </c>
      <c r="K3461" s="446">
        <v>2609.780029296875</v>
      </c>
    </row>
    <row r="3462" spans="1:11" ht="14.45" customHeight="1" x14ac:dyDescent="0.2">
      <c r="A3462" s="441" t="s">
        <v>5061</v>
      </c>
      <c r="B3462" s="442" t="s">
        <v>5062</v>
      </c>
      <c r="C3462" s="443" t="s">
        <v>5457</v>
      </c>
      <c r="D3462" s="444" t="s">
        <v>5458</v>
      </c>
      <c r="E3462" s="443" t="s">
        <v>373</v>
      </c>
      <c r="F3462" s="444" t="s">
        <v>374</v>
      </c>
      <c r="G3462" s="443" t="s">
        <v>5533</v>
      </c>
      <c r="H3462" s="443" t="s">
        <v>5534</v>
      </c>
      <c r="I3462" s="445">
        <v>123.27999877929688</v>
      </c>
      <c r="J3462" s="445">
        <v>30</v>
      </c>
      <c r="K3462" s="446">
        <v>3698.400146484375</v>
      </c>
    </row>
    <row r="3463" spans="1:11" ht="14.45" customHeight="1" x14ac:dyDescent="0.2">
      <c r="A3463" s="441" t="s">
        <v>5061</v>
      </c>
      <c r="B3463" s="442" t="s">
        <v>5062</v>
      </c>
      <c r="C3463" s="443" t="s">
        <v>5457</v>
      </c>
      <c r="D3463" s="444" t="s">
        <v>5458</v>
      </c>
      <c r="E3463" s="443" t="s">
        <v>373</v>
      </c>
      <c r="F3463" s="444" t="s">
        <v>374</v>
      </c>
      <c r="G3463" s="443" t="s">
        <v>5105</v>
      </c>
      <c r="H3463" s="443" t="s">
        <v>5106</v>
      </c>
      <c r="I3463" s="445">
        <v>272.43499755859375</v>
      </c>
      <c r="J3463" s="445">
        <v>12</v>
      </c>
      <c r="K3463" s="446">
        <v>3269.18994140625</v>
      </c>
    </row>
    <row r="3464" spans="1:11" ht="14.45" customHeight="1" x14ac:dyDescent="0.2">
      <c r="A3464" s="441" t="s">
        <v>5061</v>
      </c>
      <c r="B3464" s="442" t="s">
        <v>5062</v>
      </c>
      <c r="C3464" s="443" t="s">
        <v>5457</v>
      </c>
      <c r="D3464" s="444" t="s">
        <v>5458</v>
      </c>
      <c r="E3464" s="443" t="s">
        <v>373</v>
      </c>
      <c r="F3464" s="444" t="s">
        <v>374</v>
      </c>
      <c r="G3464" s="443" t="s">
        <v>5107</v>
      </c>
      <c r="H3464" s="443" t="s">
        <v>5108</v>
      </c>
      <c r="I3464" s="445">
        <v>22.149999618530273</v>
      </c>
      <c r="J3464" s="445">
        <v>100</v>
      </c>
      <c r="K3464" s="446">
        <v>2215</v>
      </c>
    </row>
    <row r="3465" spans="1:11" ht="14.45" customHeight="1" x14ac:dyDescent="0.2">
      <c r="A3465" s="441" t="s">
        <v>5061</v>
      </c>
      <c r="B3465" s="442" t="s">
        <v>5062</v>
      </c>
      <c r="C3465" s="443" t="s">
        <v>5457</v>
      </c>
      <c r="D3465" s="444" t="s">
        <v>5458</v>
      </c>
      <c r="E3465" s="443" t="s">
        <v>373</v>
      </c>
      <c r="F3465" s="444" t="s">
        <v>374</v>
      </c>
      <c r="G3465" s="443" t="s">
        <v>3209</v>
      </c>
      <c r="H3465" s="443" t="s">
        <v>3210</v>
      </c>
      <c r="I3465" s="445">
        <v>30.172000122070312</v>
      </c>
      <c r="J3465" s="445">
        <v>126</v>
      </c>
      <c r="K3465" s="446">
        <v>3801.6699829101563</v>
      </c>
    </row>
    <row r="3466" spans="1:11" ht="14.45" customHeight="1" x14ac:dyDescent="0.2">
      <c r="A3466" s="441" t="s">
        <v>5061</v>
      </c>
      <c r="B3466" s="442" t="s">
        <v>5062</v>
      </c>
      <c r="C3466" s="443" t="s">
        <v>5457</v>
      </c>
      <c r="D3466" s="444" t="s">
        <v>5458</v>
      </c>
      <c r="E3466" s="443" t="s">
        <v>373</v>
      </c>
      <c r="F3466" s="444" t="s">
        <v>374</v>
      </c>
      <c r="G3466" s="443" t="s">
        <v>3211</v>
      </c>
      <c r="H3466" s="443" t="s">
        <v>3212</v>
      </c>
      <c r="I3466" s="445">
        <v>2.872499942779541</v>
      </c>
      <c r="J3466" s="445">
        <v>200</v>
      </c>
      <c r="K3466" s="446">
        <v>574.5</v>
      </c>
    </row>
    <row r="3467" spans="1:11" ht="14.45" customHeight="1" x14ac:dyDescent="0.2">
      <c r="A3467" s="441" t="s">
        <v>5061</v>
      </c>
      <c r="B3467" s="442" t="s">
        <v>5062</v>
      </c>
      <c r="C3467" s="443" t="s">
        <v>5457</v>
      </c>
      <c r="D3467" s="444" t="s">
        <v>5458</v>
      </c>
      <c r="E3467" s="443" t="s">
        <v>373</v>
      </c>
      <c r="F3467" s="444" t="s">
        <v>374</v>
      </c>
      <c r="G3467" s="443" t="s">
        <v>3213</v>
      </c>
      <c r="H3467" s="443" t="s">
        <v>3214</v>
      </c>
      <c r="I3467" s="445">
        <v>5.2699999809265137</v>
      </c>
      <c r="J3467" s="445">
        <v>110</v>
      </c>
      <c r="K3467" s="446">
        <v>579.70001602172852</v>
      </c>
    </row>
    <row r="3468" spans="1:11" ht="14.45" customHeight="1" x14ac:dyDescent="0.2">
      <c r="A3468" s="441" t="s">
        <v>5061</v>
      </c>
      <c r="B3468" s="442" t="s">
        <v>5062</v>
      </c>
      <c r="C3468" s="443" t="s">
        <v>5457</v>
      </c>
      <c r="D3468" s="444" t="s">
        <v>5458</v>
      </c>
      <c r="E3468" s="443" t="s">
        <v>373</v>
      </c>
      <c r="F3468" s="444" t="s">
        <v>374</v>
      </c>
      <c r="G3468" s="443" t="s">
        <v>5535</v>
      </c>
      <c r="H3468" s="443" t="s">
        <v>5536</v>
      </c>
      <c r="I3468" s="445">
        <v>129.25999450683594</v>
      </c>
      <c r="J3468" s="445">
        <v>10</v>
      </c>
      <c r="K3468" s="446">
        <v>1292.5999755859375</v>
      </c>
    </row>
    <row r="3469" spans="1:11" ht="14.45" customHeight="1" x14ac:dyDescent="0.2">
      <c r="A3469" s="441" t="s">
        <v>5061</v>
      </c>
      <c r="B3469" s="442" t="s">
        <v>5062</v>
      </c>
      <c r="C3469" s="443" t="s">
        <v>5457</v>
      </c>
      <c r="D3469" s="444" t="s">
        <v>5458</v>
      </c>
      <c r="E3469" s="443" t="s">
        <v>373</v>
      </c>
      <c r="F3469" s="444" t="s">
        <v>374</v>
      </c>
      <c r="G3469" s="443" t="s">
        <v>5123</v>
      </c>
      <c r="H3469" s="443" t="s">
        <v>5537</v>
      </c>
      <c r="I3469" s="445">
        <v>283.010009765625</v>
      </c>
      <c r="J3469" s="445">
        <v>10</v>
      </c>
      <c r="K3469" s="446">
        <v>2830.1298828125</v>
      </c>
    </row>
    <row r="3470" spans="1:11" ht="14.45" customHeight="1" x14ac:dyDescent="0.2">
      <c r="A3470" s="441" t="s">
        <v>5061</v>
      </c>
      <c r="B3470" s="442" t="s">
        <v>5062</v>
      </c>
      <c r="C3470" s="443" t="s">
        <v>5457</v>
      </c>
      <c r="D3470" s="444" t="s">
        <v>5458</v>
      </c>
      <c r="E3470" s="443" t="s">
        <v>373</v>
      </c>
      <c r="F3470" s="444" t="s">
        <v>374</v>
      </c>
      <c r="G3470" s="443" t="s">
        <v>5117</v>
      </c>
      <c r="H3470" s="443" t="s">
        <v>5118</v>
      </c>
      <c r="I3470" s="445">
        <v>167.30999755859375</v>
      </c>
      <c r="J3470" s="445">
        <v>18</v>
      </c>
      <c r="K3470" s="446">
        <v>3180.9900207519531</v>
      </c>
    </row>
    <row r="3471" spans="1:11" ht="14.45" customHeight="1" x14ac:dyDescent="0.2">
      <c r="A3471" s="441" t="s">
        <v>5061</v>
      </c>
      <c r="B3471" s="442" t="s">
        <v>5062</v>
      </c>
      <c r="C3471" s="443" t="s">
        <v>5457</v>
      </c>
      <c r="D3471" s="444" t="s">
        <v>5458</v>
      </c>
      <c r="E3471" s="443" t="s">
        <v>373</v>
      </c>
      <c r="F3471" s="444" t="s">
        <v>374</v>
      </c>
      <c r="G3471" s="443" t="s">
        <v>5538</v>
      </c>
      <c r="H3471" s="443" t="s">
        <v>5539</v>
      </c>
      <c r="I3471" s="445">
        <v>790.280029296875</v>
      </c>
      <c r="J3471" s="445">
        <v>1</v>
      </c>
      <c r="K3471" s="446">
        <v>790.280029296875</v>
      </c>
    </row>
    <row r="3472" spans="1:11" ht="14.45" customHeight="1" x14ac:dyDescent="0.2">
      <c r="A3472" s="441" t="s">
        <v>5061</v>
      </c>
      <c r="B3472" s="442" t="s">
        <v>5062</v>
      </c>
      <c r="C3472" s="443" t="s">
        <v>5457</v>
      </c>
      <c r="D3472" s="444" t="s">
        <v>5458</v>
      </c>
      <c r="E3472" s="443" t="s">
        <v>373</v>
      </c>
      <c r="F3472" s="444" t="s">
        <v>374</v>
      </c>
      <c r="G3472" s="443" t="s">
        <v>5540</v>
      </c>
      <c r="H3472" s="443" t="s">
        <v>5541</v>
      </c>
      <c r="I3472" s="445">
        <v>5.7300000190734863</v>
      </c>
      <c r="J3472" s="445">
        <v>80</v>
      </c>
      <c r="K3472" s="446">
        <v>458.20000457763672</v>
      </c>
    </row>
    <row r="3473" spans="1:11" ht="14.45" customHeight="1" x14ac:dyDescent="0.2">
      <c r="A3473" s="441" t="s">
        <v>5061</v>
      </c>
      <c r="B3473" s="442" t="s">
        <v>5062</v>
      </c>
      <c r="C3473" s="443" t="s">
        <v>5457</v>
      </c>
      <c r="D3473" s="444" t="s">
        <v>5458</v>
      </c>
      <c r="E3473" s="443" t="s">
        <v>373</v>
      </c>
      <c r="F3473" s="444" t="s">
        <v>374</v>
      </c>
      <c r="G3473" s="443" t="s">
        <v>5535</v>
      </c>
      <c r="H3473" s="443" t="s">
        <v>5542</v>
      </c>
      <c r="I3473" s="445">
        <v>129.25999450683594</v>
      </c>
      <c r="J3473" s="445">
        <v>10</v>
      </c>
      <c r="K3473" s="446">
        <v>1292.5999755859375</v>
      </c>
    </row>
    <row r="3474" spans="1:11" ht="14.45" customHeight="1" x14ac:dyDescent="0.2">
      <c r="A3474" s="441" t="s">
        <v>5061</v>
      </c>
      <c r="B3474" s="442" t="s">
        <v>5062</v>
      </c>
      <c r="C3474" s="443" t="s">
        <v>5457</v>
      </c>
      <c r="D3474" s="444" t="s">
        <v>5458</v>
      </c>
      <c r="E3474" s="443" t="s">
        <v>373</v>
      </c>
      <c r="F3474" s="444" t="s">
        <v>374</v>
      </c>
      <c r="G3474" s="443" t="s">
        <v>5123</v>
      </c>
      <c r="H3474" s="443" t="s">
        <v>5124</v>
      </c>
      <c r="I3474" s="445">
        <v>283.01998901367188</v>
      </c>
      <c r="J3474" s="445">
        <v>10</v>
      </c>
      <c r="K3474" s="446">
        <v>2830.159912109375</v>
      </c>
    </row>
    <row r="3475" spans="1:11" ht="14.45" customHeight="1" x14ac:dyDescent="0.2">
      <c r="A3475" s="441" t="s">
        <v>5061</v>
      </c>
      <c r="B3475" s="442" t="s">
        <v>5062</v>
      </c>
      <c r="C3475" s="443" t="s">
        <v>5457</v>
      </c>
      <c r="D3475" s="444" t="s">
        <v>5458</v>
      </c>
      <c r="E3475" s="443" t="s">
        <v>373</v>
      </c>
      <c r="F3475" s="444" t="s">
        <v>374</v>
      </c>
      <c r="G3475" s="443" t="s">
        <v>5543</v>
      </c>
      <c r="H3475" s="443" t="s">
        <v>5544</v>
      </c>
      <c r="I3475" s="445">
        <v>380.8800048828125</v>
      </c>
      <c r="J3475" s="445">
        <v>5</v>
      </c>
      <c r="K3475" s="446">
        <v>1904.4000244140625</v>
      </c>
    </row>
    <row r="3476" spans="1:11" ht="14.45" customHeight="1" x14ac:dyDescent="0.2">
      <c r="A3476" s="441" t="s">
        <v>5061</v>
      </c>
      <c r="B3476" s="442" t="s">
        <v>5062</v>
      </c>
      <c r="C3476" s="443" t="s">
        <v>5457</v>
      </c>
      <c r="D3476" s="444" t="s">
        <v>5458</v>
      </c>
      <c r="E3476" s="443" t="s">
        <v>373</v>
      </c>
      <c r="F3476" s="444" t="s">
        <v>374</v>
      </c>
      <c r="G3476" s="443" t="s">
        <v>5436</v>
      </c>
      <c r="H3476" s="443" t="s">
        <v>5437</v>
      </c>
      <c r="I3476" s="445">
        <v>26.020000457763672</v>
      </c>
      <c r="J3476" s="445">
        <v>40</v>
      </c>
      <c r="K3476" s="446">
        <v>1040.5999755859375</v>
      </c>
    </row>
    <row r="3477" spans="1:11" ht="14.45" customHeight="1" x14ac:dyDescent="0.2">
      <c r="A3477" s="441" t="s">
        <v>5061</v>
      </c>
      <c r="B3477" s="442" t="s">
        <v>5062</v>
      </c>
      <c r="C3477" s="443" t="s">
        <v>5457</v>
      </c>
      <c r="D3477" s="444" t="s">
        <v>5458</v>
      </c>
      <c r="E3477" s="443" t="s">
        <v>373</v>
      </c>
      <c r="F3477" s="444" t="s">
        <v>374</v>
      </c>
      <c r="G3477" s="443" t="s">
        <v>5127</v>
      </c>
      <c r="H3477" s="443" t="s">
        <v>5128</v>
      </c>
      <c r="I3477" s="445">
        <v>656.6400146484375</v>
      </c>
      <c r="J3477" s="445">
        <v>1</v>
      </c>
      <c r="K3477" s="446">
        <v>656.6400146484375</v>
      </c>
    </row>
    <row r="3478" spans="1:11" ht="14.45" customHeight="1" x14ac:dyDescent="0.2">
      <c r="A3478" s="441" t="s">
        <v>5061</v>
      </c>
      <c r="B3478" s="442" t="s">
        <v>5062</v>
      </c>
      <c r="C3478" s="443" t="s">
        <v>5457</v>
      </c>
      <c r="D3478" s="444" t="s">
        <v>5458</v>
      </c>
      <c r="E3478" s="443" t="s">
        <v>373</v>
      </c>
      <c r="F3478" s="444" t="s">
        <v>374</v>
      </c>
      <c r="G3478" s="443" t="s">
        <v>5147</v>
      </c>
      <c r="H3478" s="443" t="s">
        <v>5438</v>
      </c>
      <c r="I3478" s="445">
        <v>21.200000762939453</v>
      </c>
      <c r="J3478" s="445">
        <v>10</v>
      </c>
      <c r="K3478" s="446">
        <v>212.03999328613281</v>
      </c>
    </row>
    <row r="3479" spans="1:11" ht="14.45" customHeight="1" x14ac:dyDescent="0.2">
      <c r="A3479" s="441" t="s">
        <v>5061</v>
      </c>
      <c r="B3479" s="442" t="s">
        <v>5062</v>
      </c>
      <c r="C3479" s="443" t="s">
        <v>5457</v>
      </c>
      <c r="D3479" s="444" t="s">
        <v>5458</v>
      </c>
      <c r="E3479" s="443" t="s">
        <v>373</v>
      </c>
      <c r="F3479" s="444" t="s">
        <v>374</v>
      </c>
      <c r="G3479" s="443" t="s">
        <v>5545</v>
      </c>
      <c r="H3479" s="443" t="s">
        <v>5546</v>
      </c>
      <c r="I3479" s="445">
        <v>37.279998779296875</v>
      </c>
      <c r="J3479" s="445">
        <v>10</v>
      </c>
      <c r="K3479" s="446">
        <v>372.77999877929688</v>
      </c>
    </row>
    <row r="3480" spans="1:11" ht="14.45" customHeight="1" x14ac:dyDescent="0.2">
      <c r="A3480" s="441" t="s">
        <v>5061</v>
      </c>
      <c r="B3480" s="442" t="s">
        <v>5062</v>
      </c>
      <c r="C3480" s="443" t="s">
        <v>5457</v>
      </c>
      <c r="D3480" s="444" t="s">
        <v>5458</v>
      </c>
      <c r="E3480" s="443" t="s">
        <v>373</v>
      </c>
      <c r="F3480" s="444" t="s">
        <v>374</v>
      </c>
      <c r="G3480" s="443" t="s">
        <v>5547</v>
      </c>
      <c r="H3480" s="443" t="s">
        <v>5548</v>
      </c>
      <c r="I3480" s="445">
        <v>895.17999267578125</v>
      </c>
      <c r="J3480" s="445">
        <v>1</v>
      </c>
      <c r="K3480" s="446">
        <v>895.17999267578125</v>
      </c>
    </row>
    <row r="3481" spans="1:11" ht="14.45" customHeight="1" x14ac:dyDescent="0.2">
      <c r="A3481" s="441" t="s">
        <v>5061</v>
      </c>
      <c r="B3481" s="442" t="s">
        <v>5062</v>
      </c>
      <c r="C3481" s="443" t="s">
        <v>5457</v>
      </c>
      <c r="D3481" s="444" t="s">
        <v>5458</v>
      </c>
      <c r="E3481" s="443" t="s">
        <v>373</v>
      </c>
      <c r="F3481" s="444" t="s">
        <v>374</v>
      </c>
      <c r="G3481" s="443" t="s">
        <v>5549</v>
      </c>
      <c r="H3481" s="443" t="s">
        <v>5550</v>
      </c>
      <c r="I3481" s="445">
        <v>72.680000305175781</v>
      </c>
      <c r="J3481" s="445">
        <v>10</v>
      </c>
      <c r="K3481" s="446">
        <v>726.75</v>
      </c>
    </row>
    <row r="3482" spans="1:11" ht="14.45" customHeight="1" x14ac:dyDescent="0.2">
      <c r="A3482" s="441" t="s">
        <v>5061</v>
      </c>
      <c r="B3482" s="442" t="s">
        <v>5062</v>
      </c>
      <c r="C3482" s="443" t="s">
        <v>5457</v>
      </c>
      <c r="D3482" s="444" t="s">
        <v>5458</v>
      </c>
      <c r="E3482" s="443" t="s">
        <v>373</v>
      </c>
      <c r="F3482" s="444" t="s">
        <v>374</v>
      </c>
      <c r="G3482" s="443" t="s">
        <v>5551</v>
      </c>
      <c r="H3482" s="443" t="s">
        <v>5552</v>
      </c>
      <c r="I3482" s="445">
        <v>6.7730001449584964</v>
      </c>
      <c r="J3482" s="445">
        <v>1000</v>
      </c>
      <c r="K3482" s="446">
        <v>6773</v>
      </c>
    </row>
    <row r="3483" spans="1:11" ht="14.45" customHeight="1" x14ac:dyDescent="0.2">
      <c r="A3483" s="441" t="s">
        <v>5061</v>
      </c>
      <c r="B3483" s="442" t="s">
        <v>5062</v>
      </c>
      <c r="C3483" s="443" t="s">
        <v>5457</v>
      </c>
      <c r="D3483" s="444" t="s">
        <v>5458</v>
      </c>
      <c r="E3483" s="443" t="s">
        <v>373</v>
      </c>
      <c r="F3483" s="444" t="s">
        <v>374</v>
      </c>
      <c r="G3483" s="443" t="s">
        <v>5129</v>
      </c>
      <c r="H3483" s="443" t="s">
        <v>5130</v>
      </c>
      <c r="I3483" s="445">
        <v>22.946667035420734</v>
      </c>
      <c r="J3483" s="445">
        <v>500</v>
      </c>
      <c r="K3483" s="446">
        <v>11472.920043945313</v>
      </c>
    </row>
    <row r="3484" spans="1:11" ht="14.45" customHeight="1" x14ac:dyDescent="0.2">
      <c r="A3484" s="441" t="s">
        <v>5061</v>
      </c>
      <c r="B3484" s="442" t="s">
        <v>5062</v>
      </c>
      <c r="C3484" s="443" t="s">
        <v>5457</v>
      </c>
      <c r="D3484" s="444" t="s">
        <v>5458</v>
      </c>
      <c r="E3484" s="443" t="s">
        <v>373</v>
      </c>
      <c r="F3484" s="444" t="s">
        <v>374</v>
      </c>
      <c r="G3484" s="443" t="s">
        <v>5131</v>
      </c>
      <c r="H3484" s="443" t="s">
        <v>5132</v>
      </c>
      <c r="I3484" s="445">
        <v>227.55500030517578</v>
      </c>
      <c r="J3484" s="445">
        <v>50</v>
      </c>
      <c r="K3484" s="446">
        <v>11377.77978515625</v>
      </c>
    </row>
    <row r="3485" spans="1:11" ht="14.45" customHeight="1" x14ac:dyDescent="0.2">
      <c r="A3485" s="441" t="s">
        <v>5061</v>
      </c>
      <c r="B3485" s="442" t="s">
        <v>5062</v>
      </c>
      <c r="C3485" s="443" t="s">
        <v>5457</v>
      </c>
      <c r="D3485" s="444" t="s">
        <v>5458</v>
      </c>
      <c r="E3485" s="443" t="s">
        <v>373</v>
      </c>
      <c r="F3485" s="444" t="s">
        <v>374</v>
      </c>
      <c r="G3485" s="443" t="s">
        <v>5096</v>
      </c>
      <c r="H3485" s="443" t="s">
        <v>5134</v>
      </c>
      <c r="I3485" s="445">
        <v>6.3250000476837158</v>
      </c>
      <c r="J3485" s="445">
        <v>1400</v>
      </c>
      <c r="K3485" s="446">
        <v>8856</v>
      </c>
    </row>
    <row r="3486" spans="1:11" ht="14.45" customHeight="1" x14ac:dyDescent="0.2">
      <c r="A3486" s="441" t="s">
        <v>5061</v>
      </c>
      <c r="B3486" s="442" t="s">
        <v>5062</v>
      </c>
      <c r="C3486" s="443" t="s">
        <v>5457</v>
      </c>
      <c r="D3486" s="444" t="s">
        <v>5458</v>
      </c>
      <c r="E3486" s="443" t="s">
        <v>373</v>
      </c>
      <c r="F3486" s="444" t="s">
        <v>374</v>
      </c>
      <c r="G3486" s="443" t="s">
        <v>5553</v>
      </c>
      <c r="H3486" s="443" t="s">
        <v>5554</v>
      </c>
      <c r="I3486" s="445">
        <v>2.4125000834465027</v>
      </c>
      <c r="J3486" s="445">
        <v>400</v>
      </c>
      <c r="K3486" s="446">
        <v>965</v>
      </c>
    </row>
    <row r="3487" spans="1:11" ht="14.45" customHeight="1" x14ac:dyDescent="0.2">
      <c r="A3487" s="441" t="s">
        <v>5061</v>
      </c>
      <c r="B3487" s="442" t="s">
        <v>5062</v>
      </c>
      <c r="C3487" s="443" t="s">
        <v>5457</v>
      </c>
      <c r="D3487" s="444" t="s">
        <v>5458</v>
      </c>
      <c r="E3487" s="443" t="s">
        <v>373</v>
      </c>
      <c r="F3487" s="444" t="s">
        <v>374</v>
      </c>
      <c r="G3487" s="443" t="s">
        <v>5103</v>
      </c>
      <c r="H3487" s="443" t="s">
        <v>5135</v>
      </c>
      <c r="I3487" s="445">
        <v>790.8800048828125</v>
      </c>
      <c r="J3487" s="445">
        <v>1</v>
      </c>
      <c r="K3487" s="446">
        <v>790.8800048828125</v>
      </c>
    </row>
    <row r="3488" spans="1:11" ht="14.45" customHeight="1" x14ac:dyDescent="0.2">
      <c r="A3488" s="441" t="s">
        <v>5061</v>
      </c>
      <c r="B3488" s="442" t="s">
        <v>5062</v>
      </c>
      <c r="C3488" s="443" t="s">
        <v>5457</v>
      </c>
      <c r="D3488" s="444" t="s">
        <v>5458</v>
      </c>
      <c r="E3488" s="443" t="s">
        <v>373</v>
      </c>
      <c r="F3488" s="444" t="s">
        <v>374</v>
      </c>
      <c r="G3488" s="443" t="s">
        <v>5531</v>
      </c>
      <c r="H3488" s="443" t="s">
        <v>5555</v>
      </c>
      <c r="I3488" s="445">
        <v>355.35000610351563</v>
      </c>
      <c r="J3488" s="445">
        <v>2</v>
      </c>
      <c r="K3488" s="446">
        <v>710.70001220703125</v>
      </c>
    </row>
    <row r="3489" spans="1:11" ht="14.45" customHeight="1" x14ac:dyDescent="0.2">
      <c r="A3489" s="441" t="s">
        <v>5061</v>
      </c>
      <c r="B3489" s="442" t="s">
        <v>5062</v>
      </c>
      <c r="C3489" s="443" t="s">
        <v>5457</v>
      </c>
      <c r="D3489" s="444" t="s">
        <v>5458</v>
      </c>
      <c r="E3489" s="443" t="s">
        <v>373</v>
      </c>
      <c r="F3489" s="444" t="s">
        <v>374</v>
      </c>
      <c r="G3489" s="443" t="s">
        <v>3193</v>
      </c>
      <c r="H3489" s="443" t="s">
        <v>3230</v>
      </c>
      <c r="I3489" s="445">
        <v>63.479999542236328</v>
      </c>
      <c r="J3489" s="445">
        <v>20</v>
      </c>
      <c r="K3489" s="446">
        <v>1269.5700073242188</v>
      </c>
    </row>
    <row r="3490" spans="1:11" ht="14.45" customHeight="1" x14ac:dyDescent="0.2">
      <c r="A3490" s="441" t="s">
        <v>5061</v>
      </c>
      <c r="B3490" s="442" t="s">
        <v>5062</v>
      </c>
      <c r="C3490" s="443" t="s">
        <v>5457</v>
      </c>
      <c r="D3490" s="444" t="s">
        <v>5458</v>
      </c>
      <c r="E3490" s="443" t="s">
        <v>373</v>
      </c>
      <c r="F3490" s="444" t="s">
        <v>374</v>
      </c>
      <c r="G3490" s="443" t="s">
        <v>5105</v>
      </c>
      <c r="H3490" s="443" t="s">
        <v>5556</v>
      </c>
      <c r="I3490" s="445">
        <v>272.4375</v>
      </c>
      <c r="J3490" s="445">
        <v>24</v>
      </c>
      <c r="K3490" s="446">
        <v>6538.4599609375</v>
      </c>
    </row>
    <row r="3491" spans="1:11" ht="14.45" customHeight="1" x14ac:dyDescent="0.2">
      <c r="A3491" s="441" t="s">
        <v>5061</v>
      </c>
      <c r="B3491" s="442" t="s">
        <v>5062</v>
      </c>
      <c r="C3491" s="443" t="s">
        <v>5457</v>
      </c>
      <c r="D3491" s="444" t="s">
        <v>5458</v>
      </c>
      <c r="E3491" s="443" t="s">
        <v>373</v>
      </c>
      <c r="F3491" s="444" t="s">
        <v>374</v>
      </c>
      <c r="G3491" s="443" t="s">
        <v>5107</v>
      </c>
      <c r="H3491" s="443" t="s">
        <v>5140</v>
      </c>
      <c r="I3491" s="445">
        <v>22.149999618530273</v>
      </c>
      <c r="J3491" s="445">
        <v>150</v>
      </c>
      <c r="K3491" s="446">
        <v>3322.5</v>
      </c>
    </row>
    <row r="3492" spans="1:11" ht="14.45" customHeight="1" x14ac:dyDescent="0.2">
      <c r="A3492" s="441" t="s">
        <v>5061</v>
      </c>
      <c r="B3492" s="442" t="s">
        <v>5062</v>
      </c>
      <c r="C3492" s="443" t="s">
        <v>5457</v>
      </c>
      <c r="D3492" s="444" t="s">
        <v>5458</v>
      </c>
      <c r="E3492" s="443" t="s">
        <v>373</v>
      </c>
      <c r="F3492" s="444" t="s">
        <v>374</v>
      </c>
      <c r="G3492" s="443" t="s">
        <v>3209</v>
      </c>
      <c r="H3492" s="443" t="s">
        <v>3237</v>
      </c>
      <c r="I3492" s="445">
        <v>30.180000305175781</v>
      </c>
      <c r="J3492" s="445">
        <v>25</v>
      </c>
      <c r="K3492" s="446">
        <v>754.5</v>
      </c>
    </row>
    <row r="3493" spans="1:11" ht="14.45" customHeight="1" x14ac:dyDescent="0.2">
      <c r="A3493" s="441" t="s">
        <v>5061</v>
      </c>
      <c r="B3493" s="442" t="s">
        <v>5062</v>
      </c>
      <c r="C3493" s="443" t="s">
        <v>5457</v>
      </c>
      <c r="D3493" s="444" t="s">
        <v>5458</v>
      </c>
      <c r="E3493" s="443" t="s">
        <v>373</v>
      </c>
      <c r="F3493" s="444" t="s">
        <v>374</v>
      </c>
      <c r="G3493" s="443" t="s">
        <v>3211</v>
      </c>
      <c r="H3493" s="443" t="s">
        <v>3238</v>
      </c>
      <c r="I3493" s="445">
        <v>2.8766667048136392</v>
      </c>
      <c r="J3493" s="445">
        <v>150</v>
      </c>
      <c r="K3493" s="446">
        <v>431.5</v>
      </c>
    </row>
    <row r="3494" spans="1:11" ht="14.45" customHeight="1" x14ac:dyDescent="0.2">
      <c r="A3494" s="441" t="s">
        <v>5061</v>
      </c>
      <c r="B3494" s="442" t="s">
        <v>5062</v>
      </c>
      <c r="C3494" s="443" t="s">
        <v>5457</v>
      </c>
      <c r="D3494" s="444" t="s">
        <v>5458</v>
      </c>
      <c r="E3494" s="443" t="s">
        <v>373</v>
      </c>
      <c r="F3494" s="444" t="s">
        <v>374</v>
      </c>
      <c r="G3494" s="443" t="s">
        <v>3213</v>
      </c>
      <c r="H3494" s="443" t="s">
        <v>5557</v>
      </c>
      <c r="I3494" s="445">
        <v>5.2699999809265137</v>
      </c>
      <c r="J3494" s="445">
        <v>140</v>
      </c>
      <c r="K3494" s="446">
        <v>737.80002212524414</v>
      </c>
    </row>
    <row r="3495" spans="1:11" ht="14.45" customHeight="1" x14ac:dyDescent="0.2">
      <c r="A3495" s="441" t="s">
        <v>5061</v>
      </c>
      <c r="B3495" s="442" t="s">
        <v>5062</v>
      </c>
      <c r="C3495" s="443" t="s">
        <v>5457</v>
      </c>
      <c r="D3495" s="444" t="s">
        <v>5458</v>
      </c>
      <c r="E3495" s="443" t="s">
        <v>373</v>
      </c>
      <c r="F3495" s="444" t="s">
        <v>374</v>
      </c>
      <c r="G3495" s="443" t="s">
        <v>5535</v>
      </c>
      <c r="H3495" s="443" t="s">
        <v>5558</v>
      </c>
      <c r="I3495" s="445">
        <v>129.25999450683594</v>
      </c>
      <c r="J3495" s="445">
        <v>20</v>
      </c>
      <c r="K3495" s="446">
        <v>2585.199951171875</v>
      </c>
    </row>
    <row r="3496" spans="1:11" ht="14.45" customHeight="1" x14ac:dyDescent="0.2">
      <c r="A3496" s="441" t="s">
        <v>5061</v>
      </c>
      <c r="B3496" s="442" t="s">
        <v>5062</v>
      </c>
      <c r="C3496" s="443" t="s">
        <v>5457</v>
      </c>
      <c r="D3496" s="444" t="s">
        <v>5458</v>
      </c>
      <c r="E3496" s="443" t="s">
        <v>373</v>
      </c>
      <c r="F3496" s="444" t="s">
        <v>374</v>
      </c>
      <c r="G3496" s="443" t="s">
        <v>5123</v>
      </c>
      <c r="H3496" s="443" t="s">
        <v>5559</v>
      </c>
      <c r="I3496" s="445">
        <v>283.01998901367188</v>
      </c>
      <c r="J3496" s="445">
        <v>15</v>
      </c>
      <c r="K3496" s="446">
        <v>4245.2999267578125</v>
      </c>
    </row>
    <row r="3497" spans="1:11" ht="14.45" customHeight="1" x14ac:dyDescent="0.2">
      <c r="A3497" s="441" t="s">
        <v>5061</v>
      </c>
      <c r="B3497" s="442" t="s">
        <v>5062</v>
      </c>
      <c r="C3497" s="443" t="s">
        <v>5457</v>
      </c>
      <c r="D3497" s="444" t="s">
        <v>5458</v>
      </c>
      <c r="E3497" s="443" t="s">
        <v>373</v>
      </c>
      <c r="F3497" s="444" t="s">
        <v>374</v>
      </c>
      <c r="G3497" s="443" t="s">
        <v>5543</v>
      </c>
      <c r="H3497" s="443" t="s">
        <v>5560</v>
      </c>
      <c r="I3497" s="445">
        <v>380.8800048828125</v>
      </c>
      <c r="J3497" s="445">
        <v>15</v>
      </c>
      <c r="K3497" s="446">
        <v>5713.2000732421875</v>
      </c>
    </row>
    <row r="3498" spans="1:11" ht="14.45" customHeight="1" x14ac:dyDescent="0.2">
      <c r="A3498" s="441" t="s">
        <v>5061</v>
      </c>
      <c r="B3498" s="442" t="s">
        <v>5062</v>
      </c>
      <c r="C3498" s="443" t="s">
        <v>5457</v>
      </c>
      <c r="D3498" s="444" t="s">
        <v>5458</v>
      </c>
      <c r="E3498" s="443" t="s">
        <v>373</v>
      </c>
      <c r="F3498" s="444" t="s">
        <v>374</v>
      </c>
      <c r="G3498" s="443" t="s">
        <v>5117</v>
      </c>
      <c r="H3498" s="443" t="s">
        <v>5145</v>
      </c>
      <c r="I3498" s="445">
        <v>139.16999816894531</v>
      </c>
      <c r="J3498" s="445">
        <v>18</v>
      </c>
      <c r="K3498" s="446">
        <v>2505.0599517822266</v>
      </c>
    </row>
    <row r="3499" spans="1:11" ht="14.45" customHeight="1" x14ac:dyDescent="0.2">
      <c r="A3499" s="441" t="s">
        <v>5061</v>
      </c>
      <c r="B3499" s="442" t="s">
        <v>5062</v>
      </c>
      <c r="C3499" s="443" t="s">
        <v>5457</v>
      </c>
      <c r="D3499" s="444" t="s">
        <v>5458</v>
      </c>
      <c r="E3499" s="443" t="s">
        <v>373</v>
      </c>
      <c r="F3499" s="444" t="s">
        <v>374</v>
      </c>
      <c r="G3499" s="443" t="s">
        <v>5540</v>
      </c>
      <c r="H3499" s="443" t="s">
        <v>5561</v>
      </c>
      <c r="I3499" s="445">
        <v>5.7300000190734863</v>
      </c>
      <c r="J3499" s="445">
        <v>90</v>
      </c>
      <c r="K3499" s="446">
        <v>515.48000335693359</v>
      </c>
    </row>
    <row r="3500" spans="1:11" ht="14.45" customHeight="1" x14ac:dyDescent="0.2">
      <c r="A3500" s="441" t="s">
        <v>5061</v>
      </c>
      <c r="B3500" s="442" t="s">
        <v>5062</v>
      </c>
      <c r="C3500" s="443" t="s">
        <v>5457</v>
      </c>
      <c r="D3500" s="444" t="s">
        <v>5458</v>
      </c>
      <c r="E3500" s="443" t="s">
        <v>373</v>
      </c>
      <c r="F3500" s="444" t="s">
        <v>374</v>
      </c>
      <c r="G3500" s="443" t="s">
        <v>5127</v>
      </c>
      <c r="H3500" s="443" t="s">
        <v>5562</v>
      </c>
      <c r="I3500" s="445">
        <v>656.6400146484375</v>
      </c>
      <c r="J3500" s="445">
        <v>2</v>
      </c>
      <c r="K3500" s="446">
        <v>1313.280029296875</v>
      </c>
    </row>
    <row r="3501" spans="1:11" ht="14.45" customHeight="1" x14ac:dyDescent="0.2">
      <c r="A3501" s="441" t="s">
        <v>5061</v>
      </c>
      <c r="B3501" s="442" t="s">
        <v>5062</v>
      </c>
      <c r="C3501" s="443" t="s">
        <v>5457</v>
      </c>
      <c r="D3501" s="444" t="s">
        <v>5458</v>
      </c>
      <c r="E3501" s="443" t="s">
        <v>373</v>
      </c>
      <c r="F3501" s="444" t="s">
        <v>374</v>
      </c>
      <c r="G3501" s="443" t="s">
        <v>5147</v>
      </c>
      <c r="H3501" s="443" t="s">
        <v>5148</v>
      </c>
      <c r="I3501" s="445">
        <v>21.200000762939453</v>
      </c>
      <c r="J3501" s="445">
        <v>10</v>
      </c>
      <c r="K3501" s="446">
        <v>212.03999328613281</v>
      </c>
    </row>
    <row r="3502" spans="1:11" ht="14.45" customHeight="1" x14ac:dyDescent="0.2">
      <c r="A3502" s="441" t="s">
        <v>5061</v>
      </c>
      <c r="B3502" s="442" t="s">
        <v>5062</v>
      </c>
      <c r="C3502" s="443" t="s">
        <v>5457</v>
      </c>
      <c r="D3502" s="444" t="s">
        <v>5458</v>
      </c>
      <c r="E3502" s="443" t="s">
        <v>373</v>
      </c>
      <c r="F3502" s="444" t="s">
        <v>374</v>
      </c>
      <c r="G3502" s="443" t="s">
        <v>5545</v>
      </c>
      <c r="H3502" s="443" t="s">
        <v>5563</v>
      </c>
      <c r="I3502" s="445">
        <v>37.279998779296875</v>
      </c>
      <c r="J3502" s="445">
        <v>10</v>
      </c>
      <c r="K3502" s="446">
        <v>372.79000854492188</v>
      </c>
    </row>
    <row r="3503" spans="1:11" ht="14.45" customHeight="1" x14ac:dyDescent="0.2">
      <c r="A3503" s="441" t="s">
        <v>5061</v>
      </c>
      <c r="B3503" s="442" t="s">
        <v>5062</v>
      </c>
      <c r="C3503" s="443" t="s">
        <v>5457</v>
      </c>
      <c r="D3503" s="444" t="s">
        <v>5458</v>
      </c>
      <c r="E3503" s="443" t="s">
        <v>373</v>
      </c>
      <c r="F3503" s="444" t="s">
        <v>374</v>
      </c>
      <c r="G3503" s="443" t="s">
        <v>5564</v>
      </c>
      <c r="H3503" s="443" t="s">
        <v>5565</v>
      </c>
      <c r="I3503" s="445">
        <v>82.080001831054688</v>
      </c>
      <c r="J3503" s="445">
        <v>30</v>
      </c>
      <c r="K3503" s="446">
        <v>2462.3999633789063</v>
      </c>
    </row>
    <row r="3504" spans="1:11" ht="14.45" customHeight="1" x14ac:dyDescent="0.2">
      <c r="A3504" s="441" t="s">
        <v>5061</v>
      </c>
      <c r="B3504" s="442" t="s">
        <v>5062</v>
      </c>
      <c r="C3504" s="443" t="s">
        <v>5457</v>
      </c>
      <c r="D3504" s="444" t="s">
        <v>5458</v>
      </c>
      <c r="E3504" s="443" t="s">
        <v>373</v>
      </c>
      <c r="F3504" s="444" t="s">
        <v>374</v>
      </c>
      <c r="G3504" s="443" t="s">
        <v>5566</v>
      </c>
      <c r="H3504" s="443" t="s">
        <v>5567</v>
      </c>
      <c r="I3504" s="445">
        <v>269.32998657226563</v>
      </c>
      <c r="J3504" s="445">
        <v>5</v>
      </c>
      <c r="K3504" s="446">
        <v>1346.6300048828125</v>
      </c>
    </row>
    <row r="3505" spans="1:11" ht="14.45" customHeight="1" x14ac:dyDescent="0.2">
      <c r="A3505" s="441" t="s">
        <v>5061</v>
      </c>
      <c r="B3505" s="442" t="s">
        <v>5062</v>
      </c>
      <c r="C3505" s="443" t="s">
        <v>5457</v>
      </c>
      <c r="D3505" s="444" t="s">
        <v>5458</v>
      </c>
      <c r="E3505" s="443" t="s">
        <v>373</v>
      </c>
      <c r="F3505" s="444" t="s">
        <v>374</v>
      </c>
      <c r="G3505" s="443" t="s">
        <v>5549</v>
      </c>
      <c r="H3505" s="443" t="s">
        <v>5568</v>
      </c>
      <c r="I3505" s="445">
        <v>72.680000305175781</v>
      </c>
      <c r="J3505" s="445">
        <v>10</v>
      </c>
      <c r="K3505" s="446">
        <v>726.75</v>
      </c>
    </row>
    <row r="3506" spans="1:11" ht="14.45" customHeight="1" x14ac:dyDescent="0.2">
      <c r="A3506" s="441" t="s">
        <v>5061</v>
      </c>
      <c r="B3506" s="442" t="s">
        <v>5062</v>
      </c>
      <c r="C3506" s="443" t="s">
        <v>5457</v>
      </c>
      <c r="D3506" s="444" t="s">
        <v>5458</v>
      </c>
      <c r="E3506" s="443" t="s">
        <v>373</v>
      </c>
      <c r="F3506" s="444" t="s">
        <v>374</v>
      </c>
      <c r="G3506" s="443" t="s">
        <v>5131</v>
      </c>
      <c r="H3506" s="443" t="s">
        <v>5149</v>
      </c>
      <c r="I3506" s="445">
        <v>227.24000549316406</v>
      </c>
      <c r="J3506" s="445">
        <v>50</v>
      </c>
      <c r="K3506" s="446">
        <v>11362</v>
      </c>
    </row>
    <row r="3507" spans="1:11" ht="14.45" customHeight="1" x14ac:dyDescent="0.2">
      <c r="A3507" s="441" t="s">
        <v>5061</v>
      </c>
      <c r="B3507" s="442" t="s">
        <v>5062</v>
      </c>
      <c r="C3507" s="443" t="s">
        <v>5457</v>
      </c>
      <c r="D3507" s="444" t="s">
        <v>5458</v>
      </c>
      <c r="E3507" s="443" t="s">
        <v>373</v>
      </c>
      <c r="F3507" s="444" t="s">
        <v>374</v>
      </c>
      <c r="G3507" s="443" t="s">
        <v>1351</v>
      </c>
      <c r="H3507" s="443" t="s">
        <v>1352</v>
      </c>
      <c r="I3507" s="445">
        <v>0.85500001907348633</v>
      </c>
      <c r="J3507" s="445">
        <v>1100</v>
      </c>
      <c r="K3507" s="446">
        <v>940</v>
      </c>
    </row>
    <row r="3508" spans="1:11" ht="14.45" customHeight="1" x14ac:dyDescent="0.2">
      <c r="A3508" s="441" t="s">
        <v>5061</v>
      </c>
      <c r="B3508" s="442" t="s">
        <v>5062</v>
      </c>
      <c r="C3508" s="443" t="s">
        <v>5457</v>
      </c>
      <c r="D3508" s="444" t="s">
        <v>5458</v>
      </c>
      <c r="E3508" s="443" t="s">
        <v>373</v>
      </c>
      <c r="F3508" s="444" t="s">
        <v>374</v>
      </c>
      <c r="G3508" s="443" t="s">
        <v>3247</v>
      </c>
      <c r="H3508" s="443" t="s">
        <v>3248</v>
      </c>
      <c r="I3508" s="445">
        <v>2.0627272129058838</v>
      </c>
      <c r="J3508" s="445">
        <v>2550</v>
      </c>
      <c r="K3508" s="446">
        <v>5260</v>
      </c>
    </row>
    <row r="3509" spans="1:11" ht="14.45" customHeight="1" x14ac:dyDescent="0.2">
      <c r="A3509" s="441" t="s">
        <v>5061</v>
      </c>
      <c r="B3509" s="442" t="s">
        <v>5062</v>
      </c>
      <c r="C3509" s="443" t="s">
        <v>5457</v>
      </c>
      <c r="D3509" s="444" t="s">
        <v>5458</v>
      </c>
      <c r="E3509" s="443" t="s">
        <v>373</v>
      </c>
      <c r="F3509" s="444" t="s">
        <v>374</v>
      </c>
      <c r="G3509" s="443" t="s">
        <v>3251</v>
      </c>
      <c r="H3509" s="443" t="s">
        <v>3252</v>
      </c>
      <c r="I3509" s="445">
        <v>5.880000114440918</v>
      </c>
      <c r="J3509" s="445">
        <v>1500</v>
      </c>
      <c r="K3509" s="446">
        <v>8820</v>
      </c>
    </row>
    <row r="3510" spans="1:11" ht="14.45" customHeight="1" x14ac:dyDescent="0.2">
      <c r="A3510" s="441" t="s">
        <v>5061</v>
      </c>
      <c r="B3510" s="442" t="s">
        <v>5062</v>
      </c>
      <c r="C3510" s="443" t="s">
        <v>5457</v>
      </c>
      <c r="D3510" s="444" t="s">
        <v>5458</v>
      </c>
      <c r="E3510" s="443" t="s">
        <v>373</v>
      </c>
      <c r="F3510" s="444" t="s">
        <v>374</v>
      </c>
      <c r="G3510" s="443" t="s">
        <v>5569</v>
      </c>
      <c r="H3510" s="443" t="s">
        <v>5570</v>
      </c>
      <c r="I3510" s="445">
        <v>24.984999656677246</v>
      </c>
      <c r="J3510" s="445">
        <v>48</v>
      </c>
      <c r="K3510" s="446">
        <v>1199.22998046875</v>
      </c>
    </row>
    <row r="3511" spans="1:11" ht="14.45" customHeight="1" x14ac:dyDescent="0.2">
      <c r="A3511" s="441" t="s">
        <v>5061</v>
      </c>
      <c r="B3511" s="442" t="s">
        <v>5062</v>
      </c>
      <c r="C3511" s="443" t="s">
        <v>5457</v>
      </c>
      <c r="D3511" s="444" t="s">
        <v>5458</v>
      </c>
      <c r="E3511" s="443" t="s">
        <v>373</v>
      </c>
      <c r="F3511" s="444" t="s">
        <v>374</v>
      </c>
      <c r="G3511" s="443" t="s">
        <v>5571</v>
      </c>
      <c r="H3511" s="443" t="s">
        <v>5572</v>
      </c>
      <c r="I3511" s="445">
        <v>9.2975001335144043</v>
      </c>
      <c r="J3511" s="445">
        <v>200</v>
      </c>
      <c r="K3511" s="446">
        <v>1859.5</v>
      </c>
    </row>
    <row r="3512" spans="1:11" ht="14.45" customHeight="1" x14ac:dyDescent="0.2">
      <c r="A3512" s="441" t="s">
        <v>5061</v>
      </c>
      <c r="B3512" s="442" t="s">
        <v>5062</v>
      </c>
      <c r="C3512" s="443" t="s">
        <v>5457</v>
      </c>
      <c r="D3512" s="444" t="s">
        <v>5458</v>
      </c>
      <c r="E3512" s="443" t="s">
        <v>373</v>
      </c>
      <c r="F3512" s="444" t="s">
        <v>374</v>
      </c>
      <c r="G3512" s="443" t="s">
        <v>5150</v>
      </c>
      <c r="H3512" s="443" t="s">
        <v>5151</v>
      </c>
      <c r="I3512" s="445">
        <v>10.236666679382324</v>
      </c>
      <c r="J3512" s="445">
        <v>36</v>
      </c>
      <c r="K3512" s="446">
        <v>368.52000427246094</v>
      </c>
    </row>
    <row r="3513" spans="1:11" ht="14.45" customHeight="1" x14ac:dyDescent="0.2">
      <c r="A3513" s="441" t="s">
        <v>5061</v>
      </c>
      <c r="B3513" s="442" t="s">
        <v>5062</v>
      </c>
      <c r="C3513" s="443" t="s">
        <v>5457</v>
      </c>
      <c r="D3513" s="444" t="s">
        <v>5458</v>
      </c>
      <c r="E3513" s="443" t="s">
        <v>373</v>
      </c>
      <c r="F3513" s="444" t="s">
        <v>374</v>
      </c>
      <c r="G3513" s="443" t="s">
        <v>5152</v>
      </c>
      <c r="H3513" s="443" t="s">
        <v>5153</v>
      </c>
      <c r="I3513" s="445">
        <v>46</v>
      </c>
      <c r="J3513" s="445">
        <v>3</v>
      </c>
      <c r="K3513" s="446">
        <v>138</v>
      </c>
    </row>
    <row r="3514" spans="1:11" ht="14.45" customHeight="1" x14ac:dyDescent="0.2">
      <c r="A3514" s="441" t="s">
        <v>5061</v>
      </c>
      <c r="B3514" s="442" t="s">
        <v>5062</v>
      </c>
      <c r="C3514" s="443" t="s">
        <v>5457</v>
      </c>
      <c r="D3514" s="444" t="s">
        <v>5458</v>
      </c>
      <c r="E3514" s="443" t="s">
        <v>373</v>
      </c>
      <c r="F3514" s="444" t="s">
        <v>374</v>
      </c>
      <c r="G3514" s="443" t="s">
        <v>3253</v>
      </c>
      <c r="H3514" s="443" t="s">
        <v>3254</v>
      </c>
      <c r="I3514" s="445">
        <v>61.209999084472656</v>
      </c>
      <c r="J3514" s="445">
        <v>1</v>
      </c>
      <c r="K3514" s="446">
        <v>61.209999084472656</v>
      </c>
    </row>
    <row r="3515" spans="1:11" ht="14.45" customHeight="1" x14ac:dyDescent="0.2">
      <c r="A3515" s="441" t="s">
        <v>5061</v>
      </c>
      <c r="B3515" s="442" t="s">
        <v>5062</v>
      </c>
      <c r="C3515" s="443" t="s">
        <v>5457</v>
      </c>
      <c r="D3515" s="444" t="s">
        <v>5458</v>
      </c>
      <c r="E3515" s="443" t="s">
        <v>373</v>
      </c>
      <c r="F3515" s="444" t="s">
        <v>374</v>
      </c>
      <c r="G3515" s="443" t="s">
        <v>3255</v>
      </c>
      <c r="H3515" s="443" t="s">
        <v>3256</v>
      </c>
      <c r="I3515" s="445">
        <v>98.375</v>
      </c>
      <c r="J3515" s="445">
        <v>20</v>
      </c>
      <c r="K3515" s="446">
        <v>1967.5</v>
      </c>
    </row>
    <row r="3516" spans="1:11" ht="14.45" customHeight="1" x14ac:dyDescent="0.2">
      <c r="A3516" s="441" t="s">
        <v>5061</v>
      </c>
      <c r="B3516" s="442" t="s">
        <v>5062</v>
      </c>
      <c r="C3516" s="443" t="s">
        <v>5457</v>
      </c>
      <c r="D3516" s="444" t="s">
        <v>5458</v>
      </c>
      <c r="E3516" s="443" t="s">
        <v>373</v>
      </c>
      <c r="F3516" s="444" t="s">
        <v>374</v>
      </c>
      <c r="G3516" s="443" t="s">
        <v>2637</v>
      </c>
      <c r="H3516" s="443" t="s">
        <v>2638</v>
      </c>
      <c r="I3516" s="445">
        <v>8.3949999809265137</v>
      </c>
      <c r="J3516" s="445">
        <v>72</v>
      </c>
      <c r="K3516" s="446">
        <v>604.44001007080078</v>
      </c>
    </row>
    <row r="3517" spans="1:11" ht="14.45" customHeight="1" x14ac:dyDescent="0.2">
      <c r="A3517" s="441" t="s">
        <v>5061</v>
      </c>
      <c r="B3517" s="442" t="s">
        <v>5062</v>
      </c>
      <c r="C3517" s="443" t="s">
        <v>5457</v>
      </c>
      <c r="D3517" s="444" t="s">
        <v>5458</v>
      </c>
      <c r="E3517" s="443" t="s">
        <v>373</v>
      </c>
      <c r="F3517" s="444" t="s">
        <v>374</v>
      </c>
      <c r="G3517" s="443" t="s">
        <v>5158</v>
      </c>
      <c r="H3517" s="443" t="s">
        <v>5159</v>
      </c>
      <c r="I3517" s="445">
        <v>7.7999999523162842</v>
      </c>
      <c r="J3517" s="445">
        <v>48</v>
      </c>
      <c r="K3517" s="446">
        <v>374.39999389648438</v>
      </c>
    </row>
    <row r="3518" spans="1:11" ht="14.45" customHeight="1" x14ac:dyDescent="0.2">
      <c r="A3518" s="441" t="s">
        <v>5061</v>
      </c>
      <c r="B3518" s="442" t="s">
        <v>5062</v>
      </c>
      <c r="C3518" s="443" t="s">
        <v>5457</v>
      </c>
      <c r="D3518" s="444" t="s">
        <v>5458</v>
      </c>
      <c r="E3518" s="443" t="s">
        <v>373</v>
      </c>
      <c r="F3518" s="444" t="s">
        <v>374</v>
      </c>
      <c r="G3518" s="443" t="s">
        <v>2639</v>
      </c>
      <c r="H3518" s="443" t="s">
        <v>2640</v>
      </c>
      <c r="I3518" s="445">
        <v>19.049999237060547</v>
      </c>
      <c r="J3518" s="445">
        <v>48</v>
      </c>
      <c r="K3518" s="446">
        <v>914.40000915527344</v>
      </c>
    </row>
    <row r="3519" spans="1:11" ht="14.45" customHeight="1" x14ac:dyDescent="0.2">
      <c r="A3519" s="441" t="s">
        <v>5061</v>
      </c>
      <c r="B3519" s="442" t="s">
        <v>5062</v>
      </c>
      <c r="C3519" s="443" t="s">
        <v>5457</v>
      </c>
      <c r="D3519" s="444" t="s">
        <v>5458</v>
      </c>
      <c r="E3519" s="443" t="s">
        <v>373</v>
      </c>
      <c r="F3519" s="444" t="s">
        <v>374</v>
      </c>
      <c r="G3519" s="443" t="s">
        <v>5573</v>
      </c>
      <c r="H3519" s="443" t="s">
        <v>5574</v>
      </c>
      <c r="I3519" s="445">
        <v>1.9749999403953553</v>
      </c>
      <c r="J3519" s="445">
        <v>220</v>
      </c>
      <c r="K3519" s="446">
        <v>432.45999526977539</v>
      </c>
    </row>
    <row r="3520" spans="1:11" ht="14.45" customHeight="1" x14ac:dyDescent="0.2">
      <c r="A3520" s="441" t="s">
        <v>5061</v>
      </c>
      <c r="B3520" s="442" t="s">
        <v>5062</v>
      </c>
      <c r="C3520" s="443" t="s">
        <v>5457</v>
      </c>
      <c r="D3520" s="444" t="s">
        <v>5458</v>
      </c>
      <c r="E3520" s="443" t="s">
        <v>373</v>
      </c>
      <c r="F3520" s="444" t="s">
        <v>374</v>
      </c>
      <c r="G3520" s="443" t="s">
        <v>5575</v>
      </c>
      <c r="H3520" s="443" t="s">
        <v>5576</v>
      </c>
      <c r="I3520" s="445">
        <v>25.559999465942383</v>
      </c>
      <c r="J3520" s="445">
        <v>48</v>
      </c>
      <c r="K3520" s="446">
        <v>1226.9199829101563</v>
      </c>
    </row>
    <row r="3521" spans="1:11" ht="14.45" customHeight="1" x14ac:dyDescent="0.2">
      <c r="A3521" s="441" t="s">
        <v>5061</v>
      </c>
      <c r="B3521" s="442" t="s">
        <v>5062</v>
      </c>
      <c r="C3521" s="443" t="s">
        <v>5457</v>
      </c>
      <c r="D3521" s="444" t="s">
        <v>5458</v>
      </c>
      <c r="E3521" s="443" t="s">
        <v>373</v>
      </c>
      <c r="F3521" s="444" t="s">
        <v>374</v>
      </c>
      <c r="G3521" s="443" t="s">
        <v>1351</v>
      </c>
      <c r="H3521" s="443" t="s">
        <v>3261</v>
      </c>
      <c r="I3521" s="445">
        <v>0.85833334922790527</v>
      </c>
      <c r="J3521" s="445">
        <v>700</v>
      </c>
      <c r="K3521" s="446">
        <v>601</v>
      </c>
    </row>
    <row r="3522" spans="1:11" ht="14.45" customHeight="1" x14ac:dyDescent="0.2">
      <c r="A3522" s="441" t="s">
        <v>5061</v>
      </c>
      <c r="B3522" s="442" t="s">
        <v>5062</v>
      </c>
      <c r="C3522" s="443" t="s">
        <v>5457</v>
      </c>
      <c r="D3522" s="444" t="s">
        <v>5458</v>
      </c>
      <c r="E3522" s="443" t="s">
        <v>373</v>
      </c>
      <c r="F3522" s="444" t="s">
        <v>374</v>
      </c>
      <c r="G3522" s="443" t="s">
        <v>3247</v>
      </c>
      <c r="H3522" s="443" t="s">
        <v>3263</v>
      </c>
      <c r="I3522" s="445">
        <v>2.0616666078567505</v>
      </c>
      <c r="J3522" s="445">
        <v>1900</v>
      </c>
      <c r="K3522" s="446">
        <v>3917</v>
      </c>
    </row>
    <row r="3523" spans="1:11" ht="14.45" customHeight="1" x14ac:dyDescent="0.2">
      <c r="A3523" s="441" t="s">
        <v>5061</v>
      </c>
      <c r="B3523" s="442" t="s">
        <v>5062</v>
      </c>
      <c r="C3523" s="443" t="s">
        <v>5457</v>
      </c>
      <c r="D3523" s="444" t="s">
        <v>5458</v>
      </c>
      <c r="E3523" s="443" t="s">
        <v>373</v>
      </c>
      <c r="F3523" s="444" t="s">
        <v>374</v>
      </c>
      <c r="G3523" s="443" t="s">
        <v>3251</v>
      </c>
      <c r="H3523" s="443" t="s">
        <v>3265</v>
      </c>
      <c r="I3523" s="445">
        <v>5.8757143020629883</v>
      </c>
      <c r="J3523" s="445">
        <v>950</v>
      </c>
      <c r="K3523" s="446">
        <v>5580.5</v>
      </c>
    </row>
    <row r="3524" spans="1:11" ht="14.45" customHeight="1" x14ac:dyDescent="0.2">
      <c r="A3524" s="441" t="s">
        <v>5061</v>
      </c>
      <c r="B3524" s="442" t="s">
        <v>5062</v>
      </c>
      <c r="C3524" s="443" t="s">
        <v>5457</v>
      </c>
      <c r="D3524" s="444" t="s">
        <v>5458</v>
      </c>
      <c r="E3524" s="443" t="s">
        <v>373</v>
      </c>
      <c r="F3524" s="444" t="s">
        <v>374</v>
      </c>
      <c r="G3524" s="443" t="s">
        <v>5569</v>
      </c>
      <c r="H3524" s="443" t="s">
        <v>5577</v>
      </c>
      <c r="I3524" s="445">
        <v>25.129999160766602</v>
      </c>
      <c r="J3524" s="445">
        <v>36</v>
      </c>
      <c r="K3524" s="446">
        <v>904.58001708984375</v>
      </c>
    </row>
    <row r="3525" spans="1:11" ht="14.45" customHeight="1" x14ac:dyDescent="0.2">
      <c r="A3525" s="441" t="s">
        <v>5061</v>
      </c>
      <c r="B3525" s="442" t="s">
        <v>5062</v>
      </c>
      <c r="C3525" s="443" t="s">
        <v>5457</v>
      </c>
      <c r="D3525" s="444" t="s">
        <v>5458</v>
      </c>
      <c r="E3525" s="443" t="s">
        <v>373</v>
      </c>
      <c r="F3525" s="444" t="s">
        <v>374</v>
      </c>
      <c r="G3525" s="443" t="s">
        <v>5571</v>
      </c>
      <c r="H3525" s="443" t="s">
        <v>5578</v>
      </c>
      <c r="I3525" s="445">
        <v>9.3000001907348633</v>
      </c>
      <c r="J3525" s="445">
        <v>150</v>
      </c>
      <c r="K3525" s="446">
        <v>1395</v>
      </c>
    </row>
    <row r="3526" spans="1:11" ht="14.45" customHeight="1" x14ac:dyDescent="0.2">
      <c r="A3526" s="441" t="s">
        <v>5061</v>
      </c>
      <c r="B3526" s="442" t="s">
        <v>5062</v>
      </c>
      <c r="C3526" s="443" t="s">
        <v>5457</v>
      </c>
      <c r="D3526" s="444" t="s">
        <v>5458</v>
      </c>
      <c r="E3526" s="443" t="s">
        <v>373</v>
      </c>
      <c r="F3526" s="444" t="s">
        <v>374</v>
      </c>
      <c r="G3526" s="443" t="s">
        <v>5150</v>
      </c>
      <c r="H3526" s="443" t="s">
        <v>5579</v>
      </c>
      <c r="I3526" s="445">
        <v>8.119999885559082</v>
      </c>
      <c r="J3526" s="445">
        <v>16</v>
      </c>
      <c r="K3526" s="446">
        <v>129.91999816894531</v>
      </c>
    </row>
    <row r="3527" spans="1:11" ht="14.45" customHeight="1" x14ac:dyDescent="0.2">
      <c r="A3527" s="441" t="s">
        <v>5061</v>
      </c>
      <c r="B3527" s="442" t="s">
        <v>5062</v>
      </c>
      <c r="C3527" s="443" t="s">
        <v>5457</v>
      </c>
      <c r="D3527" s="444" t="s">
        <v>5458</v>
      </c>
      <c r="E3527" s="443" t="s">
        <v>373</v>
      </c>
      <c r="F3527" s="444" t="s">
        <v>374</v>
      </c>
      <c r="G3527" s="443" t="s">
        <v>5152</v>
      </c>
      <c r="H3527" s="443" t="s">
        <v>5580</v>
      </c>
      <c r="I3527" s="445">
        <v>46</v>
      </c>
      <c r="J3527" s="445">
        <v>3</v>
      </c>
      <c r="K3527" s="446">
        <v>138</v>
      </c>
    </row>
    <row r="3528" spans="1:11" ht="14.45" customHeight="1" x14ac:dyDescent="0.2">
      <c r="A3528" s="441" t="s">
        <v>5061</v>
      </c>
      <c r="B3528" s="442" t="s">
        <v>5062</v>
      </c>
      <c r="C3528" s="443" t="s">
        <v>5457</v>
      </c>
      <c r="D3528" s="444" t="s">
        <v>5458</v>
      </c>
      <c r="E3528" s="443" t="s">
        <v>373</v>
      </c>
      <c r="F3528" s="444" t="s">
        <v>374</v>
      </c>
      <c r="G3528" s="443" t="s">
        <v>3253</v>
      </c>
      <c r="H3528" s="443" t="s">
        <v>3266</v>
      </c>
      <c r="I3528" s="445">
        <v>61.209999084472656</v>
      </c>
      <c r="J3528" s="445">
        <v>1</v>
      </c>
      <c r="K3528" s="446">
        <v>61.209999084472656</v>
      </c>
    </row>
    <row r="3529" spans="1:11" ht="14.45" customHeight="1" x14ac:dyDescent="0.2">
      <c r="A3529" s="441" t="s">
        <v>5061</v>
      </c>
      <c r="B3529" s="442" t="s">
        <v>5062</v>
      </c>
      <c r="C3529" s="443" t="s">
        <v>5457</v>
      </c>
      <c r="D3529" s="444" t="s">
        <v>5458</v>
      </c>
      <c r="E3529" s="443" t="s">
        <v>373</v>
      </c>
      <c r="F3529" s="444" t="s">
        <v>374</v>
      </c>
      <c r="G3529" s="443" t="s">
        <v>3255</v>
      </c>
      <c r="H3529" s="443" t="s">
        <v>3267</v>
      </c>
      <c r="I3529" s="445">
        <v>98.377498626708984</v>
      </c>
      <c r="J3529" s="445">
        <v>20</v>
      </c>
      <c r="K3529" s="446">
        <v>1967.5499877929688</v>
      </c>
    </row>
    <row r="3530" spans="1:11" ht="14.45" customHeight="1" x14ac:dyDescent="0.2">
      <c r="A3530" s="441" t="s">
        <v>5061</v>
      </c>
      <c r="B3530" s="442" t="s">
        <v>5062</v>
      </c>
      <c r="C3530" s="443" t="s">
        <v>5457</v>
      </c>
      <c r="D3530" s="444" t="s">
        <v>5458</v>
      </c>
      <c r="E3530" s="443" t="s">
        <v>373</v>
      </c>
      <c r="F3530" s="444" t="s">
        <v>374</v>
      </c>
      <c r="G3530" s="443" t="s">
        <v>2637</v>
      </c>
      <c r="H3530" s="443" t="s">
        <v>3269</v>
      </c>
      <c r="I3530" s="445">
        <v>8.3949999809265137</v>
      </c>
      <c r="J3530" s="445">
        <v>48</v>
      </c>
      <c r="K3530" s="446">
        <v>402.96000671386719</v>
      </c>
    </row>
    <row r="3531" spans="1:11" ht="14.45" customHeight="1" x14ac:dyDescent="0.2">
      <c r="A3531" s="441" t="s">
        <v>5061</v>
      </c>
      <c r="B3531" s="442" t="s">
        <v>5062</v>
      </c>
      <c r="C3531" s="443" t="s">
        <v>5457</v>
      </c>
      <c r="D3531" s="444" t="s">
        <v>5458</v>
      </c>
      <c r="E3531" s="443" t="s">
        <v>373</v>
      </c>
      <c r="F3531" s="444" t="s">
        <v>374</v>
      </c>
      <c r="G3531" s="443" t="s">
        <v>5158</v>
      </c>
      <c r="H3531" s="443" t="s">
        <v>5581</v>
      </c>
      <c r="I3531" s="445">
        <v>7.630000114440918</v>
      </c>
      <c r="J3531" s="445">
        <v>72</v>
      </c>
      <c r="K3531" s="446">
        <v>549.3599853515625</v>
      </c>
    </row>
    <row r="3532" spans="1:11" ht="14.45" customHeight="1" x14ac:dyDescent="0.2">
      <c r="A3532" s="441" t="s">
        <v>5061</v>
      </c>
      <c r="B3532" s="442" t="s">
        <v>5062</v>
      </c>
      <c r="C3532" s="443" t="s">
        <v>5457</v>
      </c>
      <c r="D3532" s="444" t="s">
        <v>5458</v>
      </c>
      <c r="E3532" s="443" t="s">
        <v>373</v>
      </c>
      <c r="F3532" s="444" t="s">
        <v>374</v>
      </c>
      <c r="G3532" s="443" t="s">
        <v>2639</v>
      </c>
      <c r="H3532" s="443" t="s">
        <v>3270</v>
      </c>
      <c r="I3532" s="445">
        <v>18.959999084472656</v>
      </c>
      <c r="J3532" s="445">
        <v>36</v>
      </c>
      <c r="K3532" s="446">
        <v>682.59001159667969</v>
      </c>
    </row>
    <row r="3533" spans="1:11" ht="14.45" customHeight="1" x14ac:dyDescent="0.2">
      <c r="A3533" s="441" t="s">
        <v>5061</v>
      </c>
      <c r="B3533" s="442" t="s">
        <v>5062</v>
      </c>
      <c r="C3533" s="443" t="s">
        <v>5457</v>
      </c>
      <c r="D3533" s="444" t="s">
        <v>5458</v>
      </c>
      <c r="E3533" s="443" t="s">
        <v>373</v>
      </c>
      <c r="F3533" s="444" t="s">
        <v>374</v>
      </c>
      <c r="G3533" s="443" t="s">
        <v>5573</v>
      </c>
      <c r="H3533" s="443" t="s">
        <v>5582</v>
      </c>
      <c r="I3533" s="445">
        <v>1.8249999682108562</v>
      </c>
      <c r="J3533" s="445">
        <v>120</v>
      </c>
      <c r="K3533" s="446">
        <v>218.65999603271484</v>
      </c>
    </row>
    <row r="3534" spans="1:11" ht="14.45" customHeight="1" x14ac:dyDescent="0.2">
      <c r="A3534" s="441" t="s">
        <v>5061</v>
      </c>
      <c r="B3534" s="442" t="s">
        <v>5062</v>
      </c>
      <c r="C3534" s="443" t="s">
        <v>5457</v>
      </c>
      <c r="D3534" s="444" t="s">
        <v>5458</v>
      </c>
      <c r="E3534" s="443" t="s">
        <v>373</v>
      </c>
      <c r="F3534" s="444" t="s">
        <v>374</v>
      </c>
      <c r="G3534" s="443" t="s">
        <v>5575</v>
      </c>
      <c r="H3534" s="443" t="s">
        <v>5583</v>
      </c>
      <c r="I3534" s="445">
        <v>25.552499294281006</v>
      </c>
      <c r="J3534" s="445">
        <v>96</v>
      </c>
      <c r="K3534" s="446">
        <v>2453.0800170898438</v>
      </c>
    </row>
    <row r="3535" spans="1:11" ht="14.45" customHeight="1" x14ac:dyDescent="0.2">
      <c r="A3535" s="441" t="s">
        <v>5061</v>
      </c>
      <c r="B3535" s="442" t="s">
        <v>5062</v>
      </c>
      <c r="C3535" s="443" t="s">
        <v>5457</v>
      </c>
      <c r="D3535" s="444" t="s">
        <v>5458</v>
      </c>
      <c r="E3535" s="443" t="s">
        <v>373</v>
      </c>
      <c r="F3535" s="444" t="s">
        <v>374</v>
      </c>
      <c r="G3535" s="443" t="s">
        <v>5584</v>
      </c>
      <c r="H3535" s="443" t="s">
        <v>5585</v>
      </c>
      <c r="I3535" s="445">
        <v>15.757272893732244</v>
      </c>
      <c r="J3535" s="445">
        <v>1100</v>
      </c>
      <c r="K3535" s="446">
        <v>17330.099975585938</v>
      </c>
    </row>
    <row r="3536" spans="1:11" ht="14.45" customHeight="1" x14ac:dyDescent="0.2">
      <c r="A3536" s="441" t="s">
        <v>5061</v>
      </c>
      <c r="B3536" s="442" t="s">
        <v>5062</v>
      </c>
      <c r="C3536" s="443" t="s">
        <v>5457</v>
      </c>
      <c r="D3536" s="444" t="s">
        <v>5458</v>
      </c>
      <c r="E3536" s="443" t="s">
        <v>373</v>
      </c>
      <c r="F3536" s="444" t="s">
        <v>374</v>
      </c>
      <c r="G3536" s="443" t="s">
        <v>5584</v>
      </c>
      <c r="H3536" s="443" t="s">
        <v>5586</v>
      </c>
      <c r="I3536" s="445">
        <v>15.760000228881836</v>
      </c>
      <c r="J3536" s="445">
        <v>560</v>
      </c>
      <c r="K3536" s="446">
        <v>8823.3500366210938</v>
      </c>
    </row>
    <row r="3537" spans="1:11" ht="14.45" customHeight="1" x14ac:dyDescent="0.2">
      <c r="A3537" s="441" t="s">
        <v>5061</v>
      </c>
      <c r="B3537" s="442" t="s">
        <v>5062</v>
      </c>
      <c r="C3537" s="443" t="s">
        <v>5457</v>
      </c>
      <c r="D3537" s="444" t="s">
        <v>5458</v>
      </c>
      <c r="E3537" s="443" t="s">
        <v>373</v>
      </c>
      <c r="F3537" s="444" t="s">
        <v>374</v>
      </c>
      <c r="G3537" s="443" t="s">
        <v>3286</v>
      </c>
      <c r="H3537" s="443" t="s">
        <v>3287</v>
      </c>
      <c r="I3537" s="445">
        <v>2.5074999928474426</v>
      </c>
      <c r="J3537" s="445">
        <v>240</v>
      </c>
      <c r="K3537" s="446">
        <v>601.80000305175781</v>
      </c>
    </row>
    <row r="3538" spans="1:11" ht="14.45" customHeight="1" x14ac:dyDescent="0.2">
      <c r="A3538" s="441" t="s">
        <v>5061</v>
      </c>
      <c r="B3538" s="442" t="s">
        <v>5062</v>
      </c>
      <c r="C3538" s="443" t="s">
        <v>5457</v>
      </c>
      <c r="D3538" s="444" t="s">
        <v>5458</v>
      </c>
      <c r="E3538" s="443" t="s">
        <v>373</v>
      </c>
      <c r="F3538" s="444" t="s">
        <v>374</v>
      </c>
      <c r="G3538" s="443" t="s">
        <v>3290</v>
      </c>
      <c r="H3538" s="443" t="s">
        <v>3291</v>
      </c>
      <c r="I3538" s="445">
        <v>3.9688889185587564</v>
      </c>
      <c r="J3538" s="445">
        <v>180</v>
      </c>
      <c r="K3538" s="446">
        <v>714.40000915527344</v>
      </c>
    </row>
    <row r="3539" spans="1:11" ht="14.45" customHeight="1" x14ac:dyDescent="0.2">
      <c r="A3539" s="441" t="s">
        <v>5061</v>
      </c>
      <c r="B3539" s="442" t="s">
        <v>5062</v>
      </c>
      <c r="C3539" s="443" t="s">
        <v>5457</v>
      </c>
      <c r="D3539" s="444" t="s">
        <v>5458</v>
      </c>
      <c r="E3539" s="443" t="s">
        <v>373</v>
      </c>
      <c r="F3539" s="444" t="s">
        <v>374</v>
      </c>
      <c r="G3539" s="443" t="s">
        <v>5170</v>
      </c>
      <c r="H3539" s="443" t="s">
        <v>5587</v>
      </c>
      <c r="I3539" s="445">
        <v>1490.4000244140625</v>
      </c>
      <c r="J3539" s="445">
        <v>3</v>
      </c>
      <c r="K3539" s="446">
        <v>4471.2001953125</v>
      </c>
    </row>
    <row r="3540" spans="1:11" ht="14.45" customHeight="1" x14ac:dyDescent="0.2">
      <c r="A3540" s="441" t="s">
        <v>5061</v>
      </c>
      <c r="B3540" s="442" t="s">
        <v>5062</v>
      </c>
      <c r="C3540" s="443" t="s">
        <v>5457</v>
      </c>
      <c r="D3540" s="444" t="s">
        <v>5458</v>
      </c>
      <c r="E3540" s="443" t="s">
        <v>373</v>
      </c>
      <c r="F3540" s="444" t="s">
        <v>374</v>
      </c>
      <c r="G3540" s="443" t="s">
        <v>5172</v>
      </c>
      <c r="H3540" s="443" t="s">
        <v>5173</v>
      </c>
      <c r="I3540" s="445">
        <v>67.319999694824219</v>
      </c>
      <c r="J3540" s="445">
        <v>140</v>
      </c>
      <c r="K3540" s="446">
        <v>9424.9404296875</v>
      </c>
    </row>
    <row r="3541" spans="1:11" ht="14.45" customHeight="1" x14ac:dyDescent="0.2">
      <c r="A3541" s="441" t="s">
        <v>5061</v>
      </c>
      <c r="B3541" s="442" t="s">
        <v>5062</v>
      </c>
      <c r="C3541" s="443" t="s">
        <v>5457</v>
      </c>
      <c r="D3541" s="444" t="s">
        <v>5458</v>
      </c>
      <c r="E3541" s="443" t="s">
        <v>373</v>
      </c>
      <c r="F3541" s="444" t="s">
        <v>374</v>
      </c>
      <c r="G3541" s="443" t="s">
        <v>5172</v>
      </c>
      <c r="H3541" s="443" t="s">
        <v>5174</v>
      </c>
      <c r="I3541" s="445">
        <v>77.419998168945313</v>
      </c>
      <c r="J3541" s="445">
        <v>35</v>
      </c>
      <c r="K3541" s="446">
        <v>2709.6298828125</v>
      </c>
    </row>
    <row r="3542" spans="1:11" ht="14.45" customHeight="1" x14ac:dyDescent="0.2">
      <c r="A3542" s="441" t="s">
        <v>5061</v>
      </c>
      <c r="B3542" s="442" t="s">
        <v>5062</v>
      </c>
      <c r="C3542" s="443" t="s">
        <v>5457</v>
      </c>
      <c r="D3542" s="444" t="s">
        <v>5458</v>
      </c>
      <c r="E3542" s="443" t="s">
        <v>373</v>
      </c>
      <c r="F3542" s="444" t="s">
        <v>374</v>
      </c>
      <c r="G3542" s="443" t="s">
        <v>2647</v>
      </c>
      <c r="H3542" s="443" t="s">
        <v>2648</v>
      </c>
      <c r="I3542" s="445">
        <v>0.5</v>
      </c>
      <c r="J3542" s="445">
        <v>1600</v>
      </c>
      <c r="K3542" s="446">
        <v>798</v>
      </c>
    </row>
    <row r="3543" spans="1:11" ht="14.45" customHeight="1" x14ac:dyDescent="0.2">
      <c r="A3543" s="441" t="s">
        <v>5061</v>
      </c>
      <c r="B3543" s="442" t="s">
        <v>5062</v>
      </c>
      <c r="C3543" s="443" t="s">
        <v>5457</v>
      </c>
      <c r="D3543" s="444" t="s">
        <v>5458</v>
      </c>
      <c r="E3543" s="443" t="s">
        <v>373</v>
      </c>
      <c r="F3543" s="444" t="s">
        <v>374</v>
      </c>
      <c r="G3543" s="443" t="s">
        <v>2647</v>
      </c>
      <c r="H3543" s="443" t="s">
        <v>4837</v>
      </c>
      <c r="I3543" s="445">
        <v>0.49600000381469728</v>
      </c>
      <c r="J3543" s="445">
        <v>1900</v>
      </c>
      <c r="K3543" s="446">
        <v>943</v>
      </c>
    </row>
    <row r="3544" spans="1:11" ht="14.45" customHeight="1" x14ac:dyDescent="0.2">
      <c r="A3544" s="441" t="s">
        <v>5061</v>
      </c>
      <c r="B3544" s="442" t="s">
        <v>5062</v>
      </c>
      <c r="C3544" s="443" t="s">
        <v>5457</v>
      </c>
      <c r="D3544" s="444" t="s">
        <v>5458</v>
      </c>
      <c r="E3544" s="443" t="s">
        <v>373</v>
      </c>
      <c r="F3544" s="444" t="s">
        <v>374</v>
      </c>
      <c r="G3544" s="443" t="s">
        <v>4584</v>
      </c>
      <c r="H3544" s="443" t="s">
        <v>5184</v>
      </c>
      <c r="I3544" s="445">
        <v>0.67000001668930054</v>
      </c>
      <c r="J3544" s="445">
        <v>4000</v>
      </c>
      <c r="K3544" s="446">
        <v>2680</v>
      </c>
    </row>
    <row r="3545" spans="1:11" ht="14.45" customHeight="1" x14ac:dyDescent="0.2">
      <c r="A3545" s="441" t="s">
        <v>5061</v>
      </c>
      <c r="B3545" s="442" t="s">
        <v>5062</v>
      </c>
      <c r="C3545" s="443" t="s">
        <v>5457</v>
      </c>
      <c r="D3545" s="444" t="s">
        <v>5458</v>
      </c>
      <c r="E3545" s="443" t="s">
        <v>373</v>
      </c>
      <c r="F3545" s="444" t="s">
        <v>374</v>
      </c>
      <c r="G3545" s="443" t="s">
        <v>5588</v>
      </c>
      <c r="H3545" s="443" t="s">
        <v>5589</v>
      </c>
      <c r="I3545" s="445">
        <v>1.2016666332880657</v>
      </c>
      <c r="J3545" s="445">
        <v>9000</v>
      </c>
      <c r="K3545" s="446">
        <v>10827.150024414063</v>
      </c>
    </row>
    <row r="3546" spans="1:11" ht="14.45" customHeight="1" x14ac:dyDescent="0.2">
      <c r="A3546" s="441" t="s">
        <v>5061</v>
      </c>
      <c r="B3546" s="442" t="s">
        <v>5062</v>
      </c>
      <c r="C3546" s="443" t="s">
        <v>5457</v>
      </c>
      <c r="D3546" s="444" t="s">
        <v>5458</v>
      </c>
      <c r="E3546" s="443" t="s">
        <v>373</v>
      </c>
      <c r="F3546" s="444" t="s">
        <v>374</v>
      </c>
      <c r="G3546" s="443" t="s">
        <v>4584</v>
      </c>
      <c r="H3546" s="443" t="s">
        <v>4585</v>
      </c>
      <c r="I3546" s="445">
        <v>0.66833335161209106</v>
      </c>
      <c r="J3546" s="445">
        <v>4000</v>
      </c>
      <c r="K3546" s="446">
        <v>2675</v>
      </c>
    </row>
    <row r="3547" spans="1:11" ht="14.45" customHeight="1" x14ac:dyDescent="0.2">
      <c r="A3547" s="441" t="s">
        <v>5061</v>
      </c>
      <c r="B3547" s="442" t="s">
        <v>5062</v>
      </c>
      <c r="C3547" s="443" t="s">
        <v>5457</v>
      </c>
      <c r="D3547" s="444" t="s">
        <v>5458</v>
      </c>
      <c r="E3547" s="443" t="s">
        <v>373</v>
      </c>
      <c r="F3547" s="444" t="s">
        <v>374</v>
      </c>
      <c r="G3547" s="443" t="s">
        <v>5588</v>
      </c>
      <c r="H3547" s="443" t="s">
        <v>5590</v>
      </c>
      <c r="I3547" s="445">
        <v>1.1699999570846558</v>
      </c>
      <c r="J3547" s="445">
        <v>6000</v>
      </c>
      <c r="K3547" s="446">
        <v>7033.5</v>
      </c>
    </row>
    <row r="3548" spans="1:11" ht="14.45" customHeight="1" x14ac:dyDescent="0.2">
      <c r="A3548" s="441" t="s">
        <v>5061</v>
      </c>
      <c r="B3548" s="442" t="s">
        <v>5062</v>
      </c>
      <c r="C3548" s="443" t="s">
        <v>5457</v>
      </c>
      <c r="D3548" s="444" t="s">
        <v>5458</v>
      </c>
      <c r="E3548" s="443" t="s">
        <v>373</v>
      </c>
      <c r="F3548" s="444" t="s">
        <v>374</v>
      </c>
      <c r="G3548" s="443" t="s">
        <v>5591</v>
      </c>
      <c r="H3548" s="443" t="s">
        <v>5592</v>
      </c>
      <c r="I3548" s="445">
        <v>3.9462500512599945</v>
      </c>
      <c r="J3548" s="445">
        <v>2000</v>
      </c>
      <c r="K3548" s="446">
        <v>7895.3500366210938</v>
      </c>
    </row>
    <row r="3549" spans="1:11" ht="14.45" customHeight="1" x14ac:dyDescent="0.2">
      <c r="A3549" s="441" t="s">
        <v>5061</v>
      </c>
      <c r="B3549" s="442" t="s">
        <v>5062</v>
      </c>
      <c r="C3549" s="443" t="s">
        <v>5457</v>
      </c>
      <c r="D3549" s="444" t="s">
        <v>5458</v>
      </c>
      <c r="E3549" s="443" t="s">
        <v>373</v>
      </c>
      <c r="F3549" s="444" t="s">
        <v>374</v>
      </c>
      <c r="G3549" s="443" t="s">
        <v>5591</v>
      </c>
      <c r="H3549" s="443" t="s">
        <v>5593</v>
      </c>
      <c r="I3549" s="445">
        <v>3.9466667175292969</v>
      </c>
      <c r="J3549" s="445">
        <v>1500</v>
      </c>
      <c r="K3549" s="446">
        <v>5919.5999755859375</v>
      </c>
    </row>
    <row r="3550" spans="1:11" ht="14.45" customHeight="1" x14ac:dyDescent="0.2">
      <c r="A3550" s="441" t="s">
        <v>5061</v>
      </c>
      <c r="B3550" s="442" t="s">
        <v>5062</v>
      </c>
      <c r="C3550" s="443" t="s">
        <v>5457</v>
      </c>
      <c r="D3550" s="444" t="s">
        <v>5458</v>
      </c>
      <c r="E3550" s="443" t="s">
        <v>373</v>
      </c>
      <c r="F3550" s="444" t="s">
        <v>374</v>
      </c>
      <c r="G3550" s="443" t="s">
        <v>3348</v>
      </c>
      <c r="H3550" s="443" t="s">
        <v>4586</v>
      </c>
      <c r="I3550" s="445">
        <v>0.14000000059604645</v>
      </c>
      <c r="J3550" s="445">
        <v>200</v>
      </c>
      <c r="K3550" s="446">
        <v>28</v>
      </c>
    </row>
    <row r="3551" spans="1:11" ht="14.45" customHeight="1" x14ac:dyDescent="0.2">
      <c r="A3551" s="441" t="s">
        <v>5061</v>
      </c>
      <c r="B3551" s="442" t="s">
        <v>5062</v>
      </c>
      <c r="C3551" s="443" t="s">
        <v>5457</v>
      </c>
      <c r="D3551" s="444" t="s">
        <v>5458</v>
      </c>
      <c r="E3551" s="443" t="s">
        <v>373</v>
      </c>
      <c r="F3551" s="444" t="s">
        <v>374</v>
      </c>
      <c r="G3551" s="443" t="s">
        <v>5594</v>
      </c>
      <c r="H3551" s="443" t="s">
        <v>5595</v>
      </c>
      <c r="I3551" s="445">
        <v>1.2100000381469727</v>
      </c>
      <c r="J3551" s="445">
        <v>1000</v>
      </c>
      <c r="K3551" s="446">
        <v>1210</v>
      </c>
    </row>
    <row r="3552" spans="1:11" ht="14.45" customHeight="1" x14ac:dyDescent="0.2">
      <c r="A3552" s="441" t="s">
        <v>5061</v>
      </c>
      <c r="B3552" s="442" t="s">
        <v>5062</v>
      </c>
      <c r="C3552" s="443" t="s">
        <v>5457</v>
      </c>
      <c r="D3552" s="444" t="s">
        <v>5458</v>
      </c>
      <c r="E3552" s="443" t="s">
        <v>373</v>
      </c>
      <c r="F3552" s="444" t="s">
        <v>374</v>
      </c>
      <c r="G3552" s="443" t="s">
        <v>1365</v>
      </c>
      <c r="H3552" s="443" t="s">
        <v>1366</v>
      </c>
      <c r="I3552" s="445">
        <v>30.732500076293945</v>
      </c>
      <c r="J3552" s="445">
        <v>9</v>
      </c>
      <c r="K3552" s="446">
        <v>276.35000038146973</v>
      </c>
    </row>
    <row r="3553" spans="1:11" ht="14.45" customHeight="1" x14ac:dyDescent="0.2">
      <c r="A3553" s="441" t="s">
        <v>5061</v>
      </c>
      <c r="B3553" s="442" t="s">
        <v>5062</v>
      </c>
      <c r="C3553" s="443" t="s">
        <v>5457</v>
      </c>
      <c r="D3553" s="444" t="s">
        <v>5458</v>
      </c>
      <c r="E3553" s="443" t="s">
        <v>373</v>
      </c>
      <c r="F3553" s="444" t="s">
        <v>374</v>
      </c>
      <c r="G3553" s="443" t="s">
        <v>1367</v>
      </c>
      <c r="H3553" s="443" t="s">
        <v>1368</v>
      </c>
      <c r="I3553" s="445">
        <v>30.044544913552024</v>
      </c>
      <c r="J3553" s="445">
        <v>432</v>
      </c>
      <c r="K3553" s="446">
        <v>12951.83984375</v>
      </c>
    </row>
    <row r="3554" spans="1:11" ht="14.45" customHeight="1" x14ac:dyDescent="0.2">
      <c r="A3554" s="441" t="s">
        <v>5061</v>
      </c>
      <c r="B3554" s="442" t="s">
        <v>5062</v>
      </c>
      <c r="C3554" s="443" t="s">
        <v>5457</v>
      </c>
      <c r="D3554" s="444" t="s">
        <v>5458</v>
      </c>
      <c r="E3554" s="443" t="s">
        <v>373</v>
      </c>
      <c r="F3554" s="444" t="s">
        <v>374</v>
      </c>
      <c r="G3554" s="443" t="s">
        <v>1367</v>
      </c>
      <c r="H3554" s="443" t="s">
        <v>1370</v>
      </c>
      <c r="I3554" s="445">
        <v>29.281666119893391</v>
      </c>
      <c r="J3554" s="445">
        <v>264</v>
      </c>
      <c r="K3554" s="446">
        <v>7716.0001220703125</v>
      </c>
    </row>
    <row r="3555" spans="1:11" ht="14.45" customHeight="1" x14ac:dyDescent="0.2">
      <c r="A3555" s="441" t="s">
        <v>5061</v>
      </c>
      <c r="B3555" s="442" t="s">
        <v>5062</v>
      </c>
      <c r="C3555" s="443" t="s">
        <v>5457</v>
      </c>
      <c r="D3555" s="444" t="s">
        <v>5458</v>
      </c>
      <c r="E3555" s="443" t="s">
        <v>1373</v>
      </c>
      <c r="F3555" s="444" t="s">
        <v>1374</v>
      </c>
      <c r="G3555" s="443" t="s">
        <v>5187</v>
      </c>
      <c r="H3555" s="443" t="s">
        <v>5188</v>
      </c>
      <c r="I3555" s="445">
        <v>2.04749995470047</v>
      </c>
      <c r="J3555" s="445">
        <v>400</v>
      </c>
      <c r="K3555" s="446">
        <v>819</v>
      </c>
    </row>
    <row r="3556" spans="1:11" ht="14.45" customHeight="1" x14ac:dyDescent="0.2">
      <c r="A3556" s="441" t="s">
        <v>5061</v>
      </c>
      <c r="B3556" s="442" t="s">
        <v>5062</v>
      </c>
      <c r="C3556" s="443" t="s">
        <v>5457</v>
      </c>
      <c r="D3556" s="444" t="s">
        <v>5458</v>
      </c>
      <c r="E3556" s="443" t="s">
        <v>1373</v>
      </c>
      <c r="F3556" s="444" t="s">
        <v>1374</v>
      </c>
      <c r="G3556" s="443" t="s">
        <v>5187</v>
      </c>
      <c r="H3556" s="443" t="s">
        <v>5189</v>
      </c>
      <c r="I3556" s="445">
        <v>2.0499999523162842</v>
      </c>
      <c r="J3556" s="445">
        <v>200</v>
      </c>
      <c r="K3556" s="446">
        <v>410</v>
      </c>
    </row>
    <row r="3557" spans="1:11" ht="14.45" customHeight="1" x14ac:dyDescent="0.2">
      <c r="A3557" s="441" t="s">
        <v>5061</v>
      </c>
      <c r="B3557" s="442" t="s">
        <v>5062</v>
      </c>
      <c r="C3557" s="443" t="s">
        <v>5457</v>
      </c>
      <c r="D3557" s="444" t="s">
        <v>5458</v>
      </c>
      <c r="E3557" s="443" t="s">
        <v>1373</v>
      </c>
      <c r="F3557" s="444" t="s">
        <v>1374</v>
      </c>
      <c r="G3557" s="443" t="s">
        <v>5596</v>
      </c>
      <c r="H3557" s="443" t="s">
        <v>5597</v>
      </c>
      <c r="I3557" s="445">
        <v>650.33001708984375</v>
      </c>
      <c r="J3557" s="445">
        <v>2</v>
      </c>
      <c r="K3557" s="446">
        <v>1300.6500244140625</v>
      </c>
    </row>
    <row r="3558" spans="1:11" ht="14.45" customHeight="1" x14ac:dyDescent="0.2">
      <c r="A3558" s="441" t="s">
        <v>5061</v>
      </c>
      <c r="B3558" s="442" t="s">
        <v>5062</v>
      </c>
      <c r="C3558" s="443" t="s">
        <v>5457</v>
      </c>
      <c r="D3558" s="444" t="s">
        <v>5458</v>
      </c>
      <c r="E3558" s="443" t="s">
        <v>1373</v>
      </c>
      <c r="F3558" s="444" t="s">
        <v>1374</v>
      </c>
      <c r="G3558" s="443" t="s">
        <v>5596</v>
      </c>
      <c r="H3558" s="443" t="s">
        <v>5598</v>
      </c>
      <c r="I3558" s="445">
        <v>650.32000732421875</v>
      </c>
      <c r="J3558" s="445">
        <v>1</v>
      </c>
      <c r="K3558" s="446">
        <v>650.32000732421875</v>
      </c>
    </row>
    <row r="3559" spans="1:11" ht="14.45" customHeight="1" x14ac:dyDescent="0.2">
      <c r="A3559" s="441" t="s">
        <v>5061</v>
      </c>
      <c r="B3559" s="442" t="s">
        <v>5062</v>
      </c>
      <c r="C3559" s="443" t="s">
        <v>5457</v>
      </c>
      <c r="D3559" s="444" t="s">
        <v>5458</v>
      </c>
      <c r="E3559" s="443" t="s">
        <v>1373</v>
      </c>
      <c r="F3559" s="444" t="s">
        <v>1374</v>
      </c>
      <c r="G3559" s="443" t="s">
        <v>5190</v>
      </c>
      <c r="H3559" s="443" t="s">
        <v>5191</v>
      </c>
      <c r="I3559" s="445">
        <v>47.189998626708984</v>
      </c>
      <c r="J3559" s="445">
        <v>652</v>
      </c>
      <c r="K3559" s="446">
        <v>30767.879028320313</v>
      </c>
    </row>
    <row r="3560" spans="1:11" ht="14.45" customHeight="1" x14ac:dyDescent="0.2">
      <c r="A3560" s="441" t="s">
        <v>5061</v>
      </c>
      <c r="B3560" s="442" t="s">
        <v>5062</v>
      </c>
      <c r="C3560" s="443" t="s">
        <v>5457</v>
      </c>
      <c r="D3560" s="444" t="s">
        <v>5458</v>
      </c>
      <c r="E3560" s="443" t="s">
        <v>1373</v>
      </c>
      <c r="F3560" s="444" t="s">
        <v>1374</v>
      </c>
      <c r="G3560" s="443" t="s">
        <v>5190</v>
      </c>
      <c r="H3560" s="443" t="s">
        <v>5192</v>
      </c>
      <c r="I3560" s="445">
        <v>47.189998626708984</v>
      </c>
      <c r="J3560" s="445">
        <v>353</v>
      </c>
      <c r="K3560" s="446">
        <v>16658.069580078125</v>
      </c>
    </row>
    <row r="3561" spans="1:11" ht="14.45" customHeight="1" x14ac:dyDescent="0.2">
      <c r="A3561" s="441" t="s">
        <v>5061</v>
      </c>
      <c r="B3561" s="442" t="s">
        <v>5062</v>
      </c>
      <c r="C3561" s="443" t="s">
        <v>5457</v>
      </c>
      <c r="D3561" s="444" t="s">
        <v>5458</v>
      </c>
      <c r="E3561" s="443" t="s">
        <v>1373</v>
      </c>
      <c r="F3561" s="444" t="s">
        <v>1374</v>
      </c>
      <c r="G3561" s="443" t="s">
        <v>3366</v>
      </c>
      <c r="H3561" s="443" t="s">
        <v>3367</v>
      </c>
      <c r="I3561" s="445">
        <v>2.9050000905990601</v>
      </c>
      <c r="J3561" s="445">
        <v>600</v>
      </c>
      <c r="K3561" s="446">
        <v>1743</v>
      </c>
    </row>
    <row r="3562" spans="1:11" ht="14.45" customHeight="1" x14ac:dyDescent="0.2">
      <c r="A3562" s="441" t="s">
        <v>5061</v>
      </c>
      <c r="B3562" s="442" t="s">
        <v>5062</v>
      </c>
      <c r="C3562" s="443" t="s">
        <v>5457</v>
      </c>
      <c r="D3562" s="444" t="s">
        <v>5458</v>
      </c>
      <c r="E3562" s="443" t="s">
        <v>1373</v>
      </c>
      <c r="F3562" s="444" t="s">
        <v>1374</v>
      </c>
      <c r="G3562" s="443" t="s">
        <v>5599</v>
      </c>
      <c r="H3562" s="443" t="s">
        <v>5600</v>
      </c>
      <c r="I3562" s="445">
        <v>13.810000419616699</v>
      </c>
      <c r="J3562" s="445">
        <v>600</v>
      </c>
      <c r="K3562" s="446">
        <v>8283.8199462890625</v>
      </c>
    </row>
    <row r="3563" spans="1:11" ht="14.45" customHeight="1" x14ac:dyDescent="0.2">
      <c r="A3563" s="441" t="s">
        <v>5061</v>
      </c>
      <c r="B3563" s="442" t="s">
        <v>5062</v>
      </c>
      <c r="C3563" s="443" t="s">
        <v>5457</v>
      </c>
      <c r="D3563" s="444" t="s">
        <v>5458</v>
      </c>
      <c r="E3563" s="443" t="s">
        <v>1373</v>
      </c>
      <c r="F3563" s="444" t="s">
        <v>1374</v>
      </c>
      <c r="G3563" s="443" t="s">
        <v>5599</v>
      </c>
      <c r="H3563" s="443" t="s">
        <v>5601</v>
      </c>
      <c r="I3563" s="445">
        <v>13.808571815490723</v>
      </c>
      <c r="J3563" s="445">
        <v>350</v>
      </c>
      <c r="K3563" s="446">
        <v>4831.9299926757813</v>
      </c>
    </row>
    <row r="3564" spans="1:11" ht="14.45" customHeight="1" x14ac:dyDescent="0.2">
      <c r="A3564" s="441" t="s">
        <v>5061</v>
      </c>
      <c r="B3564" s="442" t="s">
        <v>5062</v>
      </c>
      <c r="C3564" s="443" t="s">
        <v>5457</v>
      </c>
      <c r="D3564" s="444" t="s">
        <v>5458</v>
      </c>
      <c r="E3564" s="443" t="s">
        <v>1373</v>
      </c>
      <c r="F3564" s="444" t="s">
        <v>1374</v>
      </c>
      <c r="G3564" s="443" t="s">
        <v>5602</v>
      </c>
      <c r="H3564" s="443" t="s">
        <v>5603</v>
      </c>
      <c r="I3564" s="445">
        <v>2.3599998950958252</v>
      </c>
      <c r="J3564" s="445">
        <v>800</v>
      </c>
      <c r="K3564" s="446">
        <v>1888</v>
      </c>
    </row>
    <row r="3565" spans="1:11" ht="14.45" customHeight="1" x14ac:dyDescent="0.2">
      <c r="A3565" s="441" t="s">
        <v>5061</v>
      </c>
      <c r="B3565" s="442" t="s">
        <v>5062</v>
      </c>
      <c r="C3565" s="443" t="s">
        <v>5457</v>
      </c>
      <c r="D3565" s="444" t="s">
        <v>5458</v>
      </c>
      <c r="E3565" s="443" t="s">
        <v>1373</v>
      </c>
      <c r="F3565" s="444" t="s">
        <v>1374</v>
      </c>
      <c r="G3565" s="443" t="s">
        <v>5604</v>
      </c>
      <c r="H3565" s="443" t="s">
        <v>5605</v>
      </c>
      <c r="I3565" s="445">
        <v>2.3599998950958252</v>
      </c>
      <c r="J3565" s="445">
        <v>1850</v>
      </c>
      <c r="K3565" s="446">
        <v>4366</v>
      </c>
    </row>
    <row r="3566" spans="1:11" ht="14.45" customHeight="1" x14ac:dyDescent="0.2">
      <c r="A3566" s="441" t="s">
        <v>5061</v>
      </c>
      <c r="B3566" s="442" t="s">
        <v>5062</v>
      </c>
      <c r="C3566" s="443" t="s">
        <v>5457</v>
      </c>
      <c r="D3566" s="444" t="s">
        <v>5458</v>
      </c>
      <c r="E3566" s="443" t="s">
        <v>1373</v>
      </c>
      <c r="F3566" s="444" t="s">
        <v>1374</v>
      </c>
      <c r="G3566" s="443" t="s">
        <v>3410</v>
      </c>
      <c r="H3566" s="443" t="s">
        <v>3411</v>
      </c>
      <c r="I3566" s="445">
        <v>2.3587498962879181</v>
      </c>
      <c r="J3566" s="445">
        <v>1200</v>
      </c>
      <c r="K3566" s="446">
        <v>2831</v>
      </c>
    </row>
    <row r="3567" spans="1:11" ht="14.45" customHeight="1" x14ac:dyDescent="0.2">
      <c r="A3567" s="441" t="s">
        <v>5061</v>
      </c>
      <c r="B3567" s="442" t="s">
        <v>5062</v>
      </c>
      <c r="C3567" s="443" t="s">
        <v>5457</v>
      </c>
      <c r="D3567" s="444" t="s">
        <v>5458</v>
      </c>
      <c r="E3567" s="443" t="s">
        <v>1373</v>
      </c>
      <c r="F3567" s="444" t="s">
        <v>1374</v>
      </c>
      <c r="G3567" s="443" t="s">
        <v>5602</v>
      </c>
      <c r="H3567" s="443" t="s">
        <v>5606</v>
      </c>
      <c r="I3567" s="445">
        <v>2.3599998950958252</v>
      </c>
      <c r="J3567" s="445">
        <v>600</v>
      </c>
      <c r="K3567" s="446">
        <v>1416</v>
      </c>
    </row>
    <row r="3568" spans="1:11" ht="14.45" customHeight="1" x14ac:dyDescent="0.2">
      <c r="A3568" s="441" t="s">
        <v>5061</v>
      </c>
      <c r="B3568" s="442" t="s">
        <v>5062</v>
      </c>
      <c r="C3568" s="443" t="s">
        <v>5457</v>
      </c>
      <c r="D3568" s="444" t="s">
        <v>5458</v>
      </c>
      <c r="E3568" s="443" t="s">
        <v>1373</v>
      </c>
      <c r="F3568" s="444" t="s">
        <v>1374</v>
      </c>
      <c r="G3568" s="443" t="s">
        <v>5604</v>
      </c>
      <c r="H3568" s="443" t="s">
        <v>5607</v>
      </c>
      <c r="I3568" s="445">
        <v>2.3599998950958252</v>
      </c>
      <c r="J3568" s="445">
        <v>2400</v>
      </c>
      <c r="K3568" s="446">
        <v>5663.7000007629395</v>
      </c>
    </row>
    <row r="3569" spans="1:11" ht="14.45" customHeight="1" x14ac:dyDescent="0.2">
      <c r="A3569" s="441" t="s">
        <v>5061</v>
      </c>
      <c r="B3569" s="442" t="s">
        <v>5062</v>
      </c>
      <c r="C3569" s="443" t="s">
        <v>5457</v>
      </c>
      <c r="D3569" s="444" t="s">
        <v>5458</v>
      </c>
      <c r="E3569" s="443" t="s">
        <v>1373</v>
      </c>
      <c r="F3569" s="444" t="s">
        <v>1374</v>
      </c>
      <c r="G3569" s="443" t="s">
        <v>3410</v>
      </c>
      <c r="H3569" s="443" t="s">
        <v>5608</v>
      </c>
      <c r="I3569" s="445">
        <v>2.3599998950958252</v>
      </c>
      <c r="J3569" s="445">
        <v>900</v>
      </c>
      <c r="K3569" s="446">
        <v>2124</v>
      </c>
    </row>
    <row r="3570" spans="1:11" ht="14.45" customHeight="1" x14ac:dyDescent="0.2">
      <c r="A3570" s="441" t="s">
        <v>5061</v>
      </c>
      <c r="B3570" s="442" t="s">
        <v>5062</v>
      </c>
      <c r="C3570" s="443" t="s">
        <v>5457</v>
      </c>
      <c r="D3570" s="444" t="s">
        <v>5458</v>
      </c>
      <c r="E3570" s="443" t="s">
        <v>1373</v>
      </c>
      <c r="F3570" s="444" t="s">
        <v>1374</v>
      </c>
      <c r="G3570" s="443" t="s">
        <v>3366</v>
      </c>
      <c r="H3570" s="443" t="s">
        <v>3417</v>
      </c>
      <c r="I3570" s="445">
        <v>2.9050000905990601</v>
      </c>
      <c r="J3570" s="445">
        <v>400</v>
      </c>
      <c r="K3570" s="446">
        <v>1162</v>
      </c>
    </row>
    <row r="3571" spans="1:11" ht="14.45" customHeight="1" x14ac:dyDescent="0.2">
      <c r="A3571" s="441" t="s">
        <v>5061</v>
      </c>
      <c r="B3571" s="442" t="s">
        <v>5062</v>
      </c>
      <c r="C3571" s="443" t="s">
        <v>5457</v>
      </c>
      <c r="D3571" s="444" t="s">
        <v>5458</v>
      </c>
      <c r="E3571" s="443" t="s">
        <v>1373</v>
      </c>
      <c r="F3571" s="444" t="s">
        <v>1374</v>
      </c>
      <c r="G3571" s="443" t="s">
        <v>5609</v>
      </c>
      <c r="H3571" s="443" t="s">
        <v>5610</v>
      </c>
      <c r="I3571" s="445">
        <v>150.64999389648438</v>
      </c>
      <c r="J3571" s="445">
        <v>2</v>
      </c>
      <c r="K3571" s="446">
        <v>301.29000854492188</v>
      </c>
    </row>
    <row r="3572" spans="1:11" ht="14.45" customHeight="1" x14ac:dyDescent="0.2">
      <c r="A3572" s="441" t="s">
        <v>5061</v>
      </c>
      <c r="B3572" s="442" t="s">
        <v>5062</v>
      </c>
      <c r="C3572" s="443" t="s">
        <v>5457</v>
      </c>
      <c r="D3572" s="444" t="s">
        <v>5458</v>
      </c>
      <c r="E3572" s="443" t="s">
        <v>1373</v>
      </c>
      <c r="F3572" s="444" t="s">
        <v>1374</v>
      </c>
      <c r="G3572" s="443" t="s">
        <v>5609</v>
      </c>
      <c r="H3572" s="443" t="s">
        <v>5611</v>
      </c>
      <c r="I3572" s="445">
        <v>150.58999633789063</v>
      </c>
      <c r="J3572" s="445">
        <v>2</v>
      </c>
      <c r="K3572" s="446">
        <v>301.17999267578125</v>
      </c>
    </row>
    <row r="3573" spans="1:11" ht="14.45" customHeight="1" x14ac:dyDescent="0.2">
      <c r="A3573" s="441" t="s">
        <v>5061</v>
      </c>
      <c r="B3573" s="442" t="s">
        <v>5062</v>
      </c>
      <c r="C3573" s="443" t="s">
        <v>5457</v>
      </c>
      <c r="D3573" s="444" t="s">
        <v>5458</v>
      </c>
      <c r="E3573" s="443" t="s">
        <v>1373</v>
      </c>
      <c r="F3573" s="444" t="s">
        <v>1374</v>
      </c>
      <c r="G3573" s="443" t="s">
        <v>1378</v>
      </c>
      <c r="H3573" s="443" t="s">
        <v>1379</v>
      </c>
      <c r="I3573" s="445">
        <v>1.0909090665253725E-2</v>
      </c>
      <c r="J3573" s="445">
        <v>3000</v>
      </c>
      <c r="K3573" s="446">
        <v>34</v>
      </c>
    </row>
    <row r="3574" spans="1:11" ht="14.45" customHeight="1" x14ac:dyDescent="0.2">
      <c r="A3574" s="441" t="s">
        <v>5061</v>
      </c>
      <c r="B3574" s="442" t="s">
        <v>5062</v>
      </c>
      <c r="C3574" s="443" t="s">
        <v>5457</v>
      </c>
      <c r="D3574" s="444" t="s">
        <v>5458</v>
      </c>
      <c r="E3574" s="443" t="s">
        <v>1373</v>
      </c>
      <c r="F3574" s="444" t="s">
        <v>1374</v>
      </c>
      <c r="G3574" s="443" t="s">
        <v>5612</v>
      </c>
      <c r="H3574" s="443" t="s">
        <v>5613</v>
      </c>
      <c r="I3574" s="445">
        <v>373.64999389648438</v>
      </c>
      <c r="J3574" s="445">
        <v>1</v>
      </c>
      <c r="K3574" s="446">
        <v>373.64999389648438</v>
      </c>
    </row>
    <row r="3575" spans="1:11" ht="14.45" customHeight="1" x14ac:dyDescent="0.2">
      <c r="A3575" s="441" t="s">
        <v>5061</v>
      </c>
      <c r="B3575" s="442" t="s">
        <v>5062</v>
      </c>
      <c r="C3575" s="443" t="s">
        <v>5457</v>
      </c>
      <c r="D3575" s="444" t="s">
        <v>5458</v>
      </c>
      <c r="E3575" s="443" t="s">
        <v>1373</v>
      </c>
      <c r="F3575" s="444" t="s">
        <v>1374</v>
      </c>
      <c r="G3575" s="443" t="s">
        <v>1378</v>
      </c>
      <c r="H3575" s="443" t="s">
        <v>5198</v>
      </c>
      <c r="I3575" s="445">
        <v>1.1666666405896345E-2</v>
      </c>
      <c r="J3575" s="445">
        <v>2300</v>
      </c>
      <c r="K3575" s="446">
        <v>27</v>
      </c>
    </row>
    <row r="3576" spans="1:11" ht="14.45" customHeight="1" x14ac:dyDescent="0.2">
      <c r="A3576" s="441" t="s">
        <v>5061</v>
      </c>
      <c r="B3576" s="442" t="s">
        <v>5062</v>
      </c>
      <c r="C3576" s="443" t="s">
        <v>5457</v>
      </c>
      <c r="D3576" s="444" t="s">
        <v>5458</v>
      </c>
      <c r="E3576" s="443" t="s">
        <v>1373</v>
      </c>
      <c r="F3576" s="444" t="s">
        <v>1374</v>
      </c>
      <c r="G3576" s="443" t="s">
        <v>5199</v>
      </c>
      <c r="H3576" s="443" t="s">
        <v>5200</v>
      </c>
      <c r="I3576" s="445">
        <v>1815</v>
      </c>
      <c r="J3576" s="445">
        <v>5</v>
      </c>
      <c r="K3576" s="446">
        <v>9075</v>
      </c>
    </row>
    <row r="3577" spans="1:11" ht="14.45" customHeight="1" x14ac:dyDescent="0.2">
      <c r="A3577" s="441" t="s">
        <v>5061</v>
      </c>
      <c r="B3577" s="442" t="s">
        <v>5062</v>
      </c>
      <c r="C3577" s="443" t="s">
        <v>5457</v>
      </c>
      <c r="D3577" s="444" t="s">
        <v>5458</v>
      </c>
      <c r="E3577" s="443" t="s">
        <v>1373</v>
      </c>
      <c r="F3577" s="444" t="s">
        <v>1374</v>
      </c>
      <c r="G3577" s="443" t="s">
        <v>3458</v>
      </c>
      <c r="H3577" s="443" t="s">
        <v>3459</v>
      </c>
      <c r="I3577" s="445">
        <v>601.3699951171875</v>
      </c>
      <c r="J3577" s="445">
        <v>2</v>
      </c>
      <c r="K3577" s="446">
        <v>1202.739990234375</v>
      </c>
    </row>
    <row r="3578" spans="1:11" ht="14.45" customHeight="1" x14ac:dyDescent="0.2">
      <c r="A3578" s="441" t="s">
        <v>5061</v>
      </c>
      <c r="B3578" s="442" t="s">
        <v>5062</v>
      </c>
      <c r="C3578" s="443" t="s">
        <v>5457</v>
      </c>
      <c r="D3578" s="444" t="s">
        <v>5458</v>
      </c>
      <c r="E3578" s="443" t="s">
        <v>1373</v>
      </c>
      <c r="F3578" s="444" t="s">
        <v>1374</v>
      </c>
      <c r="G3578" s="443" t="s">
        <v>3458</v>
      </c>
      <c r="H3578" s="443" t="s">
        <v>5614</v>
      </c>
      <c r="I3578" s="445">
        <v>601.3699951171875</v>
      </c>
      <c r="J3578" s="445">
        <v>4</v>
      </c>
      <c r="K3578" s="446">
        <v>2405.47998046875</v>
      </c>
    </row>
    <row r="3579" spans="1:11" ht="14.45" customHeight="1" x14ac:dyDescent="0.2">
      <c r="A3579" s="441" t="s">
        <v>5061</v>
      </c>
      <c r="B3579" s="442" t="s">
        <v>5062</v>
      </c>
      <c r="C3579" s="443" t="s">
        <v>5457</v>
      </c>
      <c r="D3579" s="444" t="s">
        <v>5458</v>
      </c>
      <c r="E3579" s="443" t="s">
        <v>1373</v>
      </c>
      <c r="F3579" s="444" t="s">
        <v>1374</v>
      </c>
      <c r="G3579" s="443" t="s">
        <v>3458</v>
      </c>
      <c r="H3579" s="443" t="s">
        <v>5615</v>
      </c>
      <c r="I3579" s="445">
        <v>601.3699951171875</v>
      </c>
      <c r="J3579" s="445">
        <v>4</v>
      </c>
      <c r="K3579" s="446">
        <v>2405.47998046875</v>
      </c>
    </row>
    <row r="3580" spans="1:11" ht="14.45" customHeight="1" x14ac:dyDescent="0.2">
      <c r="A3580" s="441" t="s">
        <v>5061</v>
      </c>
      <c r="B3580" s="442" t="s">
        <v>5062</v>
      </c>
      <c r="C3580" s="443" t="s">
        <v>5457</v>
      </c>
      <c r="D3580" s="444" t="s">
        <v>5458</v>
      </c>
      <c r="E3580" s="443" t="s">
        <v>1373</v>
      </c>
      <c r="F3580" s="444" t="s">
        <v>1374</v>
      </c>
      <c r="G3580" s="443" t="s">
        <v>5616</v>
      </c>
      <c r="H3580" s="443" t="s">
        <v>5617</v>
      </c>
      <c r="I3580" s="445">
        <v>2.7281249910593033</v>
      </c>
      <c r="J3580" s="445">
        <v>11100</v>
      </c>
      <c r="K3580" s="446">
        <v>30128.999938964844</v>
      </c>
    </row>
    <row r="3581" spans="1:11" ht="14.45" customHeight="1" x14ac:dyDescent="0.2">
      <c r="A3581" s="441" t="s">
        <v>5061</v>
      </c>
      <c r="B3581" s="442" t="s">
        <v>5062</v>
      </c>
      <c r="C3581" s="443" t="s">
        <v>5457</v>
      </c>
      <c r="D3581" s="444" t="s">
        <v>5458</v>
      </c>
      <c r="E3581" s="443" t="s">
        <v>1373</v>
      </c>
      <c r="F3581" s="444" t="s">
        <v>1374</v>
      </c>
      <c r="G3581" s="443" t="s">
        <v>5618</v>
      </c>
      <c r="H3581" s="443" t="s">
        <v>5619</v>
      </c>
      <c r="I3581" s="445">
        <v>1.6950000524520874</v>
      </c>
      <c r="J3581" s="445">
        <v>1800</v>
      </c>
      <c r="K3581" s="446">
        <v>3051</v>
      </c>
    </row>
    <row r="3582" spans="1:11" ht="14.45" customHeight="1" x14ac:dyDescent="0.2">
      <c r="A3582" s="441" t="s">
        <v>5061</v>
      </c>
      <c r="B3582" s="442" t="s">
        <v>5062</v>
      </c>
      <c r="C3582" s="443" t="s">
        <v>5457</v>
      </c>
      <c r="D3582" s="444" t="s">
        <v>5458</v>
      </c>
      <c r="E3582" s="443" t="s">
        <v>1373</v>
      </c>
      <c r="F3582" s="444" t="s">
        <v>1374</v>
      </c>
      <c r="G3582" s="443" t="s">
        <v>5208</v>
      </c>
      <c r="H3582" s="443" t="s">
        <v>5209</v>
      </c>
      <c r="I3582" s="445">
        <v>21.22333272298177</v>
      </c>
      <c r="J3582" s="445">
        <v>450</v>
      </c>
      <c r="K3582" s="446">
        <v>9551.0402221679688</v>
      </c>
    </row>
    <row r="3583" spans="1:11" ht="14.45" customHeight="1" x14ac:dyDescent="0.2">
      <c r="A3583" s="441" t="s">
        <v>5061</v>
      </c>
      <c r="B3583" s="442" t="s">
        <v>5062</v>
      </c>
      <c r="C3583" s="443" t="s">
        <v>5457</v>
      </c>
      <c r="D3583" s="444" t="s">
        <v>5458</v>
      </c>
      <c r="E3583" s="443" t="s">
        <v>1373</v>
      </c>
      <c r="F3583" s="444" t="s">
        <v>1374</v>
      </c>
      <c r="G3583" s="443" t="s">
        <v>5208</v>
      </c>
      <c r="H3583" s="443" t="s">
        <v>5620</v>
      </c>
      <c r="I3583" s="445">
        <v>21.22499942779541</v>
      </c>
      <c r="J3583" s="445">
        <v>400</v>
      </c>
      <c r="K3583" s="446">
        <v>8489.4500732421875</v>
      </c>
    </row>
    <row r="3584" spans="1:11" ht="14.45" customHeight="1" x14ac:dyDescent="0.2">
      <c r="A3584" s="441" t="s">
        <v>5061</v>
      </c>
      <c r="B3584" s="442" t="s">
        <v>5062</v>
      </c>
      <c r="C3584" s="443" t="s">
        <v>5457</v>
      </c>
      <c r="D3584" s="444" t="s">
        <v>5458</v>
      </c>
      <c r="E3584" s="443" t="s">
        <v>1373</v>
      </c>
      <c r="F3584" s="444" t="s">
        <v>1374</v>
      </c>
      <c r="G3584" s="443" t="s">
        <v>5621</v>
      </c>
      <c r="H3584" s="443" t="s">
        <v>5622</v>
      </c>
      <c r="I3584" s="445">
        <v>11.699999809265137</v>
      </c>
      <c r="J3584" s="445">
        <v>100</v>
      </c>
      <c r="K3584" s="446">
        <v>1170.0699462890625</v>
      </c>
    </row>
    <row r="3585" spans="1:11" ht="14.45" customHeight="1" x14ac:dyDescent="0.2">
      <c r="A3585" s="441" t="s">
        <v>5061</v>
      </c>
      <c r="B3585" s="442" t="s">
        <v>5062</v>
      </c>
      <c r="C3585" s="443" t="s">
        <v>5457</v>
      </c>
      <c r="D3585" s="444" t="s">
        <v>5458</v>
      </c>
      <c r="E3585" s="443" t="s">
        <v>1373</v>
      </c>
      <c r="F3585" s="444" t="s">
        <v>1374</v>
      </c>
      <c r="G3585" s="443" t="s">
        <v>5623</v>
      </c>
      <c r="H3585" s="443" t="s">
        <v>5624</v>
      </c>
      <c r="I3585" s="445">
        <v>45.5</v>
      </c>
      <c r="J3585" s="445">
        <v>580</v>
      </c>
      <c r="K3585" s="446">
        <v>26387.679809570313</v>
      </c>
    </row>
    <row r="3586" spans="1:11" ht="14.45" customHeight="1" x14ac:dyDescent="0.2">
      <c r="A3586" s="441" t="s">
        <v>5061</v>
      </c>
      <c r="B3586" s="442" t="s">
        <v>5062</v>
      </c>
      <c r="C3586" s="443" t="s">
        <v>5457</v>
      </c>
      <c r="D3586" s="444" t="s">
        <v>5458</v>
      </c>
      <c r="E3586" s="443" t="s">
        <v>1373</v>
      </c>
      <c r="F3586" s="444" t="s">
        <v>1374</v>
      </c>
      <c r="G3586" s="443" t="s">
        <v>5623</v>
      </c>
      <c r="H3586" s="443" t="s">
        <v>5625</v>
      </c>
      <c r="I3586" s="445">
        <v>45.498333613077797</v>
      </c>
      <c r="J3586" s="445">
        <v>400</v>
      </c>
      <c r="K3586" s="446">
        <v>18198.559814453125</v>
      </c>
    </row>
    <row r="3587" spans="1:11" ht="14.45" customHeight="1" x14ac:dyDescent="0.2">
      <c r="A3587" s="441" t="s">
        <v>5061</v>
      </c>
      <c r="B3587" s="442" t="s">
        <v>5062</v>
      </c>
      <c r="C3587" s="443" t="s">
        <v>5457</v>
      </c>
      <c r="D3587" s="444" t="s">
        <v>5458</v>
      </c>
      <c r="E3587" s="443" t="s">
        <v>1373</v>
      </c>
      <c r="F3587" s="444" t="s">
        <v>1374</v>
      </c>
      <c r="G3587" s="443" t="s">
        <v>5210</v>
      </c>
      <c r="H3587" s="443" t="s">
        <v>5211</v>
      </c>
      <c r="I3587" s="445">
        <v>11.14454546841708</v>
      </c>
      <c r="J3587" s="445">
        <v>2700</v>
      </c>
      <c r="K3587" s="446">
        <v>30091</v>
      </c>
    </row>
    <row r="3588" spans="1:11" ht="14.45" customHeight="1" x14ac:dyDescent="0.2">
      <c r="A3588" s="441" t="s">
        <v>5061</v>
      </c>
      <c r="B3588" s="442" t="s">
        <v>5062</v>
      </c>
      <c r="C3588" s="443" t="s">
        <v>5457</v>
      </c>
      <c r="D3588" s="444" t="s">
        <v>5458</v>
      </c>
      <c r="E3588" s="443" t="s">
        <v>1373</v>
      </c>
      <c r="F3588" s="444" t="s">
        <v>1374</v>
      </c>
      <c r="G3588" s="443" t="s">
        <v>5210</v>
      </c>
      <c r="H3588" s="443" t="s">
        <v>5212</v>
      </c>
      <c r="I3588" s="445">
        <v>11.143333435058594</v>
      </c>
      <c r="J3588" s="445">
        <v>2000</v>
      </c>
      <c r="K3588" s="446">
        <v>22286</v>
      </c>
    </row>
    <row r="3589" spans="1:11" ht="14.45" customHeight="1" x14ac:dyDescent="0.2">
      <c r="A3589" s="441" t="s">
        <v>5061</v>
      </c>
      <c r="B3589" s="442" t="s">
        <v>5062</v>
      </c>
      <c r="C3589" s="443" t="s">
        <v>5457</v>
      </c>
      <c r="D3589" s="444" t="s">
        <v>5458</v>
      </c>
      <c r="E3589" s="443" t="s">
        <v>1373</v>
      </c>
      <c r="F3589" s="444" t="s">
        <v>1374</v>
      </c>
      <c r="G3589" s="443" t="s">
        <v>5626</v>
      </c>
      <c r="H3589" s="443" t="s">
        <v>5627</v>
      </c>
      <c r="I3589" s="445">
        <v>85.379997253417969</v>
      </c>
      <c r="J3589" s="445">
        <v>25</v>
      </c>
      <c r="K3589" s="446">
        <v>2134.43994140625</v>
      </c>
    </row>
    <row r="3590" spans="1:11" ht="14.45" customHeight="1" x14ac:dyDescent="0.2">
      <c r="A3590" s="441" t="s">
        <v>5061</v>
      </c>
      <c r="B3590" s="442" t="s">
        <v>5062</v>
      </c>
      <c r="C3590" s="443" t="s">
        <v>5457</v>
      </c>
      <c r="D3590" s="444" t="s">
        <v>5458</v>
      </c>
      <c r="E3590" s="443" t="s">
        <v>1373</v>
      </c>
      <c r="F3590" s="444" t="s">
        <v>1374</v>
      </c>
      <c r="G3590" s="443" t="s">
        <v>5628</v>
      </c>
      <c r="H3590" s="443" t="s">
        <v>5629</v>
      </c>
      <c r="I3590" s="445">
        <v>40.861818486993961</v>
      </c>
      <c r="J3590" s="445">
        <v>240</v>
      </c>
      <c r="K3590" s="446">
        <v>9806.8701171875</v>
      </c>
    </row>
    <row r="3591" spans="1:11" ht="14.45" customHeight="1" x14ac:dyDescent="0.2">
      <c r="A3591" s="441" t="s">
        <v>5061</v>
      </c>
      <c r="B3591" s="442" t="s">
        <v>5062</v>
      </c>
      <c r="C3591" s="443" t="s">
        <v>5457</v>
      </c>
      <c r="D3591" s="444" t="s">
        <v>5458</v>
      </c>
      <c r="E3591" s="443" t="s">
        <v>1373</v>
      </c>
      <c r="F3591" s="444" t="s">
        <v>1374</v>
      </c>
      <c r="G3591" s="443" t="s">
        <v>5628</v>
      </c>
      <c r="H3591" s="443" t="s">
        <v>5630</v>
      </c>
      <c r="I3591" s="445">
        <v>40.865999603271483</v>
      </c>
      <c r="J3591" s="445">
        <v>100</v>
      </c>
      <c r="K3591" s="446">
        <v>4086.60009765625</v>
      </c>
    </row>
    <row r="3592" spans="1:11" ht="14.45" customHeight="1" x14ac:dyDescent="0.2">
      <c r="A3592" s="441" t="s">
        <v>5061</v>
      </c>
      <c r="B3592" s="442" t="s">
        <v>5062</v>
      </c>
      <c r="C3592" s="443" t="s">
        <v>5457</v>
      </c>
      <c r="D3592" s="444" t="s">
        <v>5458</v>
      </c>
      <c r="E3592" s="443" t="s">
        <v>1373</v>
      </c>
      <c r="F3592" s="444" t="s">
        <v>1374</v>
      </c>
      <c r="G3592" s="443" t="s">
        <v>5631</v>
      </c>
      <c r="H3592" s="443" t="s">
        <v>5632</v>
      </c>
      <c r="I3592" s="445">
        <v>263.77999877929688</v>
      </c>
      <c r="J3592" s="445">
        <v>92</v>
      </c>
      <c r="K3592" s="446">
        <v>24267.760162353516</v>
      </c>
    </row>
    <row r="3593" spans="1:11" ht="14.45" customHeight="1" x14ac:dyDescent="0.2">
      <c r="A3593" s="441" t="s">
        <v>5061</v>
      </c>
      <c r="B3593" s="442" t="s">
        <v>5062</v>
      </c>
      <c r="C3593" s="443" t="s">
        <v>5457</v>
      </c>
      <c r="D3593" s="444" t="s">
        <v>5458</v>
      </c>
      <c r="E3593" s="443" t="s">
        <v>1373</v>
      </c>
      <c r="F3593" s="444" t="s">
        <v>1374</v>
      </c>
      <c r="G3593" s="443" t="s">
        <v>5633</v>
      </c>
      <c r="H3593" s="443" t="s">
        <v>5634</v>
      </c>
      <c r="I3593" s="445">
        <v>396.8800048828125</v>
      </c>
      <c r="J3593" s="445">
        <v>1</v>
      </c>
      <c r="K3593" s="446">
        <v>396.8800048828125</v>
      </c>
    </row>
    <row r="3594" spans="1:11" ht="14.45" customHeight="1" x14ac:dyDescent="0.2">
      <c r="A3594" s="441" t="s">
        <v>5061</v>
      </c>
      <c r="B3594" s="442" t="s">
        <v>5062</v>
      </c>
      <c r="C3594" s="443" t="s">
        <v>5457</v>
      </c>
      <c r="D3594" s="444" t="s">
        <v>5458</v>
      </c>
      <c r="E3594" s="443" t="s">
        <v>1373</v>
      </c>
      <c r="F3594" s="444" t="s">
        <v>1374</v>
      </c>
      <c r="G3594" s="443" t="s">
        <v>5635</v>
      </c>
      <c r="H3594" s="443" t="s">
        <v>5636</v>
      </c>
      <c r="I3594" s="445">
        <v>5.2899999618530273</v>
      </c>
      <c r="J3594" s="445">
        <v>300</v>
      </c>
      <c r="K3594" s="446">
        <v>1587</v>
      </c>
    </row>
    <row r="3595" spans="1:11" ht="14.45" customHeight="1" x14ac:dyDescent="0.2">
      <c r="A3595" s="441" t="s">
        <v>5061</v>
      </c>
      <c r="B3595" s="442" t="s">
        <v>5062</v>
      </c>
      <c r="C3595" s="443" t="s">
        <v>5457</v>
      </c>
      <c r="D3595" s="444" t="s">
        <v>5458</v>
      </c>
      <c r="E3595" s="443" t="s">
        <v>1373</v>
      </c>
      <c r="F3595" s="444" t="s">
        <v>1374</v>
      </c>
      <c r="G3595" s="443" t="s">
        <v>3548</v>
      </c>
      <c r="H3595" s="443" t="s">
        <v>3549</v>
      </c>
      <c r="I3595" s="445">
        <v>5.2645455707203261</v>
      </c>
      <c r="J3595" s="445">
        <v>5400</v>
      </c>
      <c r="K3595" s="446">
        <v>28428</v>
      </c>
    </row>
    <row r="3596" spans="1:11" ht="14.45" customHeight="1" x14ac:dyDescent="0.2">
      <c r="A3596" s="441" t="s">
        <v>5061</v>
      </c>
      <c r="B3596" s="442" t="s">
        <v>5062</v>
      </c>
      <c r="C3596" s="443" t="s">
        <v>5457</v>
      </c>
      <c r="D3596" s="444" t="s">
        <v>5458</v>
      </c>
      <c r="E3596" s="443" t="s">
        <v>1373</v>
      </c>
      <c r="F3596" s="444" t="s">
        <v>1374</v>
      </c>
      <c r="G3596" s="443" t="s">
        <v>5220</v>
      </c>
      <c r="H3596" s="443" t="s">
        <v>5221</v>
      </c>
      <c r="I3596" s="445">
        <v>3.4854545593261719</v>
      </c>
      <c r="J3596" s="445">
        <v>3400</v>
      </c>
      <c r="K3596" s="446">
        <v>11850.639984130859</v>
      </c>
    </row>
    <row r="3597" spans="1:11" ht="14.45" customHeight="1" x14ac:dyDescent="0.2">
      <c r="A3597" s="441" t="s">
        <v>5061</v>
      </c>
      <c r="B3597" s="442" t="s">
        <v>5062</v>
      </c>
      <c r="C3597" s="443" t="s">
        <v>5457</v>
      </c>
      <c r="D3597" s="444" t="s">
        <v>5458</v>
      </c>
      <c r="E3597" s="443" t="s">
        <v>1373</v>
      </c>
      <c r="F3597" s="444" t="s">
        <v>1374</v>
      </c>
      <c r="G3597" s="443" t="s">
        <v>5637</v>
      </c>
      <c r="H3597" s="443" t="s">
        <v>5638</v>
      </c>
      <c r="I3597" s="445">
        <v>17.663333257039387</v>
      </c>
      <c r="J3597" s="445">
        <v>60</v>
      </c>
      <c r="K3597" s="446">
        <v>1059.8000183105469</v>
      </c>
    </row>
    <row r="3598" spans="1:11" ht="14.45" customHeight="1" x14ac:dyDescent="0.2">
      <c r="A3598" s="441" t="s">
        <v>5061</v>
      </c>
      <c r="B3598" s="442" t="s">
        <v>5062</v>
      </c>
      <c r="C3598" s="443" t="s">
        <v>5457</v>
      </c>
      <c r="D3598" s="444" t="s">
        <v>5458</v>
      </c>
      <c r="E3598" s="443" t="s">
        <v>1373</v>
      </c>
      <c r="F3598" s="444" t="s">
        <v>1374</v>
      </c>
      <c r="G3598" s="443" t="s">
        <v>5639</v>
      </c>
      <c r="H3598" s="443" t="s">
        <v>5640</v>
      </c>
      <c r="I3598" s="445">
        <v>24.409999847412109</v>
      </c>
      <c r="J3598" s="445">
        <v>150</v>
      </c>
      <c r="K3598" s="446">
        <v>3660.8701171875</v>
      </c>
    </row>
    <row r="3599" spans="1:11" ht="14.45" customHeight="1" x14ac:dyDescent="0.2">
      <c r="A3599" s="441" t="s">
        <v>5061</v>
      </c>
      <c r="B3599" s="442" t="s">
        <v>5062</v>
      </c>
      <c r="C3599" s="443" t="s">
        <v>5457</v>
      </c>
      <c r="D3599" s="444" t="s">
        <v>5458</v>
      </c>
      <c r="E3599" s="443" t="s">
        <v>1373</v>
      </c>
      <c r="F3599" s="444" t="s">
        <v>1374</v>
      </c>
      <c r="G3599" s="443" t="s">
        <v>5639</v>
      </c>
      <c r="H3599" s="443" t="s">
        <v>5641</v>
      </c>
      <c r="I3599" s="445">
        <v>24.409999847412109</v>
      </c>
      <c r="J3599" s="445">
        <v>150</v>
      </c>
      <c r="K3599" s="446">
        <v>3660.860107421875</v>
      </c>
    </row>
    <row r="3600" spans="1:11" ht="14.45" customHeight="1" x14ac:dyDescent="0.2">
      <c r="A3600" s="441" t="s">
        <v>5061</v>
      </c>
      <c r="B3600" s="442" t="s">
        <v>5062</v>
      </c>
      <c r="C3600" s="443" t="s">
        <v>5457</v>
      </c>
      <c r="D3600" s="444" t="s">
        <v>5458</v>
      </c>
      <c r="E3600" s="443" t="s">
        <v>1373</v>
      </c>
      <c r="F3600" s="444" t="s">
        <v>1374</v>
      </c>
      <c r="G3600" s="443" t="s">
        <v>5642</v>
      </c>
      <c r="H3600" s="443" t="s">
        <v>5643</v>
      </c>
      <c r="I3600" s="445">
        <v>49.909999847412109</v>
      </c>
      <c r="J3600" s="445">
        <v>50</v>
      </c>
      <c r="K3600" s="446">
        <v>2495.6298828125</v>
      </c>
    </row>
    <row r="3601" spans="1:11" ht="14.45" customHeight="1" x14ac:dyDescent="0.2">
      <c r="A3601" s="441" t="s">
        <v>5061</v>
      </c>
      <c r="B3601" s="442" t="s">
        <v>5062</v>
      </c>
      <c r="C3601" s="443" t="s">
        <v>5457</v>
      </c>
      <c r="D3601" s="444" t="s">
        <v>5458</v>
      </c>
      <c r="E3601" s="443" t="s">
        <v>1373</v>
      </c>
      <c r="F3601" s="444" t="s">
        <v>1374</v>
      </c>
      <c r="G3601" s="443" t="s">
        <v>3548</v>
      </c>
      <c r="H3601" s="443" t="s">
        <v>3555</v>
      </c>
      <c r="I3601" s="445">
        <v>5.4116667111714678</v>
      </c>
      <c r="J3601" s="445">
        <v>3600</v>
      </c>
      <c r="K3601" s="446">
        <v>19444</v>
      </c>
    </row>
    <row r="3602" spans="1:11" ht="14.45" customHeight="1" x14ac:dyDescent="0.2">
      <c r="A3602" s="441" t="s">
        <v>5061</v>
      </c>
      <c r="B3602" s="442" t="s">
        <v>5062</v>
      </c>
      <c r="C3602" s="443" t="s">
        <v>5457</v>
      </c>
      <c r="D3602" s="444" t="s">
        <v>5458</v>
      </c>
      <c r="E3602" s="443" t="s">
        <v>1373</v>
      </c>
      <c r="F3602" s="444" t="s">
        <v>1374</v>
      </c>
      <c r="G3602" s="443" t="s">
        <v>5220</v>
      </c>
      <c r="H3602" s="443" t="s">
        <v>5644</v>
      </c>
      <c r="I3602" s="445">
        <v>3.4050000905990601</v>
      </c>
      <c r="J3602" s="445">
        <v>2400</v>
      </c>
      <c r="K3602" s="446">
        <v>8172</v>
      </c>
    </row>
    <row r="3603" spans="1:11" ht="14.45" customHeight="1" x14ac:dyDescent="0.2">
      <c r="A3603" s="441" t="s">
        <v>5061</v>
      </c>
      <c r="B3603" s="442" t="s">
        <v>5062</v>
      </c>
      <c r="C3603" s="443" t="s">
        <v>5457</v>
      </c>
      <c r="D3603" s="444" t="s">
        <v>5458</v>
      </c>
      <c r="E3603" s="443" t="s">
        <v>1373</v>
      </c>
      <c r="F3603" s="444" t="s">
        <v>1374</v>
      </c>
      <c r="G3603" s="443" t="s">
        <v>5639</v>
      </c>
      <c r="H3603" s="443" t="s">
        <v>5645</v>
      </c>
      <c r="I3603" s="445">
        <v>24.409999847412109</v>
      </c>
      <c r="J3603" s="445">
        <v>200</v>
      </c>
      <c r="K3603" s="446">
        <v>4881.16015625</v>
      </c>
    </row>
    <row r="3604" spans="1:11" ht="14.45" customHeight="1" x14ac:dyDescent="0.2">
      <c r="A3604" s="441" t="s">
        <v>5061</v>
      </c>
      <c r="B3604" s="442" t="s">
        <v>5062</v>
      </c>
      <c r="C3604" s="443" t="s">
        <v>5457</v>
      </c>
      <c r="D3604" s="444" t="s">
        <v>5458</v>
      </c>
      <c r="E3604" s="443" t="s">
        <v>1373</v>
      </c>
      <c r="F3604" s="444" t="s">
        <v>1374</v>
      </c>
      <c r="G3604" s="443" t="s">
        <v>5637</v>
      </c>
      <c r="H3604" s="443" t="s">
        <v>5646</v>
      </c>
      <c r="I3604" s="445">
        <v>16.700000762939453</v>
      </c>
      <c r="J3604" s="445">
        <v>20</v>
      </c>
      <c r="K3604" s="446">
        <v>334</v>
      </c>
    </row>
    <row r="3605" spans="1:11" ht="14.45" customHeight="1" x14ac:dyDescent="0.2">
      <c r="A3605" s="441" t="s">
        <v>5061</v>
      </c>
      <c r="B3605" s="442" t="s">
        <v>5062</v>
      </c>
      <c r="C3605" s="443" t="s">
        <v>5457</v>
      </c>
      <c r="D3605" s="444" t="s">
        <v>5458</v>
      </c>
      <c r="E3605" s="443" t="s">
        <v>1373</v>
      </c>
      <c r="F3605" s="444" t="s">
        <v>1374</v>
      </c>
      <c r="G3605" s="443" t="s">
        <v>5647</v>
      </c>
      <c r="H3605" s="443" t="s">
        <v>5648</v>
      </c>
      <c r="I3605" s="445">
        <v>3500</v>
      </c>
      <c r="J3605" s="445">
        <v>1</v>
      </c>
      <c r="K3605" s="446">
        <v>3500</v>
      </c>
    </row>
    <row r="3606" spans="1:11" ht="14.45" customHeight="1" x14ac:dyDescent="0.2">
      <c r="A3606" s="441" t="s">
        <v>5061</v>
      </c>
      <c r="B3606" s="442" t="s">
        <v>5062</v>
      </c>
      <c r="C3606" s="443" t="s">
        <v>5457</v>
      </c>
      <c r="D3606" s="444" t="s">
        <v>5458</v>
      </c>
      <c r="E3606" s="443" t="s">
        <v>1373</v>
      </c>
      <c r="F3606" s="444" t="s">
        <v>1374</v>
      </c>
      <c r="G3606" s="443" t="s">
        <v>5649</v>
      </c>
      <c r="H3606" s="443" t="s">
        <v>5650</v>
      </c>
      <c r="I3606" s="445">
        <v>32.900001525878906</v>
      </c>
      <c r="J3606" s="445">
        <v>90</v>
      </c>
      <c r="K3606" s="446">
        <v>2960.989990234375</v>
      </c>
    </row>
    <row r="3607" spans="1:11" ht="14.45" customHeight="1" x14ac:dyDescent="0.2">
      <c r="A3607" s="441" t="s">
        <v>5061</v>
      </c>
      <c r="B3607" s="442" t="s">
        <v>5062</v>
      </c>
      <c r="C3607" s="443" t="s">
        <v>5457</v>
      </c>
      <c r="D3607" s="444" t="s">
        <v>5458</v>
      </c>
      <c r="E3607" s="443" t="s">
        <v>1373</v>
      </c>
      <c r="F3607" s="444" t="s">
        <v>1374</v>
      </c>
      <c r="G3607" s="443" t="s">
        <v>5649</v>
      </c>
      <c r="H3607" s="443" t="s">
        <v>5651</v>
      </c>
      <c r="I3607" s="445">
        <v>32.900001525878906</v>
      </c>
      <c r="J3607" s="445">
        <v>30</v>
      </c>
      <c r="K3607" s="446">
        <v>986.989990234375</v>
      </c>
    </row>
    <row r="3608" spans="1:11" ht="14.45" customHeight="1" x14ac:dyDescent="0.2">
      <c r="A3608" s="441" t="s">
        <v>5061</v>
      </c>
      <c r="B3608" s="442" t="s">
        <v>5062</v>
      </c>
      <c r="C3608" s="443" t="s">
        <v>5457</v>
      </c>
      <c r="D3608" s="444" t="s">
        <v>5458</v>
      </c>
      <c r="E3608" s="443" t="s">
        <v>1373</v>
      </c>
      <c r="F3608" s="444" t="s">
        <v>1374</v>
      </c>
      <c r="G3608" s="443" t="s">
        <v>5652</v>
      </c>
      <c r="H3608" s="443" t="s">
        <v>5653</v>
      </c>
      <c r="I3608" s="445">
        <v>45.979999542236328</v>
      </c>
      <c r="J3608" s="445">
        <v>20</v>
      </c>
      <c r="K3608" s="446">
        <v>919.5999755859375</v>
      </c>
    </row>
    <row r="3609" spans="1:11" ht="14.45" customHeight="1" x14ac:dyDescent="0.2">
      <c r="A3609" s="441" t="s">
        <v>5061</v>
      </c>
      <c r="B3609" s="442" t="s">
        <v>5062</v>
      </c>
      <c r="C3609" s="443" t="s">
        <v>5457</v>
      </c>
      <c r="D3609" s="444" t="s">
        <v>5458</v>
      </c>
      <c r="E3609" s="443" t="s">
        <v>1373</v>
      </c>
      <c r="F3609" s="444" t="s">
        <v>1374</v>
      </c>
      <c r="G3609" s="443" t="s">
        <v>5654</v>
      </c>
      <c r="H3609" s="443" t="s">
        <v>5655</v>
      </c>
      <c r="I3609" s="445">
        <v>171.82000732421875</v>
      </c>
      <c r="J3609" s="445">
        <v>10</v>
      </c>
      <c r="K3609" s="446">
        <v>1718.199951171875</v>
      </c>
    </row>
    <row r="3610" spans="1:11" ht="14.45" customHeight="1" x14ac:dyDescent="0.2">
      <c r="A3610" s="441" t="s">
        <v>5061</v>
      </c>
      <c r="B3610" s="442" t="s">
        <v>5062</v>
      </c>
      <c r="C3610" s="443" t="s">
        <v>5457</v>
      </c>
      <c r="D3610" s="444" t="s">
        <v>5458</v>
      </c>
      <c r="E3610" s="443" t="s">
        <v>1373</v>
      </c>
      <c r="F3610" s="444" t="s">
        <v>1374</v>
      </c>
      <c r="G3610" s="443" t="s">
        <v>5656</v>
      </c>
      <c r="H3610" s="443" t="s">
        <v>5657</v>
      </c>
      <c r="I3610" s="445">
        <v>45.979999542236328</v>
      </c>
      <c r="J3610" s="445">
        <v>20</v>
      </c>
      <c r="K3610" s="446">
        <v>919.5999755859375</v>
      </c>
    </row>
    <row r="3611" spans="1:11" ht="14.45" customHeight="1" x14ac:dyDescent="0.2">
      <c r="A3611" s="441" t="s">
        <v>5061</v>
      </c>
      <c r="B3611" s="442" t="s">
        <v>5062</v>
      </c>
      <c r="C3611" s="443" t="s">
        <v>5457</v>
      </c>
      <c r="D3611" s="444" t="s">
        <v>5458</v>
      </c>
      <c r="E3611" s="443" t="s">
        <v>1373</v>
      </c>
      <c r="F3611" s="444" t="s">
        <v>1374</v>
      </c>
      <c r="G3611" s="443" t="s">
        <v>5658</v>
      </c>
      <c r="H3611" s="443" t="s">
        <v>5659</v>
      </c>
      <c r="I3611" s="445">
        <v>171.82000732421875</v>
      </c>
      <c r="J3611" s="445">
        <v>10</v>
      </c>
      <c r="K3611" s="446">
        <v>1718.199951171875</v>
      </c>
    </row>
    <row r="3612" spans="1:11" ht="14.45" customHeight="1" x14ac:dyDescent="0.2">
      <c r="A3612" s="441" t="s">
        <v>5061</v>
      </c>
      <c r="B3612" s="442" t="s">
        <v>5062</v>
      </c>
      <c r="C3612" s="443" t="s">
        <v>5457</v>
      </c>
      <c r="D3612" s="444" t="s">
        <v>5458</v>
      </c>
      <c r="E3612" s="443" t="s">
        <v>1373</v>
      </c>
      <c r="F3612" s="444" t="s">
        <v>1374</v>
      </c>
      <c r="G3612" s="443" t="s">
        <v>5660</v>
      </c>
      <c r="H3612" s="443" t="s">
        <v>5661</v>
      </c>
      <c r="I3612" s="445">
        <v>45.979999542236328</v>
      </c>
      <c r="J3612" s="445">
        <v>40</v>
      </c>
      <c r="K3612" s="446">
        <v>1839.199951171875</v>
      </c>
    </row>
    <row r="3613" spans="1:11" ht="14.45" customHeight="1" x14ac:dyDescent="0.2">
      <c r="A3613" s="441" t="s">
        <v>5061</v>
      </c>
      <c r="B3613" s="442" t="s">
        <v>5062</v>
      </c>
      <c r="C3613" s="443" t="s">
        <v>5457</v>
      </c>
      <c r="D3613" s="444" t="s">
        <v>5458</v>
      </c>
      <c r="E3613" s="443" t="s">
        <v>1373</v>
      </c>
      <c r="F3613" s="444" t="s">
        <v>1374</v>
      </c>
      <c r="G3613" s="443" t="s">
        <v>5660</v>
      </c>
      <c r="H3613" s="443" t="s">
        <v>5662</v>
      </c>
      <c r="I3613" s="445">
        <v>45.979999542236328</v>
      </c>
      <c r="J3613" s="445">
        <v>20</v>
      </c>
      <c r="K3613" s="446">
        <v>919.5999755859375</v>
      </c>
    </row>
    <row r="3614" spans="1:11" ht="14.45" customHeight="1" x14ac:dyDescent="0.2">
      <c r="A3614" s="441" t="s">
        <v>5061</v>
      </c>
      <c r="B3614" s="442" t="s">
        <v>5062</v>
      </c>
      <c r="C3614" s="443" t="s">
        <v>5457</v>
      </c>
      <c r="D3614" s="444" t="s">
        <v>5458</v>
      </c>
      <c r="E3614" s="443" t="s">
        <v>1373</v>
      </c>
      <c r="F3614" s="444" t="s">
        <v>1374</v>
      </c>
      <c r="G3614" s="443" t="s">
        <v>5663</v>
      </c>
      <c r="H3614" s="443" t="s">
        <v>5664</v>
      </c>
      <c r="I3614" s="445">
        <v>171.82000732421875</v>
      </c>
      <c r="J3614" s="445">
        <v>10</v>
      </c>
      <c r="K3614" s="446">
        <v>1718.199951171875</v>
      </c>
    </row>
    <row r="3615" spans="1:11" ht="14.45" customHeight="1" x14ac:dyDescent="0.2">
      <c r="A3615" s="441" t="s">
        <v>5061</v>
      </c>
      <c r="B3615" s="442" t="s">
        <v>5062</v>
      </c>
      <c r="C3615" s="443" t="s">
        <v>5457</v>
      </c>
      <c r="D3615" s="444" t="s">
        <v>5458</v>
      </c>
      <c r="E3615" s="443" t="s">
        <v>1373</v>
      </c>
      <c r="F3615" s="444" t="s">
        <v>1374</v>
      </c>
      <c r="G3615" s="443" t="s">
        <v>5663</v>
      </c>
      <c r="H3615" s="443" t="s">
        <v>5665</v>
      </c>
      <c r="I3615" s="445">
        <v>171.82000732421875</v>
      </c>
      <c r="J3615" s="445">
        <v>10</v>
      </c>
      <c r="K3615" s="446">
        <v>1718.199951171875</v>
      </c>
    </row>
    <row r="3616" spans="1:11" ht="14.45" customHeight="1" x14ac:dyDescent="0.2">
      <c r="A3616" s="441" t="s">
        <v>5061</v>
      </c>
      <c r="B3616" s="442" t="s">
        <v>5062</v>
      </c>
      <c r="C3616" s="443" t="s">
        <v>5457</v>
      </c>
      <c r="D3616" s="444" t="s">
        <v>5458</v>
      </c>
      <c r="E3616" s="443" t="s">
        <v>1373</v>
      </c>
      <c r="F3616" s="444" t="s">
        <v>1374</v>
      </c>
      <c r="G3616" s="443" t="s">
        <v>5666</v>
      </c>
      <c r="H3616" s="443" t="s">
        <v>5667</v>
      </c>
      <c r="I3616" s="445">
        <v>750.20001220703125</v>
      </c>
      <c r="J3616" s="445">
        <v>19</v>
      </c>
      <c r="K3616" s="446">
        <v>14253.800476074219</v>
      </c>
    </row>
    <row r="3617" spans="1:11" ht="14.45" customHeight="1" x14ac:dyDescent="0.2">
      <c r="A3617" s="441" t="s">
        <v>5061</v>
      </c>
      <c r="B3617" s="442" t="s">
        <v>5062</v>
      </c>
      <c r="C3617" s="443" t="s">
        <v>5457</v>
      </c>
      <c r="D3617" s="444" t="s">
        <v>5458</v>
      </c>
      <c r="E3617" s="443" t="s">
        <v>1373</v>
      </c>
      <c r="F3617" s="444" t="s">
        <v>1374</v>
      </c>
      <c r="G3617" s="443" t="s">
        <v>5666</v>
      </c>
      <c r="H3617" s="443" t="s">
        <v>5668</v>
      </c>
      <c r="I3617" s="445">
        <v>750.20001220703125</v>
      </c>
      <c r="J3617" s="445">
        <v>6</v>
      </c>
      <c r="K3617" s="446">
        <v>4501.2000732421875</v>
      </c>
    </row>
    <row r="3618" spans="1:11" ht="14.45" customHeight="1" x14ac:dyDescent="0.2">
      <c r="A3618" s="441" t="s">
        <v>5061</v>
      </c>
      <c r="B3618" s="442" t="s">
        <v>5062</v>
      </c>
      <c r="C3618" s="443" t="s">
        <v>5457</v>
      </c>
      <c r="D3618" s="444" t="s">
        <v>5458</v>
      </c>
      <c r="E3618" s="443" t="s">
        <v>1373</v>
      </c>
      <c r="F3618" s="444" t="s">
        <v>1374</v>
      </c>
      <c r="G3618" s="443" t="s">
        <v>5669</v>
      </c>
      <c r="H3618" s="443" t="s">
        <v>5670</v>
      </c>
      <c r="I3618" s="445">
        <v>646.760009765625</v>
      </c>
      <c r="J3618" s="445">
        <v>4</v>
      </c>
      <c r="K3618" s="446">
        <v>2587.0400390625</v>
      </c>
    </row>
    <row r="3619" spans="1:11" ht="14.45" customHeight="1" x14ac:dyDescent="0.2">
      <c r="A3619" s="441" t="s">
        <v>5061</v>
      </c>
      <c r="B3619" s="442" t="s">
        <v>5062</v>
      </c>
      <c r="C3619" s="443" t="s">
        <v>5457</v>
      </c>
      <c r="D3619" s="444" t="s">
        <v>5458</v>
      </c>
      <c r="E3619" s="443" t="s">
        <v>1373</v>
      </c>
      <c r="F3619" s="444" t="s">
        <v>1374</v>
      </c>
      <c r="G3619" s="443" t="s">
        <v>5669</v>
      </c>
      <c r="H3619" s="443" t="s">
        <v>5671</v>
      </c>
      <c r="I3619" s="445">
        <v>646.760009765625</v>
      </c>
      <c r="J3619" s="445">
        <v>2</v>
      </c>
      <c r="K3619" s="446">
        <v>1293.52001953125</v>
      </c>
    </row>
    <row r="3620" spans="1:11" ht="14.45" customHeight="1" x14ac:dyDescent="0.2">
      <c r="A3620" s="441" t="s">
        <v>5061</v>
      </c>
      <c r="B3620" s="442" t="s">
        <v>5062</v>
      </c>
      <c r="C3620" s="443" t="s">
        <v>5457</v>
      </c>
      <c r="D3620" s="444" t="s">
        <v>5458</v>
      </c>
      <c r="E3620" s="443" t="s">
        <v>1373</v>
      </c>
      <c r="F3620" s="444" t="s">
        <v>1374</v>
      </c>
      <c r="G3620" s="443" t="s">
        <v>5672</v>
      </c>
      <c r="H3620" s="443" t="s">
        <v>5673</v>
      </c>
      <c r="I3620" s="445">
        <v>527.969970703125</v>
      </c>
      <c r="J3620" s="445">
        <v>10</v>
      </c>
      <c r="K3620" s="446">
        <v>5279.64990234375</v>
      </c>
    </row>
    <row r="3621" spans="1:11" ht="14.45" customHeight="1" x14ac:dyDescent="0.2">
      <c r="A3621" s="441" t="s">
        <v>5061</v>
      </c>
      <c r="B3621" s="442" t="s">
        <v>5062</v>
      </c>
      <c r="C3621" s="443" t="s">
        <v>5457</v>
      </c>
      <c r="D3621" s="444" t="s">
        <v>5458</v>
      </c>
      <c r="E3621" s="443" t="s">
        <v>1373</v>
      </c>
      <c r="F3621" s="444" t="s">
        <v>1374</v>
      </c>
      <c r="G3621" s="443" t="s">
        <v>5674</v>
      </c>
      <c r="H3621" s="443" t="s">
        <v>5675</v>
      </c>
      <c r="I3621" s="445">
        <v>646.760009765625</v>
      </c>
      <c r="J3621" s="445">
        <v>2</v>
      </c>
      <c r="K3621" s="446">
        <v>1293.52001953125</v>
      </c>
    </row>
    <row r="3622" spans="1:11" ht="14.45" customHeight="1" x14ac:dyDescent="0.2">
      <c r="A3622" s="441" t="s">
        <v>5061</v>
      </c>
      <c r="B3622" s="442" t="s">
        <v>5062</v>
      </c>
      <c r="C3622" s="443" t="s">
        <v>5457</v>
      </c>
      <c r="D3622" s="444" t="s">
        <v>5458</v>
      </c>
      <c r="E3622" s="443" t="s">
        <v>1373</v>
      </c>
      <c r="F3622" s="444" t="s">
        <v>1374</v>
      </c>
      <c r="G3622" s="443" t="s">
        <v>5676</v>
      </c>
      <c r="H3622" s="443" t="s">
        <v>5677</v>
      </c>
      <c r="I3622" s="445">
        <v>17.979999542236328</v>
      </c>
      <c r="J3622" s="445">
        <v>50</v>
      </c>
      <c r="K3622" s="446">
        <v>899</v>
      </c>
    </row>
    <row r="3623" spans="1:11" ht="14.45" customHeight="1" x14ac:dyDescent="0.2">
      <c r="A3623" s="441" t="s">
        <v>5061</v>
      </c>
      <c r="B3623" s="442" t="s">
        <v>5062</v>
      </c>
      <c r="C3623" s="443" t="s">
        <v>5457</v>
      </c>
      <c r="D3623" s="444" t="s">
        <v>5458</v>
      </c>
      <c r="E3623" s="443" t="s">
        <v>1373</v>
      </c>
      <c r="F3623" s="444" t="s">
        <v>1374</v>
      </c>
      <c r="G3623" s="443" t="s">
        <v>5676</v>
      </c>
      <c r="H3623" s="443" t="s">
        <v>5678</v>
      </c>
      <c r="I3623" s="445">
        <v>17.979999542236328</v>
      </c>
      <c r="J3623" s="445">
        <v>50</v>
      </c>
      <c r="K3623" s="446">
        <v>899</v>
      </c>
    </row>
    <row r="3624" spans="1:11" ht="14.45" customHeight="1" x14ac:dyDescent="0.2">
      <c r="A3624" s="441" t="s">
        <v>5061</v>
      </c>
      <c r="B3624" s="442" t="s">
        <v>5062</v>
      </c>
      <c r="C3624" s="443" t="s">
        <v>5457</v>
      </c>
      <c r="D3624" s="444" t="s">
        <v>5458</v>
      </c>
      <c r="E3624" s="443" t="s">
        <v>1373</v>
      </c>
      <c r="F3624" s="444" t="s">
        <v>1374</v>
      </c>
      <c r="G3624" s="443" t="s">
        <v>3584</v>
      </c>
      <c r="H3624" s="443" t="s">
        <v>3585</v>
      </c>
      <c r="I3624" s="445">
        <v>13.199999809265137</v>
      </c>
      <c r="J3624" s="445">
        <v>10</v>
      </c>
      <c r="K3624" s="446">
        <v>132</v>
      </c>
    </row>
    <row r="3625" spans="1:11" ht="14.45" customHeight="1" x14ac:dyDescent="0.2">
      <c r="A3625" s="441" t="s">
        <v>5061</v>
      </c>
      <c r="B3625" s="442" t="s">
        <v>5062</v>
      </c>
      <c r="C3625" s="443" t="s">
        <v>5457</v>
      </c>
      <c r="D3625" s="444" t="s">
        <v>5458</v>
      </c>
      <c r="E3625" s="443" t="s">
        <v>1373</v>
      </c>
      <c r="F3625" s="444" t="s">
        <v>1374</v>
      </c>
      <c r="G3625" s="443" t="s">
        <v>3586</v>
      </c>
      <c r="H3625" s="443" t="s">
        <v>3587</v>
      </c>
      <c r="I3625" s="445">
        <v>13.199999809265137</v>
      </c>
      <c r="J3625" s="445">
        <v>30</v>
      </c>
      <c r="K3625" s="446">
        <v>396</v>
      </c>
    </row>
    <row r="3626" spans="1:11" ht="14.45" customHeight="1" x14ac:dyDescent="0.2">
      <c r="A3626" s="441" t="s">
        <v>5061</v>
      </c>
      <c r="B3626" s="442" t="s">
        <v>5062</v>
      </c>
      <c r="C3626" s="443" t="s">
        <v>5457</v>
      </c>
      <c r="D3626" s="444" t="s">
        <v>5458</v>
      </c>
      <c r="E3626" s="443" t="s">
        <v>1373</v>
      </c>
      <c r="F3626" s="444" t="s">
        <v>1374</v>
      </c>
      <c r="G3626" s="443" t="s">
        <v>3588</v>
      </c>
      <c r="H3626" s="443" t="s">
        <v>3589</v>
      </c>
      <c r="I3626" s="445">
        <v>13.199999809265137</v>
      </c>
      <c r="J3626" s="445">
        <v>30</v>
      </c>
      <c r="K3626" s="446">
        <v>396</v>
      </c>
    </row>
    <row r="3627" spans="1:11" ht="14.45" customHeight="1" x14ac:dyDescent="0.2">
      <c r="A3627" s="441" t="s">
        <v>5061</v>
      </c>
      <c r="B3627" s="442" t="s">
        <v>5062</v>
      </c>
      <c r="C3627" s="443" t="s">
        <v>5457</v>
      </c>
      <c r="D3627" s="444" t="s">
        <v>5458</v>
      </c>
      <c r="E3627" s="443" t="s">
        <v>1373</v>
      </c>
      <c r="F3627" s="444" t="s">
        <v>1374</v>
      </c>
      <c r="G3627" s="443" t="s">
        <v>3597</v>
      </c>
      <c r="H3627" s="443" t="s">
        <v>5679</v>
      </c>
      <c r="I3627" s="445">
        <v>13.199999809265137</v>
      </c>
      <c r="J3627" s="445">
        <v>10</v>
      </c>
      <c r="K3627" s="446">
        <v>132</v>
      </c>
    </row>
    <row r="3628" spans="1:11" ht="14.45" customHeight="1" x14ac:dyDescent="0.2">
      <c r="A3628" s="441" t="s">
        <v>5061</v>
      </c>
      <c r="B3628" s="442" t="s">
        <v>5062</v>
      </c>
      <c r="C3628" s="443" t="s">
        <v>5457</v>
      </c>
      <c r="D3628" s="444" t="s">
        <v>5458</v>
      </c>
      <c r="E3628" s="443" t="s">
        <v>1373</v>
      </c>
      <c r="F3628" s="444" t="s">
        <v>1374</v>
      </c>
      <c r="G3628" s="443" t="s">
        <v>5680</v>
      </c>
      <c r="H3628" s="443" t="s">
        <v>5681</v>
      </c>
      <c r="I3628" s="445">
        <v>317</v>
      </c>
      <c r="J3628" s="445">
        <v>5</v>
      </c>
      <c r="K3628" s="446">
        <v>1584.97998046875</v>
      </c>
    </row>
    <row r="3629" spans="1:11" ht="14.45" customHeight="1" x14ac:dyDescent="0.2">
      <c r="A3629" s="441" t="s">
        <v>5061</v>
      </c>
      <c r="B3629" s="442" t="s">
        <v>5062</v>
      </c>
      <c r="C3629" s="443" t="s">
        <v>5457</v>
      </c>
      <c r="D3629" s="444" t="s">
        <v>5458</v>
      </c>
      <c r="E3629" s="443" t="s">
        <v>1373</v>
      </c>
      <c r="F3629" s="444" t="s">
        <v>1374</v>
      </c>
      <c r="G3629" s="443" t="s">
        <v>5682</v>
      </c>
      <c r="H3629" s="443" t="s">
        <v>5683</v>
      </c>
      <c r="I3629" s="445">
        <v>317</v>
      </c>
      <c r="J3629" s="445">
        <v>5</v>
      </c>
      <c r="K3629" s="446">
        <v>1584.97998046875</v>
      </c>
    </row>
    <row r="3630" spans="1:11" ht="14.45" customHeight="1" x14ac:dyDescent="0.2">
      <c r="A3630" s="441" t="s">
        <v>5061</v>
      </c>
      <c r="B3630" s="442" t="s">
        <v>5062</v>
      </c>
      <c r="C3630" s="443" t="s">
        <v>5457</v>
      </c>
      <c r="D3630" s="444" t="s">
        <v>5458</v>
      </c>
      <c r="E3630" s="443" t="s">
        <v>1373</v>
      </c>
      <c r="F3630" s="444" t="s">
        <v>1374</v>
      </c>
      <c r="G3630" s="443" t="s">
        <v>3586</v>
      </c>
      <c r="H3630" s="443" t="s">
        <v>3596</v>
      </c>
      <c r="I3630" s="445">
        <v>13.204999923706055</v>
      </c>
      <c r="J3630" s="445">
        <v>20</v>
      </c>
      <c r="K3630" s="446">
        <v>264.10000610351563</v>
      </c>
    </row>
    <row r="3631" spans="1:11" ht="14.45" customHeight="1" x14ac:dyDescent="0.2">
      <c r="A3631" s="441" t="s">
        <v>5061</v>
      </c>
      <c r="B3631" s="442" t="s">
        <v>5062</v>
      </c>
      <c r="C3631" s="443" t="s">
        <v>5457</v>
      </c>
      <c r="D3631" s="444" t="s">
        <v>5458</v>
      </c>
      <c r="E3631" s="443" t="s">
        <v>1373</v>
      </c>
      <c r="F3631" s="444" t="s">
        <v>1374</v>
      </c>
      <c r="G3631" s="443" t="s">
        <v>5684</v>
      </c>
      <c r="H3631" s="443" t="s">
        <v>5685</v>
      </c>
      <c r="I3631" s="445">
        <v>7260</v>
      </c>
      <c r="J3631" s="445">
        <v>1</v>
      </c>
      <c r="K3631" s="446">
        <v>7260</v>
      </c>
    </row>
    <row r="3632" spans="1:11" ht="14.45" customHeight="1" x14ac:dyDescent="0.2">
      <c r="A3632" s="441" t="s">
        <v>5061</v>
      </c>
      <c r="B3632" s="442" t="s">
        <v>5062</v>
      </c>
      <c r="C3632" s="443" t="s">
        <v>5457</v>
      </c>
      <c r="D3632" s="444" t="s">
        <v>5458</v>
      </c>
      <c r="E3632" s="443" t="s">
        <v>1373</v>
      </c>
      <c r="F3632" s="444" t="s">
        <v>1374</v>
      </c>
      <c r="G3632" s="443" t="s">
        <v>5686</v>
      </c>
      <c r="H3632" s="443" t="s">
        <v>5687</v>
      </c>
      <c r="I3632" s="445">
        <v>2311.10009765625</v>
      </c>
      <c r="J3632" s="445">
        <v>5</v>
      </c>
      <c r="K3632" s="446">
        <v>11555.5</v>
      </c>
    </row>
    <row r="3633" spans="1:11" ht="14.45" customHeight="1" x14ac:dyDescent="0.2">
      <c r="A3633" s="441" t="s">
        <v>5061</v>
      </c>
      <c r="B3633" s="442" t="s">
        <v>5062</v>
      </c>
      <c r="C3633" s="443" t="s">
        <v>5457</v>
      </c>
      <c r="D3633" s="444" t="s">
        <v>5458</v>
      </c>
      <c r="E3633" s="443" t="s">
        <v>1373</v>
      </c>
      <c r="F3633" s="444" t="s">
        <v>1374</v>
      </c>
      <c r="G3633" s="443" t="s">
        <v>5245</v>
      </c>
      <c r="H3633" s="443" t="s">
        <v>5246</v>
      </c>
      <c r="I3633" s="445">
        <v>4.0300002098083496</v>
      </c>
      <c r="J3633" s="445">
        <v>2200</v>
      </c>
      <c r="K3633" s="446">
        <v>8866</v>
      </c>
    </row>
    <row r="3634" spans="1:11" ht="14.45" customHeight="1" x14ac:dyDescent="0.2">
      <c r="A3634" s="441" t="s">
        <v>5061</v>
      </c>
      <c r="B3634" s="442" t="s">
        <v>5062</v>
      </c>
      <c r="C3634" s="443" t="s">
        <v>5457</v>
      </c>
      <c r="D3634" s="444" t="s">
        <v>5458</v>
      </c>
      <c r="E3634" s="443" t="s">
        <v>1373</v>
      </c>
      <c r="F3634" s="444" t="s">
        <v>1374</v>
      </c>
      <c r="G3634" s="443" t="s">
        <v>5688</v>
      </c>
      <c r="H3634" s="443" t="s">
        <v>5689</v>
      </c>
      <c r="I3634" s="445">
        <v>103.15000152587891</v>
      </c>
      <c r="J3634" s="445">
        <v>15</v>
      </c>
      <c r="K3634" s="446">
        <v>1547.3199462890625</v>
      </c>
    </row>
    <row r="3635" spans="1:11" ht="14.45" customHeight="1" x14ac:dyDescent="0.2">
      <c r="A3635" s="441" t="s">
        <v>5061</v>
      </c>
      <c r="B3635" s="442" t="s">
        <v>5062</v>
      </c>
      <c r="C3635" s="443" t="s">
        <v>5457</v>
      </c>
      <c r="D3635" s="444" t="s">
        <v>5458</v>
      </c>
      <c r="E3635" s="443" t="s">
        <v>1373</v>
      </c>
      <c r="F3635" s="444" t="s">
        <v>1374</v>
      </c>
      <c r="G3635" s="443" t="s">
        <v>5245</v>
      </c>
      <c r="H3635" s="443" t="s">
        <v>5247</v>
      </c>
      <c r="I3635" s="445">
        <v>4.0300002098083496</v>
      </c>
      <c r="J3635" s="445">
        <v>1150</v>
      </c>
      <c r="K3635" s="446">
        <v>4634.5</v>
      </c>
    </row>
    <row r="3636" spans="1:11" ht="14.45" customHeight="1" x14ac:dyDescent="0.2">
      <c r="A3636" s="441" t="s">
        <v>5061</v>
      </c>
      <c r="B3636" s="442" t="s">
        <v>5062</v>
      </c>
      <c r="C3636" s="443" t="s">
        <v>5457</v>
      </c>
      <c r="D3636" s="444" t="s">
        <v>5458</v>
      </c>
      <c r="E3636" s="443" t="s">
        <v>1373</v>
      </c>
      <c r="F3636" s="444" t="s">
        <v>1374</v>
      </c>
      <c r="G3636" s="443" t="s">
        <v>5248</v>
      </c>
      <c r="H3636" s="443" t="s">
        <v>5249</v>
      </c>
      <c r="I3636" s="445">
        <v>7.8654545437205918</v>
      </c>
      <c r="J3636" s="445">
        <v>2100</v>
      </c>
      <c r="K3636" s="446">
        <v>16517</v>
      </c>
    </row>
    <row r="3637" spans="1:11" ht="14.45" customHeight="1" x14ac:dyDescent="0.2">
      <c r="A3637" s="441" t="s">
        <v>5061</v>
      </c>
      <c r="B3637" s="442" t="s">
        <v>5062</v>
      </c>
      <c r="C3637" s="443" t="s">
        <v>5457</v>
      </c>
      <c r="D3637" s="444" t="s">
        <v>5458</v>
      </c>
      <c r="E3637" s="443" t="s">
        <v>1373</v>
      </c>
      <c r="F3637" s="444" t="s">
        <v>1374</v>
      </c>
      <c r="G3637" s="443" t="s">
        <v>5248</v>
      </c>
      <c r="H3637" s="443" t="s">
        <v>5250</v>
      </c>
      <c r="I3637" s="445">
        <v>8.9449998537699376</v>
      </c>
      <c r="J3637" s="445">
        <v>1400</v>
      </c>
      <c r="K3637" s="446">
        <v>12308</v>
      </c>
    </row>
    <row r="3638" spans="1:11" ht="14.45" customHeight="1" x14ac:dyDescent="0.2">
      <c r="A3638" s="441" t="s">
        <v>5061</v>
      </c>
      <c r="B3638" s="442" t="s">
        <v>5062</v>
      </c>
      <c r="C3638" s="443" t="s">
        <v>5457</v>
      </c>
      <c r="D3638" s="444" t="s">
        <v>5458</v>
      </c>
      <c r="E3638" s="443" t="s">
        <v>1373</v>
      </c>
      <c r="F3638" s="444" t="s">
        <v>1374</v>
      </c>
      <c r="G3638" s="443" t="s">
        <v>5690</v>
      </c>
      <c r="H3638" s="443" t="s">
        <v>5691</v>
      </c>
      <c r="I3638" s="445">
        <v>10.074999809265137</v>
      </c>
      <c r="J3638" s="445">
        <v>270</v>
      </c>
      <c r="K3638" s="446">
        <v>2720.3999938964844</v>
      </c>
    </row>
    <row r="3639" spans="1:11" ht="14.45" customHeight="1" x14ac:dyDescent="0.2">
      <c r="A3639" s="441" t="s">
        <v>5061</v>
      </c>
      <c r="B3639" s="442" t="s">
        <v>5062</v>
      </c>
      <c r="C3639" s="443" t="s">
        <v>5457</v>
      </c>
      <c r="D3639" s="444" t="s">
        <v>5458</v>
      </c>
      <c r="E3639" s="443" t="s">
        <v>1373</v>
      </c>
      <c r="F3639" s="444" t="s">
        <v>1374</v>
      </c>
      <c r="G3639" s="443" t="s">
        <v>5690</v>
      </c>
      <c r="H3639" s="443" t="s">
        <v>5692</v>
      </c>
      <c r="I3639" s="445">
        <v>10.07599983215332</v>
      </c>
      <c r="J3639" s="445">
        <v>210</v>
      </c>
      <c r="K3639" s="446">
        <v>2115.8999938964844</v>
      </c>
    </row>
    <row r="3640" spans="1:11" ht="14.45" customHeight="1" x14ac:dyDescent="0.2">
      <c r="A3640" s="441" t="s">
        <v>5061</v>
      </c>
      <c r="B3640" s="442" t="s">
        <v>5062</v>
      </c>
      <c r="C3640" s="443" t="s">
        <v>5457</v>
      </c>
      <c r="D3640" s="444" t="s">
        <v>5458</v>
      </c>
      <c r="E3640" s="443" t="s">
        <v>1373</v>
      </c>
      <c r="F3640" s="444" t="s">
        <v>1374</v>
      </c>
      <c r="G3640" s="443" t="s">
        <v>5693</v>
      </c>
      <c r="H3640" s="443" t="s">
        <v>5694</v>
      </c>
      <c r="I3640" s="445">
        <v>7737.9501953125</v>
      </c>
      <c r="J3640" s="445">
        <v>3</v>
      </c>
      <c r="K3640" s="446">
        <v>23213.849609375</v>
      </c>
    </row>
    <row r="3641" spans="1:11" ht="14.45" customHeight="1" x14ac:dyDescent="0.2">
      <c r="A3641" s="441" t="s">
        <v>5061</v>
      </c>
      <c r="B3641" s="442" t="s">
        <v>5062</v>
      </c>
      <c r="C3641" s="443" t="s">
        <v>5457</v>
      </c>
      <c r="D3641" s="444" t="s">
        <v>5458</v>
      </c>
      <c r="E3641" s="443" t="s">
        <v>1373</v>
      </c>
      <c r="F3641" s="444" t="s">
        <v>1374</v>
      </c>
      <c r="G3641" s="443" t="s">
        <v>5695</v>
      </c>
      <c r="H3641" s="443" t="s">
        <v>5696</v>
      </c>
      <c r="I3641" s="445">
        <v>176.92999267578125</v>
      </c>
      <c r="J3641" s="445">
        <v>675</v>
      </c>
      <c r="K3641" s="446">
        <v>119426.84814453125</v>
      </c>
    </row>
    <row r="3642" spans="1:11" ht="14.45" customHeight="1" x14ac:dyDescent="0.2">
      <c r="A3642" s="441" t="s">
        <v>5061</v>
      </c>
      <c r="B3642" s="442" t="s">
        <v>5062</v>
      </c>
      <c r="C3642" s="443" t="s">
        <v>5457</v>
      </c>
      <c r="D3642" s="444" t="s">
        <v>5458</v>
      </c>
      <c r="E3642" s="443" t="s">
        <v>1373</v>
      </c>
      <c r="F3642" s="444" t="s">
        <v>1374</v>
      </c>
      <c r="G3642" s="443" t="s">
        <v>5253</v>
      </c>
      <c r="H3642" s="443" t="s">
        <v>5254</v>
      </c>
      <c r="I3642" s="445">
        <v>35.090000152587891</v>
      </c>
      <c r="J3642" s="445">
        <v>8</v>
      </c>
      <c r="K3642" s="446">
        <v>280.72000122070313</v>
      </c>
    </row>
    <row r="3643" spans="1:11" ht="14.45" customHeight="1" x14ac:dyDescent="0.2">
      <c r="A3643" s="441" t="s">
        <v>5061</v>
      </c>
      <c r="B3643" s="442" t="s">
        <v>5062</v>
      </c>
      <c r="C3643" s="443" t="s">
        <v>5457</v>
      </c>
      <c r="D3643" s="444" t="s">
        <v>5458</v>
      </c>
      <c r="E3643" s="443" t="s">
        <v>1373</v>
      </c>
      <c r="F3643" s="444" t="s">
        <v>1374</v>
      </c>
      <c r="G3643" s="443" t="s">
        <v>5697</v>
      </c>
      <c r="H3643" s="443" t="s">
        <v>5698</v>
      </c>
      <c r="I3643" s="445">
        <v>81.738332112630204</v>
      </c>
      <c r="J3643" s="445">
        <v>810</v>
      </c>
      <c r="K3643" s="446">
        <v>66207.480712890625</v>
      </c>
    </row>
    <row r="3644" spans="1:11" ht="14.45" customHeight="1" x14ac:dyDescent="0.2">
      <c r="A3644" s="441" t="s">
        <v>5061</v>
      </c>
      <c r="B3644" s="442" t="s">
        <v>5062</v>
      </c>
      <c r="C3644" s="443" t="s">
        <v>5457</v>
      </c>
      <c r="D3644" s="444" t="s">
        <v>5458</v>
      </c>
      <c r="E3644" s="443" t="s">
        <v>1373</v>
      </c>
      <c r="F3644" s="444" t="s">
        <v>1374</v>
      </c>
      <c r="G3644" s="443" t="s">
        <v>5255</v>
      </c>
      <c r="H3644" s="443" t="s">
        <v>5256</v>
      </c>
      <c r="I3644" s="445">
        <v>32.304285866873606</v>
      </c>
      <c r="J3644" s="445">
        <v>330</v>
      </c>
      <c r="K3644" s="446">
        <v>10660.200012207031</v>
      </c>
    </row>
    <row r="3645" spans="1:11" ht="14.45" customHeight="1" x14ac:dyDescent="0.2">
      <c r="A3645" s="441" t="s">
        <v>5061</v>
      </c>
      <c r="B3645" s="442" t="s">
        <v>5062</v>
      </c>
      <c r="C3645" s="443" t="s">
        <v>5457</v>
      </c>
      <c r="D3645" s="444" t="s">
        <v>5458</v>
      </c>
      <c r="E3645" s="443" t="s">
        <v>1373</v>
      </c>
      <c r="F3645" s="444" t="s">
        <v>1374</v>
      </c>
      <c r="G3645" s="443" t="s">
        <v>5697</v>
      </c>
      <c r="H3645" s="443" t="s">
        <v>5699</v>
      </c>
      <c r="I3645" s="445">
        <v>81.736249923706055</v>
      </c>
      <c r="J3645" s="445">
        <v>475</v>
      </c>
      <c r="K3645" s="446">
        <v>38824.35009765625</v>
      </c>
    </row>
    <row r="3646" spans="1:11" ht="14.45" customHeight="1" x14ac:dyDescent="0.2">
      <c r="A3646" s="441" t="s">
        <v>5061</v>
      </c>
      <c r="B3646" s="442" t="s">
        <v>5062</v>
      </c>
      <c r="C3646" s="443" t="s">
        <v>5457</v>
      </c>
      <c r="D3646" s="444" t="s">
        <v>5458</v>
      </c>
      <c r="E3646" s="443" t="s">
        <v>1373</v>
      </c>
      <c r="F3646" s="444" t="s">
        <v>1374</v>
      </c>
      <c r="G3646" s="443" t="s">
        <v>5255</v>
      </c>
      <c r="H3646" s="443" t="s">
        <v>5700</v>
      </c>
      <c r="I3646" s="445">
        <v>32.306667327880859</v>
      </c>
      <c r="J3646" s="445">
        <v>200</v>
      </c>
      <c r="K3646" s="446">
        <v>6461.2499389648438</v>
      </c>
    </row>
    <row r="3647" spans="1:11" ht="14.45" customHeight="1" x14ac:dyDescent="0.2">
      <c r="A3647" s="441" t="s">
        <v>5061</v>
      </c>
      <c r="B3647" s="442" t="s">
        <v>5062</v>
      </c>
      <c r="C3647" s="443" t="s">
        <v>5457</v>
      </c>
      <c r="D3647" s="444" t="s">
        <v>5458</v>
      </c>
      <c r="E3647" s="443" t="s">
        <v>1373</v>
      </c>
      <c r="F3647" s="444" t="s">
        <v>1374</v>
      </c>
      <c r="G3647" s="443" t="s">
        <v>5701</v>
      </c>
      <c r="H3647" s="443" t="s">
        <v>5702</v>
      </c>
      <c r="I3647" s="445">
        <v>72</v>
      </c>
      <c r="J3647" s="445">
        <v>40</v>
      </c>
      <c r="K3647" s="446">
        <v>2879.800048828125</v>
      </c>
    </row>
    <row r="3648" spans="1:11" ht="14.45" customHeight="1" x14ac:dyDescent="0.2">
      <c r="A3648" s="441" t="s">
        <v>5061</v>
      </c>
      <c r="B3648" s="442" t="s">
        <v>5062</v>
      </c>
      <c r="C3648" s="443" t="s">
        <v>5457</v>
      </c>
      <c r="D3648" s="444" t="s">
        <v>5458</v>
      </c>
      <c r="E3648" s="443" t="s">
        <v>1373</v>
      </c>
      <c r="F3648" s="444" t="s">
        <v>1374</v>
      </c>
      <c r="G3648" s="443" t="s">
        <v>5703</v>
      </c>
      <c r="H3648" s="443" t="s">
        <v>5704</v>
      </c>
      <c r="I3648" s="445">
        <v>72</v>
      </c>
      <c r="J3648" s="445">
        <v>60</v>
      </c>
      <c r="K3648" s="446">
        <v>4319.7000732421875</v>
      </c>
    </row>
    <row r="3649" spans="1:11" ht="14.45" customHeight="1" x14ac:dyDescent="0.2">
      <c r="A3649" s="441" t="s">
        <v>5061</v>
      </c>
      <c r="B3649" s="442" t="s">
        <v>5062</v>
      </c>
      <c r="C3649" s="443" t="s">
        <v>5457</v>
      </c>
      <c r="D3649" s="444" t="s">
        <v>5458</v>
      </c>
      <c r="E3649" s="443" t="s">
        <v>1373</v>
      </c>
      <c r="F3649" s="444" t="s">
        <v>1374</v>
      </c>
      <c r="G3649" s="443" t="s">
        <v>1387</v>
      </c>
      <c r="H3649" s="443" t="s">
        <v>5705</v>
      </c>
      <c r="I3649" s="445">
        <v>0.25</v>
      </c>
      <c r="J3649" s="445">
        <v>100</v>
      </c>
      <c r="K3649" s="446">
        <v>25</v>
      </c>
    </row>
    <row r="3650" spans="1:11" ht="14.45" customHeight="1" x14ac:dyDescent="0.2">
      <c r="A3650" s="441" t="s">
        <v>5061</v>
      </c>
      <c r="B3650" s="442" t="s">
        <v>5062</v>
      </c>
      <c r="C3650" s="443" t="s">
        <v>5457</v>
      </c>
      <c r="D3650" s="444" t="s">
        <v>5458</v>
      </c>
      <c r="E3650" s="443" t="s">
        <v>1373</v>
      </c>
      <c r="F3650" s="444" t="s">
        <v>1374</v>
      </c>
      <c r="G3650" s="443" t="s">
        <v>5703</v>
      </c>
      <c r="H3650" s="443" t="s">
        <v>5706</v>
      </c>
      <c r="I3650" s="445">
        <v>72</v>
      </c>
      <c r="J3650" s="445">
        <v>20</v>
      </c>
      <c r="K3650" s="446">
        <v>1439.9000244140625</v>
      </c>
    </row>
    <row r="3651" spans="1:11" ht="14.45" customHeight="1" x14ac:dyDescent="0.2">
      <c r="A3651" s="441" t="s">
        <v>5061</v>
      </c>
      <c r="B3651" s="442" t="s">
        <v>5062</v>
      </c>
      <c r="C3651" s="443" t="s">
        <v>5457</v>
      </c>
      <c r="D3651" s="444" t="s">
        <v>5458</v>
      </c>
      <c r="E3651" s="443" t="s">
        <v>1373</v>
      </c>
      <c r="F3651" s="444" t="s">
        <v>1374</v>
      </c>
      <c r="G3651" s="443" t="s">
        <v>5707</v>
      </c>
      <c r="H3651" s="443" t="s">
        <v>5708</v>
      </c>
      <c r="I3651" s="445">
        <v>22.298749446868896</v>
      </c>
      <c r="J3651" s="445">
        <v>300</v>
      </c>
      <c r="K3651" s="446">
        <v>6689.9900512695313</v>
      </c>
    </row>
    <row r="3652" spans="1:11" ht="14.45" customHeight="1" x14ac:dyDescent="0.2">
      <c r="A3652" s="441" t="s">
        <v>5061</v>
      </c>
      <c r="B3652" s="442" t="s">
        <v>5062</v>
      </c>
      <c r="C3652" s="443" t="s">
        <v>5457</v>
      </c>
      <c r="D3652" s="444" t="s">
        <v>5458</v>
      </c>
      <c r="E3652" s="443" t="s">
        <v>1373</v>
      </c>
      <c r="F3652" s="444" t="s">
        <v>1374</v>
      </c>
      <c r="G3652" s="443" t="s">
        <v>5709</v>
      </c>
      <c r="H3652" s="443" t="s">
        <v>5710</v>
      </c>
      <c r="I3652" s="445">
        <v>393.25</v>
      </c>
      <c r="J3652" s="445">
        <v>21</v>
      </c>
      <c r="K3652" s="446">
        <v>8258.25</v>
      </c>
    </row>
    <row r="3653" spans="1:11" ht="14.45" customHeight="1" x14ac:dyDescent="0.2">
      <c r="A3653" s="441" t="s">
        <v>5061</v>
      </c>
      <c r="B3653" s="442" t="s">
        <v>5062</v>
      </c>
      <c r="C3653" s="443" t="s">
        <v>5457</v>
      </c>
      <c r="D3653" s="444" t="s">
        <v>5458</v>
      </c>
      <c r="E3653" s="443" t="s">
        <v>1373</v>
      </c>
      <c r="F3653" s="444" t="s">
        <v>1374</v>
      </c>
      <c r="G3653" s="443" t="s">
        <v>5711</v>
      </c>
      <c r="H3653" s="443" t="s">
        <v>5712</v>
      </c>
      <c r="I3653" s="445">
        <v>427.53333536783856</v>
      </c>
      <c r="J3653" s="445">
        <v>3</v>
      </c>
      <c r="K3653" s="446">
        <v>1282.6000061035156</v>
      </c>
    </row>
    <row r="3654" spans="1:11" ht="14.45" customHeight="1" x14ac:dyDescent="0.2">
      <c r="A3654" s="441" t="s">
        <v>5061</v>
      </c>
      <c r="B3654" s="442" t="s">
        <v>5062</v>
      </c>
      <c r="C3654" s="443" t="s">
        <v>5457</v>
      </c>
      <c r="D3654" s="444" t="s">
        <v>5458</v>
      </c>
      <c r="E3654" s="443" t="s">
        <v>1373</v>
      </c>
      <c r="F3654" s="444" t="s">
        <v>1374</v>
      </c>
      <c r="G3654" s="443" t="s">
        <v>5707</v>
      </c>
      <c r="H3654" s="443" t="s">
        <v>5713</v>
      </c>
      <c r="I3654" s="445">
        <v>22.299999237060547</v>
      </c>
      <c r="J3654" s="445">
        <v>210</v>
      </c>
      <c r="K3654" s="446">
        <v>4683.1700439453125</v>
      </c>
    </row>
    <row r="3655" spans="1:11" ht="14.45" customHeight="1" x14ac:dyDescent="0.2">
      <c r="A3655" s="441" t="s">
        <v>5061</v>
      </c>
      <c r="B3655" s="442" t="s">
        <v>5062</v>
      </c>
      <c r="C3655" s="443" t="s">
        <v>5457</v>
      </c>
      <c r="D3655" s="444" t="s">
        <v>5458</v>
      </c>
      <c r="E3655" s="443" t="s">
        <v>1373</v>
      </c>
      <c r="F3655" s="444" t="s">
        <v>1374</v>
      </c>
      <c r="G3655" s="443" t="s">
        <v>5709</v>
      </c>
      <c r="H3655" s="443" t="s">
        <v>5714</v>
      </c>
      <c r="I3655" s="445">
        <v>393.25</v>
      </c>
      <c r="J3655" s="445">
        <v>17</v>
      </c>
      <c r="K3655" s="446">
        <v>6685.25</v>
      </c>
    </row>
    <row r="3656" spans="1:11" ht="14.45" customHeight="1" x14ac:dyDescent="0.2">
      <c r="A3656" s="441" t="s">
        <v>5061</v>
      </c>
      <c r="B3656" s="442" t="s">
        <v>5062</v>
      </c>
      <c r="C3656" s="443" t="s">
        <v>5457</v>
      </c>
      <c r="D3656" s="444" t="s">
        <v>5458</v>
      </c>
      <c r="E3656" s="443" t="s">
        <v>1373</v>
      </c>
      <c r="F3656" s="444" t="s">
        <v>1374</v>
      </c>
      <c r="G3656" s="443" t="s">
        <v>5261</v>
      </c>
      <c r="H3656" s="443" t="s">
        <v>5262</v>
      </c>
      <c r="I3656" s="445">
        <v>61.060001373291016</v>
      </c>
      <c r="J3656" s="445">
        <v>50</v>
      </c>
      <c r="K3656" s="446">
        <v>3053</v>
      </c>
    </row>
    <row r="3657" spans="1:11" ht="14.45" customHeight="1" x14ac:dyDescent="0.2">
      <c r="A3657" s="441" t="s">
        <v>5061</v>
      </c>
      <c r="B3657" s="442" t="s">
        <v>5062</v>
      </c>
      <c r="C3657" s="443" t="s">
        <v>5457</v>
      </c>
      <c r="D3657" s="444" t="s">
        <v>5458</v>
      </c>
      <c r="E3657" s="443" t="s">
        <v>1373</v>
      </c>
      <c r="F3657" s="444" t="s">
        <v>1374</v>
      </c>
      <c r="G3657" s="443" t="s">
        <v>5263</v>
      </c>
      <c r="H3657" s="443" t="s">
        <v>5264</v>
      </c>
      <c r="I3657" s="445">
        <v>72.839996337890625</v>
      </c>
      <c r="J3657" s="445">
        <v>50</v>
      </c>
      <c r="K3657" s="446">
        <v>3642.10009765625</v>
      </c>
    </row>
    <row r="3658" spans="1:11" ht="14.45" customHeight="1" x14ac:dyDescent="0.2">
      <c r="A3658" s="441" t="s">
        <v>5061</v>
      </c>
      <c r="B3658" s="442" t="s">
        <v>5062</v>
      </c>
      <c r="C3658" s="443" t="s">
        <v>5457</v>
      </c>
      <c r="D3658" s="444" t="s">
        <v>5458</v>
      </c>
      <c r="E3658" s="443" t="s">
        <v>1373</v>
      </c>
      <c r="F3658" s="444" t="s">
        <v>1374</v>
      </c>
      <c r="G3658" s="443" t="s">
        <v>5261</v>
      </c>
      <c r="H3658" s="443" t="s">
        <v>5265</v>
      </c>
      <c r="I3658" s="445">
        <v>61.060001373291016</v>
      </c>
      <c r="J3658" s="445">
        <v>50</v>
      </c>
      <c r="K3658" s="446">
        <v>3052.830078125</v>
      </c>
    </row>
    <row r="3659" spans="1:11" ht="14.45" customHeight="1" x14ac:dyDescent="0.2">
      <c r="A3659" s="441" t="s">
        <v>5061</v>
      </c>
      <c r="B3659" s="442" t="s">
        <v>5062</v>
      </c>
      <c r="C3659" s="443" t="s">
        <v>5457</v>
      </c>
      <c r="D3659" s="444" t="s">
        <v>5458</v>
      </c>
      <c r="E3659" s="443" t="s">
        <v>1373</v>
      </c>
      <c r="F3659" s="444" t="s">
        <v>1374</v>
      </c>
      <c r="G3659" s="443" t="s">
        <v>5263</v>
      </c>
      <c r="H3659" s="443" t="s">
        <v>5715</v>
      </c>
      <c r="I3659" s="445">
        <v>72.839996337890625</v>
      </c>
      <c r="J3659" s="445">
        <v>50</v>
      </c>
      <c r="K3659" s="446">
        <v>3642.10009765625</v>
      </c>
    </row>
    <row r="3660" spans="1:11" ht="14.45" customHeight="1" x14ac:dyDescent="0.2">
      <c r="A3660" s="441" t="s">
        <v>5061</v>
      </c>
      <c r="B3660" s="442" t="s">
        <v>5062</v>
      </c>
      <c r="C3660" s="443" t="s">
        <v>5457</v>
      </c>
      <c r="D3660" s="444" t="s">
        <v>5458</v>
      </c>
      <c r="E3660" s="443" t="s">
        <v>1373</v>
      </c>
      <c r="F3660" s="444" t="s">
        <v>1374</v>
      </c>
      <c r="G3660" s="443" t="s">
        <v>3655</v>
      </c>
      <c r="H3660" s="443" t="s">
        <v>3656</v>
      </c>
      <c r="I3660" s="445">
        <v>4.9733331998189287</v>
      </c>
      <c r="J3660" s="445">
        <v>150</v>
      </c>
      <c r="K3660" s="446">
        <v>745.90000534057617</v>
      </c>
    </row>
    <row r="3661" spans="1:11" ht="14.45" customHeight="1" x14ac:dyDescent="0.2">
      <c r="A3661" s="441" t="s">
        <v>5061</v>
      </c>
      <c r="B3661" s="442" t="s">
        <v>5062</v>
      </c>
      <c r="C3661" s="443" t="s">
        <v>5457</v>
      </c>
      <c r="D3661" s="444" t="s">
        <v>5458</v>
      </c>
      <c r="E3661" s="443" t="s">
        <v>1373</v>
      </c>
      <c r="F3661" s="444" t="s">
        <v>1374</v>
      </c>
      <c r="G3661" s="443" t="s">
        <v>1391</v>
      </c>
      <c r="H3661" s="443" t="s">
        <v>1392</v>
      </c>
      <c r="I3661" s="445">
        <v>11.739999771118164</v>
      </c>
      <c r="J3661" s="445">
        <v>10</v>
      </c>
      <c r="K3661" s="446">
        <v>117.40000152587891</v>
      </c>
    </row>
    <row r="3662" spans="1:11" ht="14.45" customHeight="1" x14ac:dyDescent="0.2">
      <c r="A3662" s="441" t="s">
        <v>5061</v>
      </c>
      <c r="B3662" s="442" t="s">
        <v>5062</v>
      </c>
      <c r="C3662" s="443" t="s">
        <v>5457</v>
      </c>
      <c r="D3662" s="444" t="s">
        <v>5458</v>
      </c>
      <c r="E3662" s="443" t="s">
        <v>1373</v>
      </c>
      <c r="F3662" s="444" t="s">
        <v>1374</v>
      </c>
      <c r="G3662" s="443" t="s">
        <v>1393</v>
      </c>
      <c r="H3662" s="443" t="s">
        <v>1394</v>
      </c>
      <c r="I3662" s="445">
        <v>13.310000419616699</v>
      </c>
      <c r="J3662" s="445">
        <v>330</v>
      </c>
      <c r="K3662" s="446">
        <v>4392.3000183105469</v>
      </c>
    </row>
    <row r="3663" spans="1:11" ht="14.45" customHeight="1" x14ac:dyDescent="0.2">
      <c r="A3663" s="441" t="s">
        <v>5061</v>
      </c>
      <c r="B3663" s="442" t="s">
        <v>5062</v>
      </c>
      <c r="C3663" s="443" t="s">
        <v>5457</v>
      </c>
      <c r="D3663" s="444" t="s">
        <v>5458</v>
      </c>
      <c r="E3663" s="443" t="s">
        <v>1373</v>
      </c>
      <c r="F3663" s="444" t="s">
        <v>1374</v>
      </c>
      <c r="G3663" s="443" t="s">
        <v>2675</v>
      </c>
      <c r="H3663" s="443" t="s">
        <v>2676</v>
      </c>
      <c r="I3663" s="445">
        <v>25.530000686645508</v>
      </c>
      <c r="J3663" s="445">
        <v>191</v>
      </c>
      <c r="K3663" s="446">
        <v>4876.2300891876221</v>
      </c>
    </row>
    <row r="3664" spans="1:11" ht="14.45" customHeight="1" x14ac:dyDescent="0.2">
      <c r="A3664" s="441" t="s">
        <v>5061</v>
      </c>
      <c r="B3664" s="442" t="s">
        <v>5062</v>
      </c>
      <c r="C3664" s="443" t="s">
        <v>5457</v>
      </c>
      <c r="D3664" s="444" t="s">
        <v>5458</v>
      </c>
      <c r="E3664" s="443" t="s">
        <v>1373</v>
      </c>
      <c r="F3664" s="444" t="s">
        <v>1374</v>
      </c>
      <c r="G3664" s="443" t="s">
        <v>3655</v>
      </c>
      <c r="H3664" s="443" t="s">
        <v>3678</v>
      </c>
      <c r="I3664" s="445">
        <v>4.9099998474121094</v>
      </c>
      <c r="J3664" s="445">
        <v>40</v>
      </c>
      <c r="K3664" s="446">
        <v>196.40000152587891</v>
      </c>
    </row>
    <row r="3665" spans="1:11" ht="14.45" customHeight="1" x14ac:dyDescent="0.2">
      <c r="A3665" s="441" t="s">
        <v>5061</v>
      </c>
      <c r="B3665" s="442" t="s">
        <v>5062</v>
      </c>
      <c r="C3665" s="443" t="s">
        <v>5457</v>
      </c>
      <c r="D3665" s="444" t="s">
        <v>5458</v>
      </c>
      <c r="E3665" s="443" t="s">
        <v>1373</v>
      </c>
      <c r="F3665" s="444" t="s">
        <v>1374</v>
      </c>
      <c r="G3665" s="443" t="s">
        <v>1393</v>
      </c>
      <c r="H3665" s="443" t="s">
        <v>1396</v>
      </c>
      <c r="I3665" s="445">
        <v>13.310000419616699</v>
      </c>
      <c r="J3665" s="445">
        <v>310</v>
      </c>
      <c r="K3665" s="446">
        <v>4126.0999755859375</v>
      </c>
    </row>
    <row r="3666" spans="1:11" ht="14.45" customHeight="1" x14ac:dyDescent="0.2">
      <c r="A3666" s="441" t="s">
        <v>5061</v>
      </c>
      <c r="B3666" s="442" t="s">
        <v>5062</v>
      </c>
      <c r="C3666" s="443" t="s">
        <v>5457</v>
      </c>
      <c r="D3666" s="444" t="s">
        <v>5458</v>
      </c>
      <c r="E3666" s="443" t="s">
        <v>1373</v>
      </c>
      <c r="F3666" s="444" t="s">
        <v>1374</v>
      </c>
      <c r="G3666" s="443" t="s">
        <v>2675</v>
      </c>
      <c r="H3666" s="443" t="s">
        <v>2679</v>
      </c>
      <c r="I3666" s="445">
        <v>25.532857894897461</v>
      </c>
      <c r="J3666" s="445">
        <v>60</v>
      </c>
      <c r="K3666" s="446">
        <v>1531.9600143432617</v>
      </c>
    </row>
    <row r="3667" spans="1:11" ht="14.45" customHeight="1" x14ac:dyDescent="0.2">
      <c r="A3667" s="441" t="s">
        <v>5061</v>
      </c>
      <c r="B3667" s="442" t="s">
        <v>5062</v>
      </c>
      <c r="C3667" s="443" t="s">
        <v>5457</v>
      </c>
      <c r="D3667" s="444" t="s">
        <v>5458</v>
      </c>
      <c r="E3667" s="443" t="s">
        <v>1373</v>
      </c>
      <c r="F3667" s="444" t="s">
        <v>1374</v>
      </c>
      <c r="G3667" s="443" t="s">
        <v>5716</v>
      </c>
      <c r="H3667" s="443" t="s">
        <v>5717</v>
      </c>
      <c r="I3667" s="445">
        <v>438.54998779296875</v>
      </c>
      <c r="J3667" s="445">
        <v>10</v>
      </c>
      <c r="K3667" s="446">
        <v>4385.52001953125</v>
      </c>
    </row>
    <row r="3668" spans="1:11" ht="14.45" customHeight="1" x14ac:dyDescent="0.2">
      <c r="A3668" s="441" t="s">
        <v>5061</v>
      </c>
      <c r="B3668" s="442" t="s">
        <v>5062</v>
      </c>
      <c r="C3668" s="443" t="s">
        <v>5457</v>
      </c>
      <c r="D3668" s="444" t="s">
        <v>5458</v>
      </c>
      <c r="E3668" s="443" t="s">
        <v>1373</v>
      </c>
      <c r="F3668" s="444" t="s">
        <v>1374</v>
      </c>
      <c r="G3668" s="443" t="s">
        <v>5718</v>
      </c>
      <c r="H3668" s="443" t="s">
        <v>5719</v>
      </c>
      <c r="I3668" s="445">
        <v>375.91000366210938</v>
      </c>
      <c r="J3668" s="445">
        <v>3</v>
      </c>
      <c r="K3668" s="446">
        <v>1127.739990234375</v>
      </c>
    </row>
    <row r="3669" spans="1:11" ht="14.45" customHeight="1" x14ac:dyDescent="0.2">
      <c r="A3669" s="441" t="s">
        <v>5061</v>
      </c>
      <c r="B3669" s="442" t="s">
        <v>5062</v>
      </c>
      <c r="C3669" s="443" t="s">
        <v>5457</v>
      </c>
      <c r="D3669" s="444" t="s">
        <v>5458</v>
      </c>
      <c r="E3669" s="443" t="s">
        <v>1373</v>
      </c>
      <c r="F3669" s="444" t="s">
        <v>1374</v>
      </c>
      <c r="G3669" s="443" t="s">
        <v>5720</v>
      </c>
      <c r="H3669" s="443" t="s">
        <v>5721</v>
      </c>
      <c r="I3669" s="445">
        <v>179.69000244140625</v>
      </c>
      <c r="J3669" s="445">
        <v>4</v>
      </c>
      <c r="K3669" s="446">
        <v>718.739990234375</v>
      </c>
    </row>
    <row r="3670" spans="1:11" ht="14.45" customHeight="1" x14ac:dyDescent="0.2">
      <c r="A3670" s="441" t="s">
        <v>5061</v>
      </c>
      <c r="B3670" s="442" t="s">
        <v>5062</v>
      </c>
      <c r="C3670" s="443" t="s">
        <v>5457</v>
      </c>
      <c r="D3670" s="444" t="s">
        <v>5458</v>
      </c>
      <c r="E3670" s="443" t="s">
        <v>1373</v>
      </c>
      <c r="F3670" s="444" t="s">
        <v>1374</v>
      </c>
      <c r="G3670" s="443" t="s">
        <v>5722</v>
      </c>
      <c r="H3670" s="443" t="s">
        <v>5723</v>
      </c>
      <c r="I3670" s="445">
        <v>20.577499866485596</v>
      </c>
      <c r="J3670" s="445">
        <v>65</v>
      </c>
      <c r="K3670" s="446">
        <v>1337.5700225830078</v>
      </c>
    </row>
    <row r="3671" spans="1:11" ht="14.45" customHeight="1" x14ac:dyDescent="0.2">
      <c r="A3671" s="441" t="s">
        <v>5061</v>
      </c>
      <c r="B3671" s="442" t="s">
        <v>5062</v>
      </c>
      <c r="C3671" s="443" t="s">
        <v>5457</v>
      </c>
      <c r="D3671" s="444" t="s">
        <v>5458</v>
      </c>
      <c r="E3671" s="443" t="s">
        <v>1373</v>
      </c>
      <c r="F3671" s="444" t="s">
        <v>1374</v>
      </c>
      <c r="G3671" s="443" t="s">
        <v>5722</v>
      </c>
      <c r="H3671" s="443" t="s">
        <v>5724</v>
      </c>
      <c r="I3671" s="445">
        <v>20.329999923706055</v>
      </c>
      <c r="J3671" s="445">
        <v>90</v>
      </c>
      <c r="K3671" s="446">
        <v>1829.52001953125</v>
      </c>
    </row>
    <row r="3672" spans="1:11" ht="14.45" customHeight="1" x14ac:dyDescent="0.2">
      <c r="A3672" s="441" t="s">
        <v>5061</v>
      </c>
      <c r="B3672" s="442" t="s">
        <v>5062</v>
      </c>
      <c r="C3672" s="443" t="s">
        <v>5457</v>
      </c>
      <c r="D3672" s="444" t="s">
        <v>5458</v>
      </c>
      <c r="E3672" s="443" t="s">
        <v>1373</v>
      </c>
      <c r="F3672" s="444" t="s">
        <v>1374</v>
      </c>
      <c r="G3672" s="443" t="s">
        <v>5277</v>
      </c>
      <c r="H3672" s="443" t="s">
        <v>5278</v>
      </c>
      <c r="I3672" s="445">
        <v>1.5</v>
      </c>
      <c r="J3672" s="445">
        <v>1550</v>
      </c>
      <c r="K3672" s="446">
        <v>2325</v>
      </c>
    </row>
    <row r="3673" spans="1:11" ht="14.45" customHeight="1" x14ac:dyDescent="0.2">
      <c r="A3673" s="441" t="s">
        <v>5061</v>
      </c>
      <c r="B3673" s="442" t="s">
        <v>5062</v>
      </c>
      <c r="C3673" s="443" t="s">
        <v>5457</v>
      </c>
      <c r="D3673" s="444" t="s">
        <v>5458</v>
      </c>
      <c r="E3673" s="443" t="s">
        <v>1373</v>
      </c>
      <c r="F3673" s="444" t="s">
        <v>1374</v>
      </c>
      <c r="G3673" s="443" t="s">
        <v>5277</v>
      </c>
      <c r="H3673" s="443" t="s">
        <v>5279</v>
      </c>
      <c r="I3673" s="445">
        <v>1.5</v>
      </c>
      <c r="J3673" s="445">
        <v>1200</v>
      </c>
      <c r="K3673" s="446">
        <v>1800</v>
      </c>
    </row>
    <row r="3674" spans="1:11" ht="14.45" customHeight="1" x14ac:dyDescent="0.2">
      <c r="A3674" s="441" t="s">
        <v>5061</v>
      </c>
      <c r="B3674" s="442" t="s">
        <v>5062</v>
      </c>
      <c r="C3674" s="443" t="s">
        <v>5457</v>
      </c>
      <c r="D3674" s="444" t="s">
        <v>5458</v>
      </c>
      <c r="E3674" s="443" t="s">
        <v>1373</v>
      </c>
      <c r="F3674" s="444" t="s">
        <v>1374</v>
      </c>
      <c r="G3674" s="443" t="s">
        <v>5725</v>
      </c>
      <c r="H3674" s="443" t="s">
        <v>5726</v>
      </c>
      <c r="I3674" s="445">
        <v>851.4000244140625</v>
      </c>
      <c r="J3674" s="445">
        <v>10</v>
      </c>
      <c r="K3674" s="446">
        <v>8514</v>
      </c>
    </row>
    <row r="3675" spans="1:11" ht="14.45" customHeight="1" x14ac:dyDescent="0.2">
      <c r="A3675" s="441" t="s">
        <v>5061</v>
      </c>
      <c r="B3675" s="442" t="s">
        <v>5062</v>
      </c>
      <c r="C3675" s="443" t="s">
        <v>5457</v>
      </c>
      <c r="D3675" s="444" t="s">
        <v>5458</v>
      </c>
      <c r="E3675" s="443" t="s">
        <v>1373</v>
      </c>
      <c r="F3675" s="444" t="s">
        <v>1374</v>
      </c>
      <c r="G3675" s="443" t="s">
        <v>5725</v>
      </c>
      <c r="H3675" s="443" t="s">
        <v>5727</v>
      </c>
      <c r="I3675" s="445">
        <v>851.4000244140625</v>
      </c>
      <c r="J3675" s="445">
        <v>20</v>
      </c>
      <c r="K3675" s="446">
        <v>17028.080078125</v>
      </c>
    </row>
    <row r="3676" spans="1:11" ht="14.45" customHeight="1" x14ac:dyDescent="0.2">
      <c r="A3676" s="441" t="s">
        <v>5061</v>
      </c>
      <c r="B3676" s="442" t="s">
        <v>5062</v>
      </c>
      <c r="C3676" s="443" t="s">
        <v>5457</v>
      </c>
      <c r="D3676" s="444" t="s">
        <v>5458</v>
      </c>
      <c r="E3676" s="443" t="s">
        <v>1373</v>
      </c>
      <c r="F3676" s="444" t="s">
        <v>1374</v>
      </c>
      <c r="G3676" s="443" t="s">
        <v>5282</v>
      </c>
      <c r="H3676" s="443" t="s">
        <v>5283</v>
      </c>
      <c r="I3676" s="445">
        <v>9.1999998092651367</v>
      </c>
      <c r="J3676" s="445">
        <v>700</v>
      </c>
      <c r="K3676" s="446">
        <v>6440</v>
      </c>
    </row>
    <row r="3677" spans="1:11" ht="14.45" customHeight="1" x14ac:dyDescent="0.2">
      <c r="A3677" s="441" t="s">
        <v>5061</v>
      </c>
      <c r="B3677" s="442" t="s">
        <v>5062</v>
      </c>
      <c r="C3677" s="443" t="s">
        <v>5457</v>
      </c>
      <c r="D3677" s="444" t="s">
        <v>5458</v>
      </c>
      <c r="E3677" s="443" t="s">
        <v>1373</v>
      </c>
      <c r="F3677" s="444" t="s">
        <v>1374</v>
      </c>
      <c r="G3677" s="443" t="s">
        <v>5282</v>
      </c>
      <c r="H3677" s="443" t="s">
        <v>5284</v>
      </c>
      <c r="I3677" s="445">
        <v>9.1999998092651367</v>
      </c>
      <c r="J3677" s="445">
        <v>300</v>
      </c>
      <c r="K3677" s="446">
        <v>2760</v>
      </c>
    </row>
    <row r="3678" spans="1:11" ht="14.45" customHeight="1" x14ac:dyDescent="0.2">
      <c r="A3678" s="441" t="s">
        <v>5061</v>
      </c>
      <c r="B3678" s="442" t="s">
        <v>5062</v>
      </c>
      <c r="C3678" s="443" t="s">
        <v>5457</v>
      </c>
      <c r="D3678" s="444" t="s">
        <v>5458</v>
      </c>
      <c r="E3678" s="443" t="s">
        <v>1373</v>
      </c>
      <c r="F3678" s="444" t="s">
        <v>1374</v>
      </c>
      <c r="G3678" s="443" t="s">
        <v>5282</v>
      </c>
      <c r="H3678" s="443" t="s">
        <v>5285</v>
      </c>
      <c r="I3678" s="445">
        <v>9.1999998092651367</v>
      </c>
      <c r="J3678" s="445">
        <v>50</v>
      </c>
      <c r="K3678" s="446">
        <v>460</v>
      </c>
    </row>
    <row r="3679" spans="1:11" ht="14.45" customHeight="1" x14ac:dyDescent="0.2">
      <c r="A3679" s="441" t="s">
        <v>5061</v>
      </c>
      <c r="B3679" s="442" t="s">
        <v>5062</v>
      </c>
      <c r="C3679" s="443" t="s">
        <v>5457</v>
      </c>
      <c r="D3679" s="444" t="s">
        <v>5458</v>
      </c>
      <c r="E3679" s="443" t="s">
        <v>1373</v>
      </c>
      <c r="F3679" s="444" t="s">
        <v>1374</v>
      </c>
      <c r="G3679" s="443" t="s">
        <v>5728</v>
      </c>
      <c r="H3679" s="443" t="s">
        <v>5729</v>
      </c>
      <c r="I3679" s="445">
        <v>61.101665496826172</v>
      </c>
      <c r="J3679" s="445">
        <v>280</v>
      </c>
      <c r="K3679" s="446">
        <v>17108.39990234375</v>
      </c>
    </row>
    <row r="3680" spans="1:11" ht="14.45" customHeight="1" x14ac:dyDescent="0.2">
      <c r="A3680" s="441" t="s">
        <v>5061</v>
      </c>
      <c r="B3680" s="442" t="s">
        <v>5062</v>
      </c>
      <c r="C3680" s="443" t="s">
        <v>5457</v>
      </c>
      <c r="D3680" s="444" t="s">
        <v>5458</v>
      </c>
      <c r="E3680" s="443" t="s">
        <v>1373</v>
      </c>
      <c r="F3680" s="444" t="s">
        <v>1374</v>
      </c>
      <c r="G3680" s="443" t="s">
        <v>5728</v>
      </c>
      <c r="H3680" s="443" t="s">
        <v>5730</v>
      </c>
      <c r="I3680" s="445">
        <v>61.444544705477625</v>
      </c>
      <c r="J3680" s="445">
        <v>500</v>
      </c>
      <c r="K3680" s="446">
        <v>30701.080200195313</v>
      </c>
    </row>
    <row r="3681" spans="1:11" ht="14.45" customHeight="1" x14ac:dyDescent="0.2">
      <c r="A3681" s="441" t="s">
        <v>5061</v>
      </c>
      <c r="B3681" s="442" t="s">
        <v>5062</v>
      </c>
      <c r="C3681" s="443" t="s">
        <v>5457</v>
      </c>
      <c r="D3681" s="444" t="s">
        <v>5458</v>
      </c>
      <c r="E3681" s="443" t="s">
        <v>1373</v>
      </c>
      <c r="F3681" s="444" t="s">
        <v>1374</v>
      </c>
      <c r="G3681" s="443" t="s">
        <v>5731</v>
      </c>
      <c r="H3681" s="443" t="s">
        <v>5732</v>
      </c>
      <c r="I3681" s="445">
        <v>108.29500198364258</v>
      </c>
      <c r="J3681" s="445">
        <v>40</v>
      </c>
      <c r="K3681" s="446">
        <v>4331.699951171875</v>
      </c>
    </row>
    <row r="3682" spans="1:11" ht="14.45" customHeight="1" x14ac:dyDescent="0.2">
      <c r="A3682" s="441" t="s">
        <v>5061</v>
      </c>
      <c r="B3682" s="442" t="s">
        <v>5062</v>
      </c>
      <c r="C3682" s="443" t="s">
        <v>5457</v>
      </c>
      <c r="D3682" s="444" t="s">
        <v>5458</v>
      </c>
      <c r="E3682" s="443" t="s">
        <v>1373</v>
      </c>
      <c r="F3682" s="444" t="s">
        <v>1374</v>
      </c>
      <c r="G3682" s="443" t="s">
        <v>5731</v>
      </c>
      <c r="H3682" s="443" t="s">
        <v>5733</v>
      </c>
      <c r="I3682" s="445">
        <v>108.29500198364258</v>
      </c>
      <c r="J3682" s="445">
        <v>40</v>
      </c>
      <c r="K3682" s="446">
        <v>4331.599853515625</v>
      </c>
    </row>
    <row r="3683" spans="1:11" ht="14.45" customHeight="1" x14ac:dyDescent="0.2">
      <c r="A3683" s="441" t="s">
        <v>5061</v>
      </c>
      <c r="B3683" s="442" t="s">
        <v>5062</v>
      </c>
      <c r="C3683" s="443" t="s">
        <v>5457</v>
      </c>
      <c r="D3683" s="444" t="s">
        <v>5458</v>
      </c>
      <c r="E3683" s="443" t="s">
        <v>1373</v>
      </c>
      <c r="F3683" s="444" t="s">
        <v>1374</v>
      </c>
      <c r="G3683" s="443" t="s">
        <v>5288</v>
      </c>
      <c r="H3683" s="443" t="s">
        <v>5289</v>
      </c>
      <c r="I3683" s="445">
        <v>7.0199999809265137</v>
      </c>
      <c r="J3683" s="445">
        <v>10</v>
      </c>
      <c r="K3683" s="446">
        <v>70.199996948242188</v>
      </c>
    </row>
    <row r="3684" spans="1:11" ht="14.45" customHeight="1" x14ac:dyDescent="0.2">
      <c r="A3684" s="441" t="s">
        <v>5061</v>
      </c>
      <c r="B3684" s="442" t="s">
        <v>5062</v>
      </c>
      <c r="C3684" s="443" t="s">
        <v>5457</v>
      </c>
      <c r="D3684" s="444" t="s">
        <v>5458</v>
      </c>
      <c r="E3684" s="443" t="s">
        <v>1373</v>
      </c>
      <c r="F3684" s="444" t="s">
        <v>1374</v>
      </c>
      <c r="G3684" s="443" t="s">
        <v>5734</v>
      </c>
      <c r="H3684" s="443" t="s">
        <v>5735</v>
      </c>
      <c r="I3684" s="445">
        <v>6.630000114440918</v>
      </c>
      <c r="J3684" s="445">
        <v>15</v>
      </c>
      <c r="K3684" s="446">
        <v>99.449996948242188</v>
      </c>
    </row>
    <row r="3685" spans="1:11" ht="14.45" customHeight="1" x14ac:dyDescent="0.2">
      <c r="A3685" s="441" t="s">
        <v>5061</v>
      </c>
      <c r="B3685" s="442" t="s">
        <v>5062</v>
      </c>
      <c r="C3685" s="443" t="s">
        <v>5457</v>
      </c>
      <c r="D3685" s="444" t="s">
        <v>5458</v>
      </c>
      <c r="E3685" s="443" t="s">
        <v>1373</v>
      </c>
      <c r="F3685" s="444" t="s">
        <v>1374</v>
      </c>
      <c r="G3685" s="443" t="s">
        <v>5736</v>
      </c>
      <c r="H3685" s="443" t="s">
        <v>5737</v>
      </c>
      <c r="I3685" s="445">
        <v>7.0199999809265137</v>
      </c>
      <c r="J3685" s="445">
        <v>20</v>
      </c>
      <c r="K3685" s="446">
        <v>140.39999389648438</v>
      </c>
    </row>
    <row r="3686" spans="1:11" ht="14.45" customHeight="1" x14ac:dyDescent="0.2">
      <c r="A3686" s="441" t="s">
        <v>5061</v>
      </c>
      <c r="B3686" s="442" t="s">
        <v>5062</v>
      </c>
      <c r="C3686" s="443" t="s">
        <v>5457</v>
      </c>
      <c r="D3686" s="444" t="s">
        <v>5458</v>
      </c>
      <c r="E3686" s="443" t="s">
        <v>1373</v>
      </c>
      <c r="F3686" s="444" t="s">
        <v>1374</v>
      </c>
      <c r="G3686" s="443" t="s">
        <v>5291</v>
      </c>
      <c r="H3686" s="443" t="s">
        <v>5292</v>
      </c>
      <c r="I3686" s="445">
        <v>172.5</v>
      </c>
      <c r="J3686" s="445">
        <v>2</v>
      </c>
      <c r="K3686" s="446">
        <v>345</v>
      </c>
    </row>
    <row r="3687" spans="1:11" ht="14.45" customHeight="1" x14ac:dyDescent="0.2">
      <c r="A3687" s="441" t="s">
        <v>5061</v>
      </c>
      <c r="B3687" s="442" t="s">
        <v>5062</v>
      </c>
      <c r="C3687" s="443" t="s">
        <v>5457</v>
      </c>
      <c r="D3687" s="444" t="s">
        <v>5458</v>
      </c>
      <c r="E3687" s="443" t="s">
        <v>1373</v>
      </c>
      <c r="F3687" s="444" t="s">
        <v>1374</v>
      </c>
      <c r="G3687" s="443" t="s">
        <v>5291</v>
      </c>
      <c r="H3687" s="443" t="s">
        <v>5293</v>
      </c>
      <c r="I3687" s="445">
        <v>172.5</v>
      </c>
      <c r="J3687" s="445">
        <v>3</v>
      </c>
      <c r="K3687" s="446">
        <v>517.5</v>
      </c>
    </row>
    <row r="3688" spans="1:11" ht="14.45" customHeight="1" x14ac:dyDescent="0.2">
      <c r="A3688" s="441" t="s">
        <v>5061</v>
      </c>
      <c r="B3688" s="442" t="s">
        <v>5062</v>
      </c>
      <c r="C3688" s="443" t="s">
        <v>5457</v>
      </c>
      <c r="D3688" s="444" t="s">
        <v>5458</v>
      </c>
      <c r="E3688" s="443" t="s">
        <v>1373</v>
      </c>
      <c r="F3688" s="444" t="s">
        <v>1374</v>
      </c>
      <c r="G3688" s="443" t="s">
        <v>5296</v>
      </c>
      <c r="H3688" s="443" t="s">
        <v>5297</v>
      </c>
      <c r="I3688" s="445">
        <v>150.00999959309897</v>
      </c>
      <c r="J3688" s="445">
        <v>40</v>
      </c>
      <c r="K3688" s="446">
        <v>6000.389892578125</v>
      </c>
    </row>
    <row r="3689" spans="1:11" ht="14.45" customHeight="1" x14ac:dyDescent="0.2">
      <c r="A3689" s="441" t="s">
        <v>5061</v>
      </c>
      <c r="B3689" s="442" t="s">
        <v>5062</v>
      </c>
      <c r="C3689" s="443" t="s">
        <v>5457</v>
      </c>
      <c r="D3689" s="444" t="s">
        <v>5458</v>
      </c>
      <c r="E3689" s="443" t="s">
        <v>1373</v>
      </c>
      <c r="F3689" s="444" t="s">
        <v>1374</v>
      </c>
      <c r="G3689" s="443" t="s">
        <v>3853</v>
      </c>
      <c r="H3689" s="443" t="s">
        <v>3854</v>
      </c>
      <c r="I3689" s="445">
        <v>6.2110000610351559</v>
      </c>
      <c r="J3689" s="445">
        <v>470</v>
      </c>
      <c r="K3689" s="446">
        <v>2920.5000305175781</v>
      </c>
    </row>
    <row r="3690" spans="1:11" ht="14.45" customHeight="1" x14ac:dyDescent="0.2">
      <c r="A3690" s="441" t="s">
        <v>5061</v>
      </c>
      <c r="B3690" s="442" t="s">
        <v>5062</v>
      </c>
      <c r="C3690" s="443" t="s">
        <v>5457</v>
      </c>
      <c r="D3690" s="444" t="s">
        <v>5458</v>
      </c>
      <c r="E3690" s="443" t="s">
        <v>1373</v>
      </c>
      <c r="F3690" s="444" t="s">
        <v>1374</v>
      </c>
      <c r="G3690" s="443" t="s">
        <v>5298</v>
      </c>
      <c r="H3690" s="443" t="s">
        <v>5299</v>
      </c>
      <c r="I3690" s="445">
        <v>20.690000534057617</v>
      </c>
      <c r="J3690" s="445">
        <v>1700</v>
      </c>
      <c r="K3690" s="446">
        <v>35175.200439453125</v>
      </c>
    </row>
    <row r="3691" spans="1:11" ht="14.45" customHeight="1" x14ac:dyDescent="0.2">
      <c r="A3691" s="441" t="s">
        <v>5061</v>
      </c>
      <c r="B3691" s="442" t="s">
        <v>5062</v>
      </c>
      <c r="C3691" s="443" t="s">
        <v>5457</v>
      </c>
      <c r="D3691" s="444" t="s">
        <v>5458</v>
      </c>
      <c r="E3691" s="443" t="s">
        <v>1373</v>
      </c>
      <c r="F3691" s="444" t="s">
        <v>1374</v>
      </c>
      <c r="G3691" s="443" t="s">
        <v>3853</v>
      </c>
      <c r="H3691" s="443" t="s">
        <v>3855</v>
      </c>
      <c r="I3691" s="445">
        <v>6.1716667016347246</v>
      </c>
      <c r="J3691" s="445">
        <v>360</v>
      </c>
      <c r="K3691" s="446">
        <v>2221.7000427246094</v>
      </c>
    </row>
    <row r="3692" spans="1:11" ht="14.45" customHeight="1" x14ac:dyDescent="0.2">
      <c r="A3692" s="441" t="s">
        <v>5061</v>
      </c>
      <c r="B3692" s="442" t="s">
        <v>5062</v>
      </c>
      <c r="C3692" s="443" t="s">
        <v>5457</v>
      </c>
      <c r="D3692" s="444" t="s">
        <v>5458</v>
      </c>
      <c r="E3692" s="443" t="s">
        <v>1373</v>
      </c>
      <c r="F3692" s="444" t="s">
        <v>1374</v>
      </c>
      <c r="G3692" s="443" t="s">
        <v>5298</v>
      </c>
      <c r="H3692" s="443" t="s">
        <v>5300</v>
      </c>
      <c r="I3692" s="445">
        <v>20.690000534057617</v>
      </c>
      <c r="J3692" s="445">
        <v>1000</v>
      </c>
      <c r="K3692" s="446">
        <v>20690.80029296875</v>
      </c>
    </row>
    <row r="3693" spans="1:11" ht="14.45" customHeight="1" x14ac:dyDescent="0.2">
      <c r="A3693" s="441" t="s">
        <v>5061</v>
      </c>
      <c r="B3693" s="442" t="s">
        <v>5062</v>
      </c>
      <c r="C3693" s="443" t="s">
        <v>5457</v>
      </c>
      <c r="D3693" s="444" t="s">
        <v>5458</v>
      </c>
      <c r="E3693" s="443" t="s">
        <v>1373</v>
      </c>
      <c r="F3693" s="444" t="s">
        <v>1374</v>
      </c>
      <c r="G3693" s="443" t="s">
        <v>5738</v>
      </c>
      <c r="H3693" s="443" t="s">
        <v>5739</v>
      </c>
      <c r="I3693" s="445">
        <v>3862.3142293294272</v>
      </c>
      <c r="J3693" s="445">
        <v>58</v>
      </c>
      <c r="K3693" s="446">
        <v>224014.2802734375</v>
      </c>
    </row>
    <row r="3694" spans="1:11" ht="14.45" customHeight="1" x14ac:dyDescent="0.2">
      <c r="A3694" s="441" t="s">
        <v>5061</v>
      </c>
      <c r="B3694" s="442" t="s">
        <v>5062</v>
      </c>
      <c r="C3694" s="443" t="s">
        <v>5457</v>
      </c>
      <c r="D3694" s="444" t="s">
        <v>5458</v>
      </c>
      <c r="E3694" s="443" t="s">
        <v>1373</v>
      </c>
      <c r="F3694" s="444" t="s">
        <v>1374</v>
      </c>
      <c r="G3694" s="443" t="s">
        <v>5740</v>
      </c>
      <c r="H3694" s="443" t="s">
        <v>5741</v>
      </c>
      <c r="I3694" s="445">
        <v>5082</v>
      </c>
      <c r="J3694" s="445">
        <v>25</v>
      </c>
      <c r="K3694" s="446">
        <v>127050</v>
      </c>
    </row>
    <row r="3695" spans="1:11" ht="14.45" customHeight="1" x14ac:dyDescent="0.2">
      <c r="A3695" s="441" t="s">
        <v>5061</v>
      </c>
      <c r="B3695" s="442" t="s">
        <v>5062</v>
      </c>
      <c r="C3695" s="443" t="s">
        <v>5457</v>
      </c>
      <c r="D3695" s="444" t="s">
        <v>5458</v>
      </c>
      <c r="E3695" s="443" t="s">
        <v>1373</v>
      </c>
      <c r="F3695" s="444" t="s">
        <v>1374</v>
      </c>
      <c r="G3695" s="443" t="s">
        <v>5738</v>
      </c>
      <c r="H3695" s="443" t="s">
        <v>5742</v>
      </c>
      <c r="I3695" s="445">
        <v>3862.30859375</v>
      </c>
      <c r="J3695" s="445">
        <v>35</v>
      </c>
      <c r="K3695" s="446">
        <v>135181.240234375</v>
      </c>
    </row>
    <row r="3696" spans="1:11" ht="14.45" customHeight="1" x14ac:dyDescent="0.2">
      <c r="A3696" s="441" t="s">
        <v>5061</v>
      </c>
      <c r="B3696" s="442" t="s">
        <v>5062</v>
      </c>
      <c r="C3696" s="443" t="s">
        <v>5457</v>
      </c>
      <c r="D3696" s="444" t="s">
        <v>5458</v>
      </c>
      <c r="E3696" s="443" t="s">
        <v>1373</v>
      </c>
      <c r="F3696" s="444" t="s">
        <v>1374</v>
      </c>
      <c r="G3696" s="443" t="s">
        <v>5740</v>
      </c>
      <c r="H3696" s="443" t="s">
        <v>5743</v>
      </c>
      <c r="I3696" s="445">
        <v>5082</v>
      </c>
      <c r="J3696" s="445">
        <v>23</v>
      </c>
      <c r="K3696" s="446">
        <v>116886</v>
      </c>
    </row>
    <row r="3697" spans="1:11" ht="14.45" customHeight="1" x14ac:dyDescent="0.2">
      <c r="A3697" s="441" t="s">
        <v>5061</v>
      </c>
      <c r="B3697" s="442" t="s">
        <v>5062</v>
      </c>
      <c r="C3697" s="443" t="s">
        <v>5457</v>
      </c>
      <c r="D3697" s="444" t="s">
        <v>5458</v>
      </c>
      <c r="E3697" s="443" t="s">
        <v>1373</v>
      </c>
      <c r="F3697" s="444" t="s">
        <v>1374</v>
      </c>
      <c r="G3697" s="443" t="s">
        <v>5744</v>
      </c>
      <c r="H3697" s="443" t="s">
        <v>5745</v>
      </c>
      <c r="I3697" s="445">
        <v>1234.199951171875</v>
      </c>
      <c r="J3697" s="445">
        <v>5</v>
      </c>
      <c r="K3697" s="446">
        <v>6171</v>
      </c>
    </row>
    <row r="3698" spans="1:11" ht="14.45" customHeight="1" x14ac:dyDescent="0.2">
      <c r="A3698" s="441" t="s">
        <v>5061</v>
      </c>
      <c r="B3698" s="442" t="s">
        <v>5062</v>
      </c>
      <c r="C3698" s="443" t="s">
        <v>5457</v>
      </c>
      <c r="D3698" s="444" t="s">
        <v>5458</v>
      </c>
      <c r="E3698" s="443" t="s">
        <v>1373</v>
      </c>
      <c r="F3698" s="444" t="s">
        <v>1374</v>
      </c>
      <c r="G3698" s="443" t="s">
        <v>5746</v>
      </c>
      <c r="H3698" s="443" t="s">
        <v>5747</v>
      </c>
      <c r="I3698" s="445">
        <v>4660.919921875</v>
      </c>
      <c r="J3698" s="445">
        <v>39</v>
      </c>
      <c r="K3698" s="446">
        <v>181775.876953125</v>
      </c>
    </row>
    <row r="3699" spans="1:11" ht="14.45" customHeight="1" x14ac:dyDescent="0.2">
      <c r="A3699" s="441" t="s">
        <v>5061</v>
      </c>
      <c r="B3699" s="442" t="s">
        <v>5062</v>
      </c>
      <c r="C3699" s="443" t="s">
        <v>5457</v>
      </c>
      <c r="D3699" s="444" t="s">
        <v>5458</v>
      </c>
      <c r="E3699" s="443" t="s">
        <v>1373</v>
      </c>
      <c r="F3699" s="444" t="s">
        <v>1374</v>
      </c>
      <c r="G3699" s="443" t="s">
        <v>5748</v>
      </c>
      <c r="H3699" s="443" t="s">
        <v>5749</v>
      </c>
      <c r="I3699" s="445">
        <v>4660.919921875</v>
      </c>
      <c r="J3699" s="445">
        <v>1</v>
      </c>
      <c r="K3699" s="446">
        <v>4660.919921875</v>
      </c>
    </row>
    <row r="3700" spans="1:11" ht="14.45" customHeight="1" x14ac:dyDescent="0.2">
      <c r="A3700" s="441" t="s">
        <v>5061</v>
      </c>
      <c r="B3700" s="442" t="s">
        <v>5062</v>
      </c>
      <c r="C3700" s="443" t="s">
        <v>5457</v>
      </c>
      <c r="D3700" s="444" t="s">
        <v>5458</v>
      </c>
      <c r="E3700" s="443" t="s">
        <v>1373</v>
      </c>
      <c r="F3700" s="444" t="s">
        <v>1374</v>
      </c>
      <c r="G3700" s="443" t="s">
        <v>5746</v>
      </c>
      <c r="H3700" s="443" t="s">
        <v>5750</v>
      </c>
      <c r="I3700" s="445">
        <v>4660.919921875</v>
      </c>
      <c r="J3700" s="445">
        <v>20</v>
      </c>
      <c r="K3700" s="446">
        <v>93218.3984375</v>
      </c>
    </row>
    <row r="3701" spans="1:11" ht="14.45" customHeight="1" x14ac:dyDescent="0.2">
      <c r="A3701" s="441" t="s">
        <v>5061</v>
      </c>
      <c r="B3701" s="442" t="s">
        <v>5062</v>
      </c>
      <c r="C3701" s="443" t="s">
        <v>5457</v>
      </c>
      <c r="D3701" s="444" t="s">
        <v>5458</v>
      </c>
      <c r="E3701" s="443" t="s">
        <v>1373</v>
      </c>
      <c r="F3701" s="444" t="s">
        <v>1374</v>
      </c>
      <c r="G3701" s="443" t="s">
        <v>5751</v>
      </c>
      <c r="H3701" s="443" t="s">
        <v>5752</v>
      </c>
      <c r="I3701" s="445">
        <v>204.41000366210938</v>
      </c>
      <c r="J3701" s="445">
        <v>30</v>
      </c>
      <c r="K3701" s="446">
        <v>6132.2998046875</v>
      </c>
    </row>
    <row r="3702" spans="1:11" ht="14.45" customHeight="1" x14ac:dyDescent="0.2">
      <c r="A3702" s="441" t="s">
        <v>5061</v>
      </c>
      <c r="B3702" s="442" t="s">
        <v>5062</v>
      </c>
      <c r="C3702" s="443" t="s">
        <v>5457</v>
      </c>
      <c r="D3702" s="444" t="s">
        <v>5458</v>
      </c>
      <c r="E3702" s="443" t="s">
        <v>1373</v>
      </c>
      <c r="F3702" s="444" t="s">
        <v>1374</v>
      </c>
      <c r="G3702" s="443" t="s">
        <v>5753</v>
      </c>
      <c r="H3702" s="443" t="s">
        <v>5754</v>
      </c>
      <c r="I3702" s="445">
        <v>86.984287806919639</v>
      </c>
      <c r="J3702" s="445">
        <v>210</v>
      </c>
      <c r="K3702" s="446">
        <v>18266.699951171875</v>
      </c>
    </row>
    <row r="3703" spans="1:11" ht="14.45" customHeight="1" x14ac:dyDescent="0.2">
      <c r="A3703" s="441" t="s">
        <v>5061</v>
      </c>
      <c r="B3703" s="442" t="s">
        <v>5062</v>
      </c>
      <c r="C3703" s="443" t="s">
        <v>5457</v>
      </c>
      <c r="D3703" s="444" t="s">
        <v>5458</v>
      </c>
      <c r="E3703" s="443" t="s">
        <v>1373</v>
      </c>
      <c r="F3703" s="444" t="s">
        <v>1374</v>
      </c>
      <c r="G3703" s="443" t="s">
        <v>5751</v>
      </c>
      <c r="H3703" s="443" t="s">
        <v>5755</v>
      </c>
      <c r="I3703" s="445">
        <v>204.39999389648438</v>
      </c>
      <c r="J3703" s="445">
        <v>30</v>
      </c>
      <c r="K3703" s="446">
        <v>6132</v>
      </c>
    </row>
    <row r="3704" spans="1:11" ht="14.45" customHeight="1" x14ac:dyDescent="0.2">
      <c r="A3704" s="441" t="s">
        <v>5061</v>
      </c>
      <c r="B3704" s="442" t="s">
        <v>5062</v>
      </c>
      <c r="C3704" s="443" t="s">
        <v>5457</v>
      </c>
      <c r="D3704" s="444" t="s">
        <v>5458</v>
      </c>
      <c r="E3704" s="443" t="s">
        <v>1373</v>
      </c>
      <c r="F3704" s="444" t="s">
        <v>1374</v>
      </c>
      <c r="G3704" s="443" t="s">
        <v>5753</v>
      </c>
      <c r="H3704" s="443" t="s">
        <v>5756</v>
      </c>
      <c r="I3704" s="445">
        <v>144.88799896240235</v>
      </c>
      <c r="J3704" s="445">
        <v>120</v>
      </c>
      <c r="K3704" s="446">
        <v>18837.600494384766</v>
      </c>
    </row>
    <row r="3705" spans="1:11" ht="14.45" customHeight="1" x14ac:dyDescent="0.2">
      <c r="A3705" s="441" t="s">
        <v>5061</v>
      </c>
      <c r="B3705" s="442" t="s">
        <v>5062</v>
      </c>
      <c r="C3705" s="443" t="s">
        <v>5457</v>
      </c>
      <c r="D3705" s="444" t="s">
        <v>5458</v>
      </c>
      <c r="E3705" s="443" t="s">
        <v>1373</v>
      </c>
      <c r="F3705" s="444" t="s">
        <v>1374</v>
      </c>
      <c r="G3705" s="443" t="s">
        <v>5757</v>
      </c>
      <c r="H3705" s="443" t="s">
        <v>5758</v>
      </c>
      <c r="I3705" s="445">
        <v>484</v>
      </c>
      <c r="J3705" s="445">
        <v>10</v>
      </c>
      <c r="K3705" s="446">
        <v>4840</v>
      </c>
    </row>
    <row r="3706" spans="1:11" ht="14.45" customHeight="1" x14ac:dyDescent="0.2">
      <c r="A3706" s="441" t="s">
        <v>5061</v>
      </c>
      <c r="B3706" s="442" t="s">
        <v>5062</v>
      </c>
      <c r="C3706" s="443" t="s">
        <v>5457</v>
      </c>
      <c r="D3706" s="444" t="s">
        <v>5458</v>
      </c>
      <c r="E3706" s="443" t="s">
        <v>1373</v>
      </c>
      <c r="F3706" s="444" t="s">
        <v>1374</v>
      </c>
      <c r="G3706" s="443" t="s">
        <v>5302</v>
      </c>
      <c r="H3706" s="443" t="s">
        <v>5303</v>
      </c>
      <c r="I3706" s="445">
        <v>14.15666643778483</v>
      </c>
      <c r="J3706" s="445">
        <v>60</v>
      </c>
      <c r="K3706" s="446">
        <v>849.42001342773438</v>
      </c>
    </row>
    <row r="3707" spans="1:11" ht="14.45" customHeight="1" x14ac:dyDescent="0.2">
      <c r="A3707" s="441" t="s">
        <v>5061</v>
      </c>
      <c r="B3707" s="442" t="s">
        <v>5062</v>
      </c>
      <c r="C3707" s="443" t="s">
        <v>5457</v>
      </c>
      <c r="D3707" s="444" t="s">
        <v>5458</v>
      </c>
      <c r="E3707" s="443" t="s">
        <v>1373</v>
      </c>
      <c r="F3707" s="444" t="s">
        <v>1374</v>
      </c>
      <c r="G3707" s="443" t="s">
        <v>5759</v>
      </c>
      <c r="H3707" s="443" t="s">
        <v>5760</v>
      </c>
      <c r="I3707" s="445">
        <v>17.059999465942383</v>
      </c>
      <c r="J3707" s="445">
        <v>20</v>
      </c>
      <c r="K3707" s="446">
        <v>341.22000122070313</v>
      </c>
    </row>
    <row r="3708" spans="1:11" ht="14.45" customHeight="1" x14ac:dyDescent="0.2">
      <c r="A3708" s="441" t="s">
        <v>5061</v>
      </c>
      <c r="B3708" s="442" t="s">
        <v>5062</v>
      </c>
      <c r="C3708" s="443" t="s">
        <v>5457</v>
      </c>
      <c r="D3708" s="444" t="s">
        <v>5458</v>
      </c>
      <c r="E3708" s="443" t="s">
        <v>1373</v>
      </c>
      <c r="F3708" s="444" t="s">
        <v>1374</v>
      </c>
      <c r="G3708" s="443" t="s">
        <v>4720</v>
      </c>
      <c r="H3708" s="443" t="s">
        <v>5761</v>
      </c>
      <c r="I3708" s="445">
        <v>13.310000419616699</v>
      </c>
      <c r="J3708" s="445">
        <v>5</v>
      </c>
      <c r="K3708" s="446">
        <v>66.550003051757813</v>
      </c>
    </row>
    <row r="3709" spans="1:11" ht="14.45" customHeight="1" x14ac:dyDescent="0.2">
      <c r="A3709" s="441" t="s">
        <v>5061</v>
      </c>
      <c r="B3709" s="442" t="s">
        <v>5062</v>
      </c>
      <c r="C3709" s="443" t="s">
        <v>5457</v>
      </c>
      <c r="D3709" s="444" t="s">
        <v>5458</v>
      </c>
      <c r="E3709" s="443" t="s">
        <v>1373</v>
      </c>
      <c r="F3709" s="444" t="s">
        <v>1374</v>
      </c>
      <c r="G3709" s="443" t="s">
        <v>3862</v>
      </c>
      <c r="H3709" s="443" t="s">
        <v>3863</v>
      </c>
      <c r="I3709" s="445">
        <v>13.310000419616699</v>
      </c>
      <c r="J3709" s="445">
        <v>40</v>
      </c>
      <c r="K3709" s="446">
        <v>532.4000244140625</v>
      </c>
    </row>
    <row r="3710" spans="1:11" ht="14.45" customHeight="1" x14ac:dyDescent="0.2">
      <c r="A3710" s="441" t="s">
        <v>5061</v>
      </c>
      <c r="B3710" s="442" t="s">
        <v>5062</v>
      </c>
      <c r="C3710" s="443" t="s">
        <v>5457</v>
      </c>
      <c r="D3710" s="444" t="s">
        <v>5458</v>
      </c>
      <c r="E3710" s="443" t="s">
        <v>1373</v>
      </c>
      <c r="F3710" s="444" t="s">
        <v>1374</v>
      </c>
      <c r="G3710" s="443" t="s">
        <v>3864</v>
      </c>
      <c r="H3710" s="443" t="s">
        <v>3865</v>
      </c>
      <c r="I3710" s="445">
        <v>13.244000244140626</v>
      </c>
      <c r="J3710" s="445">
        <v>55</v>
      </c>
      <c r="K3710" s="446">
        <v>728.90003204345703</v>
      </c>
    </row>
    <row r="3711" spans="1:11" ht="14.45" customHeight="1" x14ac:dyDescent="0.2">
      <c r="A3711" s="441" t="s">
        <v>5061</v>
      </c>
      <c r="B3711" s="442" t="s">
        <v>5062</v>
      </c>
      <c r="C3711" s="443" t="s">
        <v>5457</v>
      </c>
      <c r="D3711" s="444" t="s">
        <v>5458</v>
      </c>
      <c r="E3711" s="443" t="s">
        <v>1373</v>
      </c>
      <c r="F3711" s="444" t="s">
        <v>1374</v>
      </c>
      <c r="G3711" s="443" t="s">
        <v>3866</v>
      </c>
      <c r="H3711" s="443" t="s">
        <v>3867</v>
      </c>
      <c r="I3711" s="445">
        <v>13.310000419616699</v>
      </c>
      <c r="J3711" s="445">
        <v>5</v>
      </c>
      <c r="K3711" s="446">
        <v>66.550003051757813</v>
      </c>
    </row>
    <row r="3712" spans="1:11" ht="14.45" customHeight="1" x14ac:dyDescent="0.2">
      <c r="A3712" s="441" t="s">
        <v>5061</v>
      </c>
      <c r="B3712" s="442" t="s">
        <v>5062</v>
      </c>
      <c r="C3712" s="443" t="s">
        <v>5457</v>
      </c>
      <c r="D3712" s="444" t="s">
        <v>5458</v>
      </c>
      <c r="E3712" s="443" t="s">
        <v>1373</v>
      </c>
      <c r="F3712" s="444" t="s">
        <v>1374</v>
      </c>
      <c r="G3712" s="443" t="s">
        <v>3862</v>
      </c>
      <c r="H3712" s="443" t="s">
        <v>3871</v>
      </c>
      <c r="I3712" s="445">
        <v>8.6619999885559089</v>
      </c>
      <c r="J3712" s="445">
        <v>65</v>
      </c>
      <c r="K3712" s="446">
        <v>633.19998550415039</v>
      </c>
    </row>
    <row r="3713" spans="1:11" ht="14.45" customHeight="1" x14ac:dyDescent="0.2">
      <c r="A3713" s="441" t="s">
        <v>5061</v>
      </c>
      <c r="B3713" s="442" t="s">
        <v>5062</v>
      </c>
      <c r="C3713" s="443" t="s">
        <v>5457</v>
      </c>
      <c r="D3713" s="444" t="s">
        <v>5458</v>
      </c>
      <c r="E3713" s="443" t="s">
        <v>1373</v>
      </c>
      <c r="F3713" s="444" t="s">
        <v>1374</v>
      </c>
      <c r="G3713" s="443" t="s">
        <v>3864</v>
      </c>
      <c r="H3713" s="443" t="s">
        <v>5762</v>
      </c>
      <c r="I3713" s="445">
        <v>8.2200000286102295</v>
      </c>
      <c r="J3713" s="445">
        <v>30</v>
      </c>
      <c r="K3713" s="446">
        <v>246.60000228881836</v>
      </c>
    </row>
    <row r="3714" spans="1:11" ht="14.45" customHeight="1" x14ac:dyDescent="0.2">
      <c r="A3714" s="441" t="s">
        <v>5061</v>
      </c>
      <c r="B3714" s="442" t="s">
        <v>5062</v>
      </c>
      <c r="C3714" s="443" t="s">
        <v>5457</v>
      </c>
      <c r="D3714" s="444" t="s">
        <v>5458</v>
      </c>
      <c r="E3714" s="443" t="s">
        <v>1373</v>
      </c>
      <c r="F3714" s="444" t="s">
        <v>1374</v>
      </c>
      <c r="G3714" s="443" t="s">
        <v>3866</v>
      </c>
      <c r="H3714" s="443" t="s">
        <v>3872</v>
      </c>
      <c r="I3714" s="445">
        <v>6.6700000762939453</v>
      </c>
      <c r="J3714" s="445">
        <v>5</v>
      </c>
      <c r="K3714" s="446">
        <v>33.349998474121094</v>
      </c>
    </row>
    <row r="3715" spans="1:11" ht="14.45" customHeight="1" x14ac:dyDescent="0.2">
      <c r="A3715" s="441" t="s">
        <v>5061</v>
      </c>
      <c r="B3715" s="442" t="s">
        <v>5062</v>
      </c>
      <c r="C3715" s="443" t="s">
        <v>5457</v>
      </c>
      <c r="D3715" s="444" t="s">
        <v>5458</v>
      </c>
      <c r="E3715" s="443" t="s">
        <v>1373</v>
      </c>
      <c r="F3715" s="444" t="s">
        <v>1374</v>
      </c>
      <c r="G3715" s="443" t="s">
        <v>5763</v>
      </c>
      <c r="H3715" s="443" t="s">
        <v>5764</v>
      </c>
      <c r="I3715" s="445">
        <v>123.18000030517578</v>
      </c>
      <c r="J3715" s="445">
        <v>200</v>
      </c>
      <c r="K3715" s="446">
        <v>24635.599609375</v>
      </c>
    </row>
    <row r="3716" spans="1:11" ht="14.45" customHeight="1" x14ac:dyDescent="0.2">
      <c r="A3716" s="441" t="s">
        <v>5061</v>
      </c>
      <c r="B3716" s="442" t="s">
        <v>5062</v>
      </c>
      <c r="C3716" s="443" t="s">
        <v>5457</v>
      </c>
      <c r="D3716" s="444" t="s">
        <v>5458</v>
      </c>
      <c r="E3716" s="443" t="s">
        <v>1373</v>
      </c>
      <c r="F3716" s="444" t="s">
        <v>1374</v>
      </c>
      <c r="G3716" s="443" t="s">
        <v>5763</v>
      </c>
      <c r="H3716" s="443" t="s">
        <v>5765</v>
      </c>
      <c r="I3716" s="445">
        <v>123.18000030517578</v>
      </c>
      <c r="J3716" s="445">
        <v>100</v>
      </c>
      <c r="K3716" s="446">
        <v>12317.7998046875</v>
      </c>
    </row>
    <row r="3717" spans="1:11" ht="14.45" customHeight="1" x14ac:dyDescent="0.2">
      <c r="A3717" s="441" t="s">
        <v>5061</v>
      </c>
      <c r="B3717" s="442" t="s">
        <v>5062</v>
      </c>
      <c r="C3717" s="443" t="s">
        <v>5457</v>
      </c>
      <c r="D3717" s="444" t="s">
        <v>5458</v>
      </c>
      <c r="E3717" s="443" t="s">
        <v>1373</v>
      </c>
      <c r="F3717" s="444" t="s">
        <v>1374</v>
      </c>
      <c r="G3717" s="443" t="s">
        <v>5766</v>
      </c>
      <c r="H3717" s="443" t="s">
        <v>5767</v>
      </c>
      <c r="I3717" s="445">
        <v>16.456249713897705</v>
      </c>
      <c r="J3717" s="445">
        <v>160</v>
      </c>
      <c r="K3717" s="446">
        <v>2632.800048828125</v>
      </c>
    </row>
    <row r="3718" spans="1:11" ht="14.45" customHeight="1" x14ac:dyDescent="0.2">
      <c r="A3718" s="441" t="s">
        <v>5061</v>
      </c>
      <c r="B3718" s="442" t="s">
        <v>5062</v>
      </c>
      <c r="C3718" s="443" t="s">
        <v>5457</v>
      </c>
      <c r="D3718" s="444" t="s">
        <v>5458</v>
      </c>
      <c r="E3718" s="443" t="s">
        <v>1373</v>
      </c>
      <c r="F3718" s="444" t="s">
        <v>1374</v>
      </c>
      <c r="G3718" s="443" t="s">
        <v>5766</v>
      </c>
      <c r="H3718" s="443" t="s">
        <v>5768</v>
      </c>
      <c r="I3718" s="445">
        <v>16.454000091552736</v>
      </c>
      <c r="J3718" s="445">
        <v>130</v>
      </c>
      <c r="K3718" s="446">
        <v>2138.9000244140625</v>
      </c>
    </row>
    <row r="3719" spans="1:11" ht="14.45" customHeight="1" x14ac:dyDescent="0.2">
      <c r="A3719" s="441" t="s">
        <v>5061</v>
      </c>
      <c r="B3719" s="442" t="s">
        <v>5062</v>
      </c>
      <c r="C3719" s="443" t="s">
        <v>5457</v>
      </c>
      <c r="D3719" s="444" t="s">
        <v>5458</v>
      </c>
      <c r="E3719" s="443" t="s">
        <v>1373</v>
      </c>
      <c r="F3719" s="444" t="s">
        <v>1374</v>
      </c>
      <c r="G3719" s="443" t="s">
        <v>5769</v>
      </c>
      <c r="H3719" s="443" t="s">
        <v>5770</v>
      </c>
      <c r="I3719" s="445">
        <v>2649.89990234375</v>
      </c>
      <c r="J3719" s="445">
        <v>4</v>
      </c>
      <c r="K3719" s="446">
        <v>10599.599609375</v>
      </c>
    </row>
    <row r="3720" spans="1:11" ht="14.45" customHeight="1" x14ac:dyDescent="0.2">
      <c r="A3720" s="441" t="s">
        <v>5061</v>
      </c>
      <c r="B3720" s="442" t="s">
        <v>5062</v>
      </c>
      <c r="C3720" s="443" t="s">
        <v>5457</v>
      </c>
      <c r="D3720" s="444" t="s">
        <v>5458</v>
      </c>
      <c r="E3720" s="443" t="s">
        <v>1373</v>
      </c>
      <c r="F3720" s="444" t="s">
        <v>1374</v>
      </c>
      <c r="G3720" s="443" t="s">
        <v>5771</v>
      </c>
      <c r="H3720" s="443" t="s">
        <v>5772</v>
      </c>
      <c r="I3720" s="445">
        <v>2760</v>
      </c>
      <c r="J3720" s="445">
        <v>1</v>
      </c>
      <c r="K3720" s="446">
        <v>2760</v>
      </c>
    </row>
    <row r="3721" spans="1:11" ht="14.45" customHeight="1" x14ac:dyDescent="0.2">
      <c r="A3721" s="441" t="s">
        <v>5061</v>
      </c>
      <c r="B3721" s="442" t="s">
        <v>5062</v>
      </c>
      <c r="C3721" s="443" t="s">
        <v>5457</v>
      </c>
      <c r="D3721" s="444" t="s">
        <v>5458</v>
      </c>
      <c r="E3721" s="443" t="s">
        <v>1373</v>
      </c>
      <c r="F3721" s="444" t="s">
        <v>1374</v>
      </c>
      <c r="G3721" s="443" t="s">
        <v>5773</v>
      </c>
      <c r="H3721" s="443" t="s">
        <v>5774</v>
      </c>
      <c r="I3721" s="445">
        <v>5060</v>
      </c>
      <c r="J3721" s="445">
        <v>1</v>
      </c>
      <c r="K3721" s="446">
        <v>5060</v>
      </c>
    </row>
    <row r="3722" spans="1:11" ht="14.45" customHeight="1" x14ac:dyDescent="0.2">
      <c r="A3722" s="441" t="s">
        <v>5061</v>
      </c>
      <c r="B3722" s="442" t="s">
        <v>5062</v>
      </c>
      <c r="C3722" s="443" t="s">
        <v>5457</v>
      </c>
      <c r="D3722" s="444" t="s">
        <v>5458</v>
      </c>
      <c r="E3722" s="443" t="s">
        <v>1373</v>
      </c>
      <c r="F3722" s="444" t="s">
        <v>1374</v>
      </c>
      <c r="G3722" s="443" t="s">
        <v>5775</v>
      </c>
      <c r="H3722" s="443" t="s">
        <v>5776</v>
      </c>
      <c r="I3722" s="445">
        <v>5060</v>
      </c>
      <c r="J3722" s="445">
        <v>2</v>
      </c>
      <c r="K3722" s="446">
        <v>10120</v>
      </c>
    </row>
    <row r="3723" spans="1:11" ht="14.45" customHeight="1" x14ac:dyDescent="0.2">
      <c r="A3723" s="441" t="s">
        <v>5061</v>
      </c>
      <c r="B3723" s="442" t="s">
        <v>5062</v>
      </c>
      <c r="C3723" s="443" t="s">
        <v>5457</v>
      </c>
      <c r="D3723" s="444" t="s">
        <v>5458</v>
      </c>
      <c r="E3723" s="443" t="s">
        <v>1373</v>
      </c>
      <c r="F3723" s="444" t="s">
        <v>1374</v>
      </c>
      <c r="G3723" s="443" t="s">
        <v>5773</v>
      </c>
      <c r="H3723" s="443" t="s">
        <v>5777</v>
      </c>
      <c r="I3723" s="445">
        <v>5060</v>
      </c>
      <c r="J3723" s="445">
        <v>1</v>
      </c>
      <c r="K3723" s="446">
        <v>5060</v>
      </c>
    </row>
    <row r="3724" spans="1:11" ht="14.45" customHeight="1" x14ac:dyDescent="0.2">
      <c r="A3724" s="441" t="s">
        <v>5061</v>
      </c>
      <c r="B3724" s="442" t="s">
        <v>5062</v>
      </c>
      <c r="C3724" s="443" t="s">
        <v>5457</v>
      </c>
      <c r="D3724" s="444" t="s">
        <v>5458</v>
      </c>
      <c r="E3724" s="443" t="s">
        <v>1373</v>
      </c>
      <c r="F3724" s="444" t="s">
        <v>1374</v>
      </c>
      <c r="G3724" s="443" t="s">
        <v>5775</v>
      </c>
      <c r="H3724" s="443" t="s">
        <v>5778</v>
      </c>
      <c r="I3724" s="445">
        <v>5060</v>
      </c>
      <c r="J3724" s="445">
        <v>4</v>
      </c>
      <c r="K3724" s="446">
        <v>20240</v>
      </c>
    </row>
    <row r="3725" spans="1:11" ht="14.45" customHeight="1" x14ac:dyDescent="0.2">
      <c r="A3725" s="441" t="s">
        <v>5061</v>
      </c>
      <c r="B3725" s="442" t="s">
        <v>5062</v>
      </c>
      <c r="C3725" s="443" t="s">
        <v>5457</v>
      </c>
      <c r="D3725" s="444" t="s">
        <v>5458</v>
      </c>
      <c r="E3725" s="443" t="s">
        <v>1373</v>
      </c>
      <c r="F3725" s="444" t="s">
        <v>1374</v>
      </c>
      <c r="G3725" s="443" t="s">
        <v>3876</v>
      </c>
      <c r="H3725" s="443" t="s">
        <v>3877</v>
      </c>
      <c r="I3725" s="445">
        <v>9.9099998474121094</v>
      </c>
      <c r="J3725" s="445">
        <v>100</v>
      </c>
      <c r="K3725" s="446">
        <v>991</v>
      </c>
    </row>
    <row r="3726" spans="1:11" ht="14.45" customHeight="1" x14ac:dyDescent="0.2">
      <c r="A3726" s="441" t="s">
        <v>5061</v>
      </c>
      <c r="B3726" s="442" t="s">
        <v>5062</v>
      </c>
      <c r="C3726" s="443" t="s">
        <v>5457</v>
      </c>
      <c r="D3726" s="444" t="s">
        <v>5458</v>
      </c>
      <c r="E3726" s="443" t="s">
        <v>1373</v>
      </c>
      <c r="F3726" s="444" t="s">
        <v>1374</v>
      </c>
      <c r="G3726" s="443" t="s">
        <v>3876</v>
      </c>
      <c r="H3726" s="443" t="s">
        <v>3878</v>
      </c>
      <c r="I3726" s="445">
        <v>11.220000076293946</v>
      </c>
      <c r="J3726" s="445">
        <v>255</v>
      </c>
      <c r="K3726" s="446">
        <v>2860.4000244140625</v>
      </c>
    </row>
    <row r="3727" spans="1:11" ht="14.45" customHeight="1" x14ac:dyDescent="0.2">
      <c r="A3727" s="441" t="s">
        <v>5061</v>
      </c>
      <c r="B3727" s="442" t="s">
        <v>5062</v>
      </c>
      <c r="C3727" s="443" t="s">
        <v>5457</v>
      </c>
      <c r="D3727" s="444" t="s">
        <v>5458</v>
      </c>
      <c r="E3727" s="443" t="s">
        <v>1373</v>
      </c>
      <c r="F3727" s="444" t="s">
        <v>1374</v>
      </c>
      <c r="G3727" s="443" t="s">
        <v>5779</v>
      </c>
      <c r="H3727" s="443" t="s">
        <v>5780</v>
      </c>
      <c r="I3727" s="445">
        <v>8.8000001907348633</v>
      </c>
      <c r="J3727" s="445">
        <v>100</v>
      </c>
      <c r="K3727" s="446">
        <v>879.94000244140625</v>
      </c>
    </row>
    <row r="3728" spans="1:11" ht="14.45" customHeight="1" x14ac:dyDescent="0.2">
      <c r="A3728" s="441" t="s">
        <v>5061</v>
      </c>
      <c r="B3728" s="442" t="s">
        <v>5062</v>
      </c>
      <c r="C3728" s="443" t="s">
        <v>5457</v>
      </c>
      <c r="D3728" s="444" t="s">
        <v>5458</v>
      </c>
      <c r="E3728" s="443" t="s">
        <v>1373</v>
      </c>
      <c r="F3728" s="444" t="s">
        <v>1374</v>
      </c>
      <c r="G3728" s="443" t="s">
        <v>5781</v>
      </c>
      <c r="H3728" s="443" t="s">
        <v>5782</v>
      </c>
      <c r="I3728" s="445">
        <v>23.350000381469727</v>
      </c>
      <c r="J3728" s="445">
        <v>20</v>
      </c>
      <c r="K3728" s="446">
        <v>467.05999755859375</v>
      </c>
    </row>
    <row r="3729" spans="1:11" ht="14.45" customHeight="1" x14ac:dyDescent="0.2">
      <c r="A3729" s="441" t="s">
        <v>5061</v>
      </c>
      <c r="B3729" s="442" t="s">
        <v>5062</v>
      </c>
      <c r="C3729" s="443" t="s">
        <v>5457</v>
      </c>
      <c r="D3729" s="444" t="s">
        <v>5458</v>
      </c>
      <c r="E3729" s="443" t="s">
        <v>1373</v>
      </c>
      <c r="F3729" s="444" t="s">
        <v>1374</v>
      </c>
      <c r="G3729" s="443" t="s">
        <v>5783</v>
      </c>
      <c r="H3729" s="443" t="s">
        <v>5784</v>
      </c>
      <c r="I3729" s="445">
        <v>118.58000183105469</v>
      </c>
      <c r="J3729" s="445">
        <v>20</v>
      </c>
      <c r="K3729" s="446">
        <v>2371.60009765625</v>
      </c>
    </row>
    <row r="3730" spans="1:11" ht="14.45" customHeight="1" x14ac:dyDescent="0.2">
      <c r="A3730" s="441" t="s">
        <v>5061</v>
      </c>
      <c r="B3730" s="442" t="s">
        <v>5062</v>
      </c>
      <c r="C3730" s="443" t="s">
        <v>5457</v>
      </c>
      <c r="D3730" s="444" t="s">
        <v>5458</v>
      </c>
      <c r="E3730" s="443" t="s">
        <v>1373</v>
      </c>
      <c r="F3730" s="444" t="s">
        <v>1374</v>
      </c>
      <c r="G3730" s="443" t="s">
        <v>3879</v>
      </c>
      <c r="H3730" s="443" t="s">
        <v>3880</v>
      </c>
      <c r="I3730" s="445">
        <v>9.6800003051757813</v>
      </c>
      <c r="J3730" s="445">
        <v>50</v>
      </c>
      <c r="K3730" s="446">
        <v>484</v>
      </c>
    </row>
    <row r="3731" spans="1:11" ht="14.45" customHeight="1" x14ac:dyDescent="0.2">
      <c r="A3731" s="441" t="s">
        <v>5061</v>
      </c>
      <c r="B3731" s="442" t="s">
        <v>5062</v>
      </c>
      <c r="C3731" s="443" t="s">
        <v>5457</v>
      </c>
      <c r="D3731" s="444" t="s">
        <v>5458</v>
      </c>
      <c r="E3731" s="443" t="s">
        <v>1373</v>
      </c>
      <c r="F3731" s="444" t="s">
        <v>1374</v>
      </c>
      <c r="G3731" s="443" t="s">
        <v>3879</v>
      </c>
      <c r="H3731" s="443" t="s">
        <v>3881</v>
      </c>
      <c r="I3731" s="445">
        <v>10.760000228881836</v>
      </c>
      <c r="J3731" s="445">
        <v>50</v>
      </c>
      <c r="K3731" s="446">
        <v>538</v>
      </c>
    </row>
    <row r="3732" spans="1:11" ht="14.45" customHeight="1" x14ac:dyDescent="0.2">
      <c r="A3732" s="441" t="s">
        <v>5061</v>
      </c>
      <c r="B3732" s="442" t="s">
        <v>5062</v>
      </c>
      <c r="C3732" s="443" t="s">
        <v>5457</v>
      </c>
      <c r="D3732" s="444" t="s">
        <v>5458</v>
      </c>
      <c r="E3732" s="443" t="s">
        <v>1373</v>
      </c>
      <c r="F3732" s="444" t="s">
        <v>1374</v>
      </c>
      <c r="G3732" s="443" t="s">
        <v>5785</v>
      </c>
      <c r="H3732" s="443" t="s">
        <v>5786</v>
      </c>
      <c r="I3732" s="445">
        <v>23.147499561309814</v>
      </c>
      <c r="J3732" s="445">
        <v>200</v>
      </c>
      <c r="K3732" s="446">
        <v>4629.469970703125</v>
      </c>
    </row>
    <row r="3733" spans="1:11" ht="14.45" customHeight="1" x14ac:dyDescent="0.2">
      <c r="A3733" s="441" t="s">
        <v>5061</v>
      </c>
      <c r="B3733" s="442" t="s">
        <v>5062</v>
      </c>
      <c r="C3733" s="443" t="s">
        <v>5457</v>
      </c>
      <c r="D3733" s="444" t="s">
        <v>5458</v>
      </c>
      <c r="E3733" s="443" t="s">
        <v>1373</v>
      </c>
      <c r="F3733" s="444" t="s">
        <v>1374</v>
      </c>
      <c r="G3733" s="443" t="s">
        <v>5785</v>
      </c>
      <c r="H3733" s="443" t="s">
        <v>5787</v>
      </c>
      <c r="I3733" s="445">
        <v>23.49500020345052</v>
      </c>
      <c r="J3733" s="445">
        <v>300</v>
      </c>
      <c r="K3733" s="446">
        <v>7048.39990234375</v>
      </c>
    </row>
    <row r="3734" spans="1:11" ht="14.45" customHeight="1" x14ac:dyDescent="0.2">
      <c r="A3734" s="441" t="s">
        <v>5061</v>
      </c>
      <c r="B3734" s="442" t="s">
        <v>5062</v>
      </c>
      <c r="C3734" s="443" t="s">
        <v>5457</v>
      </c>
      <c r="D3734" s="444" t="s">
        <v>5458</v>
      </c>
      <c r="E3734" s="443" t="s">
        <v>1373</v>
      </c>
      <c r="F3734" s="444" t="s">
        <v>1374</v>
      </c>
      <c r="G3734" s="443" t="s">
        <v>5788</v>
      </c>
      <c r="H3734" s="443" t="s">
        <v>5789</v>
      </c>
      <c r="I3734" s="445">
        <v>22.870000839233398</v>
      </c>
      <c r="J3734" s="445">
        <v>200</v>
      </c>
      <c r="K3734" s="446">
        <v>4573.7998046875</v>
      </c>
    </row>
    <row r="3735" spans="1:11" ht="14.45" customHeight="1" x14ac:dyDescent="0.2">
      <c r="A3735" s="441" t="s">
        <v>5061</v>
      </c>
      <c r="B3735" s="442" t="s">
        <v>5062</v>
      </c>
      <c r="C3735" s="443" t="s">
        <v>5457</v>
      </c>
      <c r="D3735" s="444" t="s">
        <v>5458</v>
      </c>
      <c r="E3735" s="443" t="s">
        <v>1373</v>
      </c>
      <c r="F3735" s="444" t="s">
        <v>1374</v>
      </c>
      <c r="G3735" s="443" t="s">
        <v>3884</v>
      </c>
      <c r="H3735" s="443" t="s">
        <v>5304</v>
      </c>
      <c r="I3735" s="445">
        <v>197.57000732421875</v>
      </c>
      <c r="J3735" s="445">
        <v>21</v>
      </c>
      <c r="K3735" s="446">
        <v>4148.9700927734375</v>
      </c>
    </row>
    <row r="3736" spans="1:11" ht="14.45" customHeight="1" x14ac:dyDescent="0.2">
      <c r="A3736" s="441" t="s">
        <v>5061</v>
      </c>
      <c r="B3736" s="442" t="s">
        <v>5062</v>
      </c>
      <c r="C3736" s="443" t="s">
        <v>5457</v>
      </c>
      <c r="D3736" s="444" t="s">
        <v>5458</v>
      </c>
      <c r="E3736" s="443" t="s">
        <v>1373</v>
      </c>
      <c r="F3736" s="444" t="s">
        <v>1374</v>
      </c>
      <c r="G3736" s="443" t="s">
        <v>3884</v>
      </c>
      <c r="H3736" s="443" t="s">
        <v>3885</v>
      </c>
      <c r="I3736" s="445">
        <v>197.94333902994791</v>
      </c>
      <c r="J3736" s="445">
        <v>29</v>
      </c>
      <c r="K3736" s="446">
        <v>5738.4901123046875</v>
      </c>
    </row>
    <row r="3737" spans="1:11" ht="14.45" customHeight="1" x14ac:dyDescent="0.2">
      <c r="A3737" s="441" t="s">
        <v>5061</v>
      </c>
      <c r="B3737" s="442" t="s">
        <v>5062</v>
      </c>
      <c r="C3737" s="443" t="s">
        <v>5457</v>
      </c>
      <c r="D3737" s="444" t="s">
        <v>5458</v>
      </c>
      <c r="E3737" s="443" t="s">
        <v>1373</v>
      </c>
      <c r="F3737" s="444" t="s">
        <v>1374</v>
      </c>
      <c r="G3737" s="443" t="s">
        <v>3884</v>
      </c>
      <c r="H3737" s="443" t="s">
        <v>5790</v>
      </c>
      <c r="I3737" s="445">
        <v>197.57000732421875</v>
      </c>
      <c r="J3737" s="445">
        <v>3</v>
      </c>
      <c r="K3737" s="446">
        <v>592.71002197265625</v>
      </c>
    </row>
    <row r="3738" spans="1:11" ht="14.45" customHeight="1" x14ac:dyDescent="0.2">
      <c r="A3738" s="441" t="s">
        <v>5061</v>
      </c>
      <c r="B3738" s="442" t="s">
        <v>5062</v>
      </c>
      <c r="C3738" s="443" t="s">
        <v>5457</v>
      </c>
      <c r="D3738" s="444" t="s">
        <v>5458</v>
      </c>
      <c r="E3738" s="443" t="s">
        <v>1373</v>
      </c>
      <c r="F3738" s="444" t="s">
        <v>1374</v>
      </c>
      <c r="G3738" s="443" t="s">
        <v>1418</v>
      </c>
      <c r="H3738" s="443" t="s">
        <v>1419</v>
      </c>
      <c r="I3738" s="445">
        <v>0.81999999284744263</v>
      </c>
      <c r="J3738" s="445">
        <v>5800</v>
      </c>
      <c r="K3738" s="446">
        <v>4756</v>
      </c>
    </row>
    <row r="3739" spans="1:11" ht="14.45" customHeight="1" x14ac:dyDescent="0.2">
      <c r="A3739" s="441" t="s">
        <v>5061</v>
      </c>
      <c r="B3739" s="442" t="s">
        <v>5062</v>
      </c>
      <c r="C3739" s="443" t="s">
        <v>5457</v>
      </c>
      <c r="D3739" s="444" t="s">
        <v>5458</v>
      </c>
      <c r="E3739" s="443" t="s">
        <v>1373</v>
      </c>
      <c r="F3739" s="444" t="s">
        <v>1374</v>
      </c>
      <c r="G3739" s="443" t="s">
        <v>1431</v>
      </c>
      <c r="H3739" s="443" t="s">
        <v>3886</v>
      </c>
      <c r="I3739" s="445">
        <v>1.0900000333786011</v>
      </c>
      <c r="J3739" s="445">
        <v>3940</v>
      </c>
      <c r="K3739" s="446">
        <v>4288</v>
      </c>
    </row>
    <row r="3740" spans="1:11" ht="14.45" customHeight="1" x14ac:dyDescent="0.2">
      <c r="A3740" s="441" t="s">
        <v>5061</v>
      </c>
      <c r="B3740" s="442" t="s">
        <v>5062</v>
      </c>
      <c r="C3740" s="443" t="s">
        <v>5457</v>
      </c>
      <c r="D3740" s="444" t="s">
        <v>5458</v>
      </c>
      <c r="E3740" s="443" t="s">
        <v>1373</v>
      </c>
      <c r="F3740" s="444" t="s">
        <v>1374</v>
      </c>
      <c r="G3740" s="443" t="s">
        <v>1431</v>
      </c>
      <c r="H3740" s="443" t="s">
        <v>3887</v>
      </c>
      <c r="I3740" s="445">
        <v>1.0900000333786011</v>
      </c>
      <c r="J3740" s="445">
        <v>1100</v>
      </c>
      <c r="K3740" s="446">
        <v>1199</v>
      </c>
    </row>
    <row r="3741" spans="1:11" ht="14.45" customHeight="1" x14ac:dyDescent="0.2">
      <c r="A3741" s="441" t="s">
        <v>5061</v>
      </c>
      <c r="B3741" s="442" t="s">
        <v>5062</v>
      </c>
      <c r="C3741" s="443" t="s">
        <v>5457</v>
      </c>
      <c r="D3741" s="444" t="s">
        <v>5458</v>
      </c>
      <c r="E3741" s="443" t="s">
        <v>1373</v>
      </c>
      <c r="F3741" s="444" t="s">
        <v>1374</v>
      </c>
      <c r="G3741" s="443" t="s">
        <v>1420</v>
      </c>
      <c r="H3741" s="443" t="s">
        <v>1421</v>
      </c>
      <c r="I3741" s="445">
        <v>0.43999999761581421</v>
      </c>
      <c r="J3741" s="445">
        <v>2400</v>
      </c>
      <c r="K3741" s="446">
        <v>1056</v>
      </c>
    </row>
    <row r="3742" spans="1:11" ht="14.45" customHeight="1" x14ac:dyDescent="0.2">
      <c r="A3742" s="441" t="s">
        <v>5061</v>
      </c>
      <c r="B3742" s="442" t="s">
        <v>5062</v>
      </c>
      <c r="C3742" s="443" t="s">
        <v>5457</v>
      </c>
      <c r="D3742" s="444" t="s">
        <v>5458</v>
      </c>
      <c r="E3742" s="443" t="s">
        <v>1373</v>
      </c>
      <c r="F3742" s="444" t="s">
        <v>1374</v>
      </c>
      <c r="G3742" s="443" t="s">
        <v>1422</v>
      </c>
      <c r="H3742" s="443" t="s">
        <v>3890</v>
      </c>
      <c r="I3742" s="445">
        <v>0.47999998927116394</v>
      </c>
      <c r="J3742" s="445">
        <v>300</v>
      </c>
      <c r="K3742" s="446">
        <v>144</v>
      </c>
    </row>
    <row r="3743" spans="1:11" ht="14.45" customHeight="1" x14ac:dyDescent="0.2">
      <c r="A3743" s="441" t="s">
        <v>5061</v>
      </c>
      <c r="B3743" s="442" t="s">
        <v>5062</v>
      </c>
      <c r="C3743" s="443" t="s">
        <v>5457</v>
      </c>
      <c r="D3743" s="444" t="s">
        <v>5458</v>
      </c>
      <c r="E3743" s="443" t="s">
        <v>1373</v>
      </c>
      <c r="F3743" s="444" t="s">
        <v>1374</v>
      </c>
      <c r="G3743" s="443" t="s">
        <v>1422</v>
      </c>
      <c r="H3743" s="443" t="s">
        <v>1423</v>
      </c>
      <c r="I3743" s="445">
        <v>0.47999998927116394</v>
      </c>
      <c r="J3743" s="445">
        <v>400</v>
      </c>
      <c r="K3743" s="446">
        <v>192</v>
      </c>
    </row>
    <row r="3744" spans="1:11" ht="14.45" customHeight="1" x14ac:dyDescent="0.2">
      <c r="A3744" s="441" t="s">
        <v>5061</v>
      </c>
      <c r="B3744" s="442" t="s">
        <v>5062</v>
      </c>
      <c r="C3744" s="443" t="s">
        <v>5457</v>
      </c>
      <c r="D3744" s="444" t="s">
        <v>5458</v>
      </c>
      <c r="E3744" s="443" t="s">
        <v>1373</v>
      </c>
      <c r="F3744" s="444" t="s">
        <v>1374</v>
      </c>
      <c r="G3744" s="443" t="s">
        <v>1422</v>
      </c>
      <c r="H3744" s="443" t="s">
        <v>1424</v>
      </c>
      <c r="I3744" s="445">
        <v>0.4699999988079071</v>
      </c>
      <c r="J3744" s="445">
        <v>600</v>
      </c>
      <c r="K3744" s="446">
        <v>282</v>
      </c>
    </row>
    <row r="3745" spans="1:11" ht="14.45" customHeight="1" x14ac:dyDescent="0.2">
      <c r="A3745" s="441" t="s">
        <v>5061</v>
      </c>
      <c r="B3745" s="442" t="s">
        <v>5062</v>
      </c>
      <c r="C3745" s="443" t="s">
        <v>5457</v>
      </c>
      <c r="D3745" s="444" t="s">
        <v>5458</v>
      </c>
      <c r="E3745" s="443" t="s">
        <v>1373</v>
      </c>
      <c r="F3745" s="444" t="s">
        <v>1374</v>
      </c>
      <c r="G3745" s="443" t="s">
        <v>1422</v>
      </c>
      <c r="H3745" s="443" t="s">
        <v>5305</v>
      </c>
      <c r="I3745" s="445">
        <v>0.47999998927116394</v>
      </c>
      <c r="J3745" s="445">
        <v>600</v>
      </c>
      <c r="K3745" s="446">
        <v>288</v>
      </c>
    </row>
    <row r="3746" spans="1:11" ht="14.45" customHeight="1" x14ac:dyDescent="0.2">
      <c r="A3746" s="441" t="s">
        <v>5061</v>
      </c>
      <c r="B3746" s="442" t="s">
        <v>5062</v>
      </c>
      <c r="C3746" s="443" t="s">
        <v>5457</v>
      </c>
      <c r="D3746" s="444" t="s">
        <v>5458</v>
      </c>
      <c r="E3746" s="443" t="s">
        <v>1373</v>
      </c>
      <c r="F3746" s="444" t="s">
        <v>1374</v>
      </c>
      <c r="G3746" s="443" t="s">
        <v>3095</v>
      </c>
      <c r="H3746" s="443" t="s">
        <v>3096</v>
      </c>
      <c r="I3746" s="445">
        <v>1.1383333206176758</v>
      </c>
      <c r="J3746" s="445">
        <v>3260</v>
      </c>
      <c r="K3746" s="446">
        <v>3706.8000793457031</v>
      </c>
    </row>
    <row r="3747" spans="1:11" ht="14.45" customHeight="1" x14ac:dyDescent="0.2">
      <c r="A3747" s="441" t="s">
        <v>5061</v>
      </c>
      <c r="B3747" s="442" t="s">
        <v>5062</v>
      </c>
      <c r="C3747" s="443" t="s">
        <v>5457</v>
      </c>
      <c r="D3747" s="444" t="s">
        <v>5458</v>
      </c>
      <c r="E3747" s="443" t="s">
        <v>1373</v>
      </c>
      <c r="F3747" s="444" t="s">
        <v>1374</v>
      </c>
      <c r="G3747" s="443" t="s">
        <v>3097</v>
      </c>
      <c r="H3747" s="443" t="s">
        <v>3098</v>
      </c>
      <c r="I3747" s="445">
        <v>1.6749999523162842</v>
      </c>
      <c r="J3747" s="445">
        <v>1100</v>
      </c>
      <c r="K3747" s="446">
        <v>1845</v>
      </c>
    </row>
    <row r="3748" spans="1:11" ht="14.45" customHeight="1" x14ac:dyDescent="0.2">
      <c r="A3748" s="441" t="s">
        <v>5061</v>
      </c>
      <c r="B3748" s="442" t="s">
        <v>5062</v>
      </c>
      <c r="C3748" s="443" t="s">
        <v>5457</v>
      </c>
      <c r="D3748" s="444" t="s">
        <v>5458</v>
      </c>
      <c r="E3748" s="443" t="s">
        <v>1373</v>
      </c>
      <c r="F3748" s="444" t="s">
        <v>1374</v>
      </c>
      <c r="G3748" s="443" t="s">
        <v>3097</v>
      </c>
      <c r="H3748" s="443" t="s">
        <v>3099</v>
      </c>
      <c r="I3748" s="445">
        <v>1.6749999523162842</v>
      </c>
      <c r="J3748" s="445">
        <v>700</v>
      </c>
      <c r="K3748" s="446">
        <v>1174</v>
      </c>
    </row>
    <row r="3749" spans="1:11" ht="14.45" customHeight="1" x14ac:dyDescent="0.2">
      <c r="A3749" s="441" t="s">
        <v>5061</v>
      </c>
      <c r="B3749" s="442" t="s">
        <v>5062</v>
      </c>
      <c r="C3749" s="443" t="s">
        <v>5457</v>
      </c>
      <c r="D3749" s="444" t="s">
        <v>5458</v>
      </c>
      <c r="E3749" s="443" t="s">
        <v>1373</v>
      </c>
      <c r="F3749" s="444" t="s">
        <v>1374</v>
      </c>
      <c r="G3749" s="443" t="s">
        <v>3097</v>
      </c>
      <c r="H3749" s="443" t="s">
        <v>3100</v>
      </c>
      <c r="I3749" s="445">
        <v>1.6699999570846558</v>
      </c>
      <c r="J3749" s="445">
        <v>500</v>
      </c>
      <c r="K3749" s="446">
        <v>835</v>
      </c>
    </row>
    <row r="3750" spans="1:11" ht="14.45" customHeight="1" x14ac:dyDescent="0.2">
      <c r="A3750" s="441" t="s">
        <v>5061</v>
      </c>
      <c r="B3750" s="442" t="s">
        <v>5062</v>
      </c>
      <c r="C3750" s="443" t="s">
        <v>5457</v>
      </c>
      <c r="D3750" s="444" t="s">
        <v>5458</v>
      </c>
      <c r="E3750" s="443" t="s">
        <v>1373</v>
      </c>
      <c r="F3750" s="444" t="s">
        <v>1374</v>
      </c>
      <c r="G3750" s="443" t="s">
        <v>3891</v>
      </c>
      <c r="H3750" s="443" t="s">
        <v>3892</v>
      </c>
      <c r="I3750" s="445">
        <v>7.1588887638515892</v>
      </c>
      <c r="J3750" s="445">
        <v>3000</v>
      </c>
      <c r="K3750" s="446">
        <v>21472.59033203125</v>
      </c>
    </row>
    <row r="3751" spans="1:11" ht="14.45" customHeight="1" x14ac:dyDescent="0.2">
      <c r="A3751" s="441" t="s">
        <v>5061</v>
      </c>
      <c r="B3751" s="442" t="s">
        <v>5062</v>
      </c>
      <c r="C3751" s="443" t="s">
        <v>5457</v>
      </c>
      <c r="D3751" s="444" t="s">
        <v>5458</v>
      </c>
      <c r="E3751" s="443" t="s">
        <v>1373</v>
      </c>
      <c r="F3751" s="444" t="s">
        <v>1374</v>
      </c>
      <c r="G3751" s="443" t="s">
        <v>1425</v>
      </c>
      <c r="H3751" s="443" t="s">
        <v>1426</v>
      </c>
      <c r="I3751" s="445">
        <v>0.58142855337687904</v>
      </c>
      <c r="J3751" s="445">
        <v>2400</v>
      </c>
      <c r="K3751" s="446">
        <v>1396</v>
      </c>
    </row>
    <row r="3752" spans="1:11" ht="14.45" customHeight="1" x14ac:dyDescent="0.2">
      <c r="A3752" s="441" t="s">
        <v>5061</v>
      </c>
      <c r="B3752" s="442" t="s">
        <v>5062</v>
      </c>
      <c r="C3752" s="443" t="s">
        <v>5457</v>
      </c>
      <c r="D3752" s="444" t="s">
        <v>5458</v>
      </c>
      <c r="E3752" s="443" t="s">
        <v>1373</v>
      </c>
      <c r="F3752" s="444" t="s">
        <v>1374</v>
      </c>
      <c r="G3752" s="443" t="s">
        <v>1427</v>
      </c>
      <c r="H3752" s="443" t="s">
        <v>1428</v>
      </c>
      <c r="I3752" s="445">
        <v>0.67000001668930054</v>
      </c>
      <c r="J3752" s="445">
        <v>600</v>
      </c>
      <c r="K3752" s="446">
        <v>402</v>
      </c>
    </row>
    <row r="3753" spans="1:11" ht="14.45" customHeight="1" x14ac:dyDescent="0.2">
      <c r="A3753" s="441" t="s">
        <v>5061</v>
      </c>
      <c r="B3753" s="442" t="s">
        <v>5062</v>
      </c>
      <c r="C3753" s="443" t="s">
        <v>5457</v>
      </c>
      <c r="D3753" s="444" t="s">
        <v>5458</v>
      </c>
      <c r="E3753" s="443" t="s">
        <v>1373</v>
      </c>
      <c r="F3753" s="444" t="s">
        <v>1374</v>
      </c>
      <c r="G3753" s="443" t="s">
        <v>1427</v>
      </c>
      <c r="H3753" s="443" t="s">
        <v>5452</v>
      </c>
      <c r="I3753" s="445">
        <v>0.67000001668930054</v>
      </c>
      <c r="J3753" s="445">
        <v>600</v>
      </c>
      <c r="K3753" s="446">
        <v>402</v>
      </c>
    </row>
    <row r="3754" spans="1:11" ht="14.45" customHeight="1" x14ac:dyDescent="0.2">
      <c r="A3754" s="441" t="s">
        <v>5061</v>
      </c>
      <c r="B3754" s="442" t="s">
        <v>5062</v>
      </c>
      <c r="C3754" s="443" t="s">
        <v>5457</v>
      </c>
      <c r="D3754" s="444" t="s">
        <v>5458</v>
      </c>
      <c r="E3754" s="443" t="s">
        <v>1373</v>
      </c>
      <c r="F3754" s="444" t="s">
        <v>1374</v>
      </c>
      <c r="G3754" s="443" t="s">
        <v>5306</v>
      </c>
      <c r="H3754" s="443" t="s">
        <v>5307</v>
      </c>
      <c r="I3754" s="445">
        <v>1.5099999904632568</v>
      </c>
      <c r="J3754" s="445">
        <v>400</v>
      </c>
      <c r="K3754" s="446">
        <v>604</v>
      </c>
    </row>
    <row r="3755" spans="1:11" ht="14.45" customHeight="1" x14ac:dyDescent="0.2">
      <c r="A3755" s="441" t="s">
        <v>5061</v>
      </c>
      <c r="B3755" s="442" t="s">
        <v>5062</v>
      </c>
      <c r="C3755" s="443" t="s">
        <v>5457</v>
      </c>
      <c r="D3755" s="444" t="s">
        <v>5458</v>
      </c>
      <c r="E3755" s="443" t="s">
        <v>1373</v>
      </c>
      <c r="F3755" s="444" t="s">
        <v>1374</v>
      </c>
      <c r="G3755" s="443" t="s">
        <v>4867</v>
      </c>
      <c r="H3755" s="443" t="s">
        <v>4868</v>
      </c>
      <c r="I3755" s="445">
        <v>14.655999755859375</v>
      </c>
      <c r="J3755" s="445">
        <v>1400</v>
      </c>
      <c r="K3755" s="446">
        <v>20518.229858398438</v>
      </c>
    </row>
    <row r="3756" spans="1:11" ht="14.45" customHeight="1" x14ac:dyDescent="0.2">
      <c r="A3756" s="441" t="s">
        <v>5061</v>
      </c>
      <c r="B3756" s="442" t="s">
        <v>5062</v>
      </c>
      <c r="C3756" s="443" t="s">
        <v>5457</v>
      </c>
      <c r="D3756" s="444" t="s">
        <v>5458</v>
      </c>
      <c r="E3756" s="443" t="s">
        <v>1373</v>
      </c>
      <c r="F3756" s="444" t="s">
        <v>1374</v>
      </c>
      <c r="G3756" s="443" t="s">
        <v>4879</v>
      </c>
      <c r="H3756" s="443" t="s">
        <v>5308</v>
      </c>
      <c r="I3756" s="445">
        <v>5.2261537405160761</v>
      </c>
      <c r="J3756" s="445">
        <v>12835</v>
      </c>
      <c r="K3756" s="446">
        <v>67020.649963378906</v>
      </c>
    </row>
    <row r="3757" spans="1:11" ht="14.45" customHeight="1" x14ac:dyDescent="0.2">
      <c r="A3757" s="441" t="s">
        <v>5061</v>
      </c>
      <c r="B3757" s="442" t="s">
        <v>5062</v>
      </c>
      <c r="C3757" s="443" t="s">
        <v>5457</v>
      </c>
      <c r="D3757" s="444" t="s">
        <v>5458</v>
      </c>
      <c r="E3757" s="443" t="s">
        <v>1373</v>
      </c>
      <c r="F3757" s="444" t="s">
        <v>1374</v>
      </c>
      <c r="G3757" s="443" t="s">
        <v>5791</v>
      </c>
      <c r="H3757" s="443" t="s">
        <v>5792</v>
      </c>
      <c r="I3757" s="445">
        <v>15.729999542236328</v>
      </c>
      <c r="J3757" s="445">
        <v>120</v>
      </c>
      <c r="K3757" s="446">
        <v>1887.5999755859375</v>
      </c>
    </row>
    <row r="3758" spans="1:11" ht="14.45" customHeight="1" x14ac:dyDescent="0.2">
      <c r="A3758" s="441" t="s">
        <v>5061</v>
      </c>
      <c r="B3758" s="442" t="s">
        <v>5062</v>
      </c>
      <c r="C3758" s="443" t="s">
        <v>5457</v>
      </c>
      <c r="D3758" s="444" t="s">
        <v>5458</v>
      </c>
      <c r="E3758" s="443" t="s">
        <v>1373</v>
      </c>
      <c r="F3758" s="444" t="s">
        <v>1374</v>
      </c>
      <c r="G3758" s="443" t="s">
        <v>5314</v>
      </c>
      <c r="H3758" s="443" t="s">
        <v>5793</v>
      </c>
      <c r="I3758" s="445">
        <v>8.8333333333333339</v>
      </c>
      <c r="J3758" s="445">
        <v>10600</v>
      </c>
      <c r="K3758" s="446">
        <v>93628</v>
      </c>
    </row>
    <row r="3759" spans="1:11" ht="14.45" customHeight="1" x14ac:dyDescent="0.2">
      <c r="A3759" s="441" t="s">
        <v>5061</v>
      </c>
      <c r="B3759" s="442" t="s">
        <v>5062</v>
      </c>
      <c r="C3759" s="443" t="s">
        <v>5457</v>
      </c>
      <c r="D3759" s="444" t="s">
        <v>5458</v>
      </c>
      <c r="E3759" s="443" t="s">
        <v>1373</v>
      </c>
      <c r="F3759" s="444" t="s">
        <v>1374</v>
      </c>
      <c r="G3759" s="443" t="s">
        <v>5309</v>
      </c>
      <c r="H3759" s="443" t="s">
        <v>5310</v>
      </c>
      <c r="I3759" s="445">
        <v>8.4700002670288086</v>
      </c>
      <c r="J3759" s="445">
        <v>120</v>
      </c>
      <c r="K3759" s="446">
        <v>1016.4000244140625</v>
      </c>
    </row>
    <row r="3760" spans="1:11" ht="14.45" customHeight="1" x14ac:dyDescent="0.2">
      <c r="A3760" s="441" t="s">
        <v>5061</v>
      </c>
      <c r="B3760" s="442" t="s">
        <v>5062</v>
      </c>
      <c r="C3760" s="443" t="s">
        <v>5457</v>
      </c>
      <c r="D3760" s="444" t="s">
        <v>5458</v>
      </c>
      <c r="E3760" s="443" t="s">
        <v>1373</v>
      </c>
      <c r="F3760" s="444" t="s">
        <v>1374</v>
      </c>
      <c r="G3760" s="443" t="s">
        <v>5794</v>
      </c>
      <c r="H3760" s="443" t="s">
        <v>5795</v>
      </c>
      <c r="I3760" s="445">
        <v>30.129999160766602</v>
      </c>
      <c r="J3760" s="445">
        <v>100</v>
      </c>
      <c r="K3760" s="446">
        <v>3012.89990234375</v>
      </c>
    </row>
    <row r="3761" spans="1:11" ht="14.45" customHeight="1" x14ac:dyDescent="0.2">
      <c r="A3761" s="441" t="s">
        <v>5061</v>
      </c>
      <c r="B3761" s="442" t="s">
        <v>5062</v>
      </c>
      <c r="C3761" s="443" t="s">
        <v>5457</v>
      </c>
      <c r="D3761" s="444" t="s">
        <v>5458</v>
      </c>
      <c r="E3761" s="443" t="s">
        <v>1373</v>
      </c>
      <c r="F3761" s="444" t="s">
        <v>1374</v>
      </c>
      <c r="G3761" s="443" t="s">
        <v>5311</v>
      </c>
      <c r="H3761" s="443" t="s">
        <v>5312</v>
      </c>
      <c r="I3761" s="445">
        <v>1.5499999523162842</v>
      </c>
      <c r="J3761" s="445">
        <v>1900</v>
      </c>
      <c r="K3761" s="446">
        <v>2945</v>
      </c>
    </row>
    <row r="3762" spans="1:11" ht="14.45" customHeight="1" x14ac:dyDescent="0.2">
      <c r="A3762" s="441" t="s">
        <v>5061</v>
      </c>
      <c r="B3762" s="442" t="s">
        <v>5062</v>
      </c>
      <c r="C3762" s="443" t="s">
        <v>5457</v>
      </c>
      <c r="D3762" s="444" t="s">
        <v>5458</v>
      </c>
      <c r="E3762" s="443" t="s">
        <v>1373</v>
      </c>
      <c r="F3762" s="444" t="s">
        <v>1374</v>
      </c>
      <c r="G3762" s="443" t="s">
        <v>3895</v>
      </c>
      <c r="H3762" s="443" t="s">
        <v>3896</v>
      </c>
      <c r="I3762" s="445">
        <v>6.2319999694824215</v>
      </c>
      <c r="J3762" s="445">
        <v>450</v>
      </c>
      <c r="K3762" s="446">
        <v>2804.5</v>
      </c>
    </row>
    <row r="3763" spans="1:11" ht="14.45" customHeight="1" x14ac:dyDescent="0.2">
      <c r="A3763" s="441" t="s">
        <v>5061</v>
      </c>
      <c r="B3763" s="442" t="s">
        <v>5062</v>
      </c>
      <c r="C3763" s="443" t="s">
        <v>5457</v>
      </c>
      <c r="D3763" s="444" t="s">
        <v>5458</v>
      </c>
      <c r="E3763" s="443" t="s">
        <v>1373</v>
      </c>
      <c r="F3763" s="444" t="s">
        <v>1374</v>
      </c>
      <c r="G3763" s="443" t="s">
        <v>1431</v>
      </c>
      <c r="H3763" s="443" t="s">
        <v>1432</v>
      </c>
      <c r="I3763" s="445">
        <v>1.0885714633124215</v>
      </c>
      <c r="J3763" s="445">
        <v>7300</v>
      </c>
      <c r="K3763" s="446">
        <v>7948</v>
      </c>
    </row>
    <row r="3764" spans="1:11" ht="14.45" customHeight="1" x14ac:dyDescent="0.2">
      <c r="A3764" s="441" t="s">
        <v>5061</v>
      </c>
      <c r="B3764" s="442" t="s">
        <v>5062</v>
      </c>
      <c r="C3764" s="443" t="s">
        <v>5457</v>
      </c>
      <c r="D3764" s="444" t="s">
        <v>5458</v>
      </c>
      <c r="E3764" s="443" t="s">
        <v>1373</v>
      </c>
      <c r="F3764" s="444" t="s">
        <v>1374</v>
      </c>
      <c r="G3764" s="443" t="s">
        <v>1422</v>
      </c>
      <c r="H3764" s="443" t="s">
        <v>1433</v>
      </c>
      <c r="I3764" s="445">
        <v>0.47833332419395447</v>
      </c>
      <c r="J3764" s="445">
        <v>3000</v>
      </c>
      <c r="K3764" s="446">
        <v>1438</v>
      </c>
    </row>
    <row r="3765" spans="1:11" ht="14.45" customHeight="1" x14ac:dyDescent="0.2">
      <c r="A3765" s="441" t="s">
        <v>5061</v>
      </c>
      <c r="B3765" s="442" t="s">
        <v>5062</v>
      </c>
      <c r="C3765" s="443" t="s">
        <v>5457</v>
      </c>
      <c r="D3765" s="444" t="s">
        <v>5458</v>
      </c>
      <c r="E3765" s="443" t="s">
        <v>1373</v>
      </c>
      <c r="F3765" s="444" t="s">
        <v>1374</v>
      </c>
      <c r="G3765" s="443" t="s">
        <v>3097</v>
      </c>
      <c r="H3765" s="443" t="s">
        <v>3104</v>
      </c>
      <c r="I3765" s="445">
        <v>1.6716666221618652</v>
      </c>
      <c r="J3765" s="445">
        <v>4100</v>
      </c>
      <c r="K3765" s="446">
        <v>6851</v>
      </c>
    </row>
    <row r="3766" spans="1:11" ht="14.45" customHeight="1" x14ac:dyDescent="0.2">
      <c r="A3766" s="441" t="s">
        <v>5061</v>
      </c>
      <c r="B3766" s="442" t="s">
        <v>5062</v>
      </c>
      <c r="C3766" s="443" t="s">
        <v>5457</v>
      </c>
      <c r="D3766" s="444" t="s">
        <v>5458</v>
      </c>
      <c r="E3766" s="443" t="s">
        <v>1373</v>
      </c>
      <c r="F3766" s="444" t="s">
        <v>1374</v>
      </c>
      <c r="G3766" s="443" t="s">
        <v>3891</v>
      </c>
      <c r="H3766" s="443" t="s">
        <v>5313</v>
      </c>
      <c r="I3766" s="445">
        <v>7.1599998474121094</v>
      </c>
      <c r="J3766" s="445">
        <v>1500</v>
      </c>
      <c r="K3766" s="446">
        <v>10739.410034179688</v>
      </c>
    </row>
    <row r="3767" spans="1:11" ht="14.45" customHeight="1" x14ac:dyDescent="0.2">
      <c r="A3767" s="441" t="s">
        <v>5061</v>
      </c>
      <c r="B3767" s="442" t="s">
        <v>5062</v>
      </c>
      <c r="C3767" s="443" t="s">
        <v>5457</v>
      </c>
      <c r="D3767" s="444" t="s">
        <v>5458</v>
      </c>
      <c r="E3767" s="443" t="s">
        <v>1373</v>
      </c>
      <c r="F3767" s="444" t="s">
        <v>1374</v>
      </c>
      <c r="G3767" s="443" t="s">
        <v>1427</v>
      </c>
      <c r="H3767" s="443" t="s">
        <v>1434</v>
      </c>
      <c r="I3767" s="445">
        <v>0.67000001668930054</v>
      </c>
      <c r="J3767" s="445">
        <v>3200</v>
      </c>
      <c r="K3767" s="446">
        <v>2144</v>
      </c>
    </row>
    <row r="3768" spans="1:11" ht="14.45" customHeight="1" x14ac:dyDescent="0.2">
      <c r="A3768" s="441" t="s">
        <v>5061</v>
      </c>
      <c r="B3768" s="442" t="s">
        <v>5062</v>
      </c>
      <c r="C3768" s="443" t="s">
        <v>5457</v>
      </c>
      <c r="D3768" s="444" t="s">
        <v>5458</v>
      </c>
      <c r="E3768" s="443" t="s">
        <v>1373</v>
      </c>
      <c r="F3768" s="444" t="s">
        <v>1374</v>
      </c>
      <c r="G3768" s="443" t="s">
        <v>5306</v>
      </c>
      <c r="H3768" s="443" t="s">
        <v>5796</v>
      </c>
      <c r="I3768" s="445">
        <v>1.5</v>
      </c>
      <c r="J3768" s="445">
        <v>400</v>
      </c>
      <c r="K3768" s="446">
        <v>600</v>
      </c>
    </row>
    <row r="3769" spans="1:11" ht="14.45" customHeight="1" x14ac:dyDescent="0.2">
      <c r="A3769" s="441" t="s">
        <v>5061</v>
      </c>
      <c r="B3769" s="442" t="s">
        <v>5062</v>
      </c>
      <c r="C3769" s="443" t="s">
        <v>5457</v>
      </c>
      <c r="D3769" s="444" t="s">
        <v>5458</v>
      </c>
      <c r="E3769" s="443" t="s">
        <v>1373</v>
      </c>
      <c r="F3769" s="444" t="s">
        <v>1374</v>
      </c>
      <c r="G3769" s="443" t="s">
        <v>4867</v>
      </c>
      <c r="H3769" s="443" t="s">
        <v>4877</v>
      </c>
      <c r="I3769" s="445">
        <v>14.659999847412109</v>
      </c>
      <c r="J3769" s="445">
        <v>400</v>
      </c>
      <c r="K3769" s="446">
        <v>5863.919921875</v>
      </c>
    </row>
    <row r="3770" spans="1:11" ht="14.45" customHeight="1" x14ac:dyDescent="0.2">
      <c r="A3770" s="441" t="s">
        <v>5061</v>
      </c>
      <c r="B3770" s="442" t="s">
        <v>5062</v>
      </c>
      <c r="C3770" s="443" t="s">
        <v>5457</v>
      </c>
      <c r="D3770" s="444" t="s">
        <v>5458</v>
      </c>
      <c r="E3770" s="443" t="s">
        <v>1373</v>
      </c>
      <c r="F3770" s="444" t="s">
        <v>1374</v>
      </c>
      <c r="G3770" s="443" t="s">
        <v>4879</v>
      </c>
      <c r="H3770" s="443" t="s">
        <v>4880</v>
      </c>
      <c r="I3770" s="445">
        <v>5.2033332188924151</v>
      </c>
      <c r="J3770" s="445">
        <v>8054</v>
      </c>
      <c r="K3770" s="446">
        <v>41902.899658203125</v>
      </c>
    </row>
    <row r="3771" spans="1:11" ht="14.45" customHeight="1" x14ac:dyDescent="0.2">
      <c r="A3771" s="441" t="s">
        <v>5061</v>
      </c>
      <c r="B3771" s="442" t="s">
        <v>5062</v>
      </c>
      <c r="C3771" s="443" t="s">
        <v>5457</v>
      </c>
      <c r="D3771" s="444" t="s">
        <v>5458</v>
      </c>
      <c r="E3771" s="443" t="s">
        <v>1373</v>
      </c>
      <c r="F3771" s="444" t="s">
        <v>1374</v>
      </c>
      <c r="G3771" s="443" t="s">
        <v>5791</v>
      </c>
      <c r="H3771" s="443" t="s">
        <v>5797</v>
      </c>
      <c r="I3771" s="445">
        <v>15.729999542236328</v>
      </c>
      <c r="J3771" s="445">
        <v>60</v>
      </c>
      <c r="K3771" s="446">
        <v>943.79998779296875</v>
      </c>
    </row>
    <row r="3772" spans="1:11" ht="14.45" customHeight="1" x14ac:dyDescent="0.2">
      <c r="A3772" s="441" t="s">
        <v>5061</v>
      </c>
      <c r="B3772" s="442" t="s">
        <v>5062</v>
      </c>
      <c r="C3772" s="443" t="s">
        <v>5457</v>
      </c>
      <c r="D3772" s="444" t="s">
        <v>5458</v>
      </c>
      <c r="E3772" s="443" t="s">
        <v>1373</v>
      </c>
      <c r="F3772" s="444" t="s">
        <v>1374</v>
      </c>
      <c r="G3772" s="443" t="s">
        <v>5314</v>
      </c>
      <c r="H3772" s="443" t="s">
        <v>5315</v>
      </c>
      <c r="I3772" s="445">
        <v>8.8328571319580078</v>
      </c>
      <c r="J3772" s="445">
        <v>6900</v>
      </c>
      <c r="K3772" s="446">
        <v>60938.60009765625</v>
      </c>
    </row>
    <row r="3773" spans="1:11" ht="14.45" customHeight="1" x14ac:dyDescent="0.2">
      <c r="A3773" s="441" t="s">
        <v>5061</v>
      </c>
      <c r="B3773" s="442" t="s">
        <v>5062</v>
      </c>
      <c r="C3773" s="443" t="s">
        <v>5457</v>
      </c>
      <c r="D3773" s="444" t="s">
        <v>5458</v>
      </c>
      <c r="E3773" s="443" t="s">
        <v>1373</v>
      </c>
      <c r="F3773" s="444" t="s">
        <v>1374</v>
      </c>
      <c r="G3773" s="443" t="s">
        <v>5794</v>
      </c>
      <c r="H3773" s="443" t="s">
        <v>5798</v>
      </c>
      <c r="I3773" s="445">
        <v>30.129999160766602</v>
      </c>
      <c r="J3773" s="445">
        <v>250</v>
      </c>
      <c r="K3773" s="446">
        <v>7532.249755859375</v>
      </c>
    </row>
    <row r="3774" spans="1:11" ht="14.45" customHeight="1" x14ac:dyDescent="0.2">
      <c r="A3774" s="441" t="s">
        <v>5061</v>
      </c>
      <c r="B3774" s="442" t="s">
        <v>5062</v>
      </c>
      <c r="C3774" s="443" t="s">
        <v>5457</v>
      </c>
      <c r="D3774" s="444" t="s">
        <v>5458</v>
      </c>
      <c r="E3774" s="443" t="s">
        <v>1373</v>
      </c>
      <c r="F3774" s="444" t="s">
        <v>1374</v>
      </c>
      <c r="G3774" s="443" t="s">
        <v>5309</v>
      </c>
      <c r="H3774" s="443" t="s">
        <v>5316</v>
      </c>
      <c r="I3774" s="445">
        <v>8.3766667048136387</v>
      </c>
      <c r="J3774" s="445">
        <v>60</v>
      </c>
      <c r="K3774" s="446">
        <v>508.20001220703125</v>
      </c>
    </row>
    <row r="3775" spans="1:11" ht="14.45" customHeight="1" x14ac:dyDescent="0.2">
      <c r="A3775" s="441" t="s">
        <v>5061</v>
      </c>
      <c r="B3775" s="442" t="s">
        <v>5062</v>
      </c>
      <c r="C3775" s="443" t="s">
        <v>5457</v>
      </c>
      <c r="D3775" s="444" t="s">
        <v>5458</v>
      </c>
      <c r="E3775" s="443" t="s">
        <v>1373</v>
      </c>
      <c r="F3775" s="444" t="s">
        <v>1374</v>
      </c>
      <c r="G3775" s="443" t="s">
        <v>5317</v>
      </c>
      <c r="H3775" s="443" t="s">
        <v>5318</v>
      </c>
      <c r="I3775" s="445">
        <v>9.4399995803833008</v>
      </c>
      <c r="J3775" s="445">
        <v>100</v>
      </c>
      <c r="K3775" s="446">
        <v>944</v>
      </c>
    </row>
    <row r="3776" spans="1:11" ht="14.45" customHeight="1" x14ac:dyDescent="0.2">
      <c r="A3776" s="441" t="s">
        <v>5061</v>
      </c>
      <c r="B3776" s="442" t="s">
        <v>5062</v>
      </c>
      <c r="C3776" s="443" t="s">
        <v>5457</v>
      </c>
      <c r="D3776" s="444" t="s">
        <v>5458</v>
      </c>
      <c r="E3776" s="443" t="s">
        <v>1373</v>
      </c>
      <c r="F3776" s="444" t="s">
        <v>1374</v>
      </c>
      <c r="G3776" s="443" t="s">
        <v>5311</v>
      </c>
      <c r="H3776" s="443" t="s">
        <v>5321</v>
      </c>
      <c r="I3776" s="445">
        <v>1.5499999523162842</v>
      </c>
      <c r="J3776" s="445">
        <v>1500</v>
      </c>
      <c r="K3776" s="446">
        <v>2325</v>
      </c>
    </row>
    <row r="3777" spans="1:11" ht="14.45" customHeight="1" x14ac:dyDescent="0.2">
      <c r="A3777" s="441" t="s">
        <v>5061</v>
      </c>
      <c r="B3777" s="442" t="s">
        <v>5062</v>
      </c>
      <c r="C3777" s="443" t="s">
        <v>5457</v>
      </c>
      <c r="D3777" s="444" t="s">
        <v>5458</v>
      </c>
      <c r="E3777" s="443" t="s">
        <v>1373</v>
      </c>
      <c r="F3777" s="444" t="s">
        <v>1374</v>
      </c>
      <c r="G3777" s="443" t="s">
        <v>3895</v>
      </c>
      <c r="H3777" s="443" t="s">
        <v>3899</v>
      </c>
      <c r="I3777" s="445">
        <v>6.2300000190734863</v>
      </c>
      <c r="J3777" s="445">
        <v>225</v>
      </c>
      <c r="K3777" s="446">
        <v>1401.75</v>
      </c>
    </row>
    <row r="3778" spans="1:11" ht="14.45" customHeight="1" x14ac:dyDescent="0.2">
      <c r="A3778" s="441" t="s">
        <v>5061</v>
      </c>
      <c r="B3778" s="442" t="s">
        <v>5062</v>
      </c>
      <c r="C3778" s="443" t="s">
        <v>5457</v>
      </c>
      <c r="D3778" s="444" t="s">
        <v>5458</v>
      </c>
      <c r="E3778" s="443" t="s">
        <v>1373</v>
      </c>
      <c r="F3778" s="444" t="s">
        <v>1374</v>
      </c>
      <c r="G3778" s="443" t="s">
        <v>5326</v>
      </c>
      <c r="H3778" s="443" t="s">
        <v>5327</v>
      </c>
      <c r="I3778" s="445">
        <v>769.55999755859375</v>
      </c>
      <c r="J3778" s="445">
        <v>12</v>
      </c>
      <c r="K3778" s="446">
        <v>9234.7197265625</v>
      </c>
    </row>
    <row r="3779" spans="1:11" ht="14.45" customHeight="1" x14ac:dyDescent="0.2">
      <c r="A3779" s="441" t="s">
        <v>5061</v>
      </c>
      <c r="B3779" s="442" t="s">
        <v>5062</v>
      </c>
      <c r="C3779" s="443" t="s">
        <v>5457</v>
      </c>
      <c r="D3779" s="444" t="s">
        <v>5458</v>
      </c>
      <c r="E3779" s="443" t="s">
        <v>1373</v>
      </c>
      <c r="F3779" s="444" t="s">
        <v>1374</v>
      </c>
      <c r="G3779" s="443" t="s">
        <v>5328</v>
      </c>
      <c r="H3779" s="443" t="s">
        <v>5329</v>
      </c>
      <c r="I3779" s="445">
        <v>769.55999755859375</v>
      </c>
      <c r="J3779" s="445">
        <v>96</v>
      </c>
      <c r="K3779" s="446">
        <v>73877.7578125</v>
      </c>
    </row>
    <row r="3780" spans="1:11" ht="14.45" customHeight="1" x14ac:dyDescent="0.2">
      <c r="A3780" s="441" t="s">
        <v>5061</v>
      </c>
      <c r="B3780" s="442" t="s">
        <v>5062</v>
      </c>
      <c r="C3780" s="443" t="s">
        <v>5457</v>
      </c>
      <c r="D3780" s="444" t="s">
        <v>5458</v>
      </c>
      <c r="E3780" s="443" t="s">
        <v>1373</v>
      </c>
      <c r="F3780" s="444" t="s">
        <v>1374</v>
      </c>
      <c r="G3780" s="443" t="s">
        <v>5799</v>
      </c>
      <c r="H3780" s="443" t="s">
        <v>5800</v>
      </c>
      <c r="I3780" s="445">
        <v>629.20001220703125</v>
      </c>
      <c r="J3780" s="445">
        <v>15</v>
      </c>
      <c r="K3780" s="446">
        <v>9438</v>
      </c>
    </row>
    <row r="3781" spans="1:11" ht="14.45" customHeight="1" x14ac:dyDescent="0.2">
      <c r="A3781" s="441" t="s">
        <v>5061</v>
      </c>
      <c r="B3781" s="442" t="s">
        <v>5062</v>
      </c>
      <c r="C3781" s="443" t="s">
        <v>5457</v>
      </c>
      <c r="D3781" s="444" t="s">
        <v>5458</v>
      </c>
      <c r="E3781" s="443" t="s">
        <v>1373</v>
      </c>
      <c r="F3781" s="444" t="s">
        <v>1374</v>
      </c>
      <c r="G3781" s="443" t="s">
        <v>5801</v>
      </c>
      <c r="H3781" s="443" t="s">
        <v>5802</v>
      </c>
      <c r="I3781" s="445">
        <v>193.60000610351563</v>
      </c>
      <c r="J3781" s="445">
        <v>100</v>
      </c>
      <c r="K3781" s="446">
        <v>19360</v>
      </c>
    </row>
    <row r="3782" spans="1:11" ht="14.45" customHeight="1" x14ac:dyDescent="0.2">
      <c r="A3782" s="441" t="s">
        <v>5061</v>
      </c>
      <c r="B3782" s="442" t="s">
        <v>5062</v>
      </c>
      <c r="C3782" s="443" t="s">
        <v>5457</v>
      </c>
      <c r="D3782" s="444" t="s">
        <v>5458</v>
      </c>
      <c r="E3782" s="443" t="s">
        <v>1373</v>
      </c>
      <c r="F3782" s="444" t="s">
        <v>1374</v>
      </c>
      <c r="G3782" s="443" t="s">
        <v>5801</v>
      </c>
      <c r="H3782" s="443" t="s">
        <v>5803</v>
      </c>
      <c r="I3782" s="445">
        <v>193.60000610351563</v>
      </c>
      <c r="J3782" s="445">
        <v>25</v>
      </c>
      <c r="K3782" s="446">
        <v>4840</v>
      </c>
    </row>
    <row r="3783" spans="1:11" ht="14.45" customHeight="1" x14ac:dyDescent="0.2">
      <c r="A3783" s="441" t="s">
        <v>5061</v>
      </c>
      <c r="B3783" s="442" t="s">
        <v>5062</v>
      </c>
      <c r="C3783" s="443" t="s">
        <v>5457</v>
      </c>
      <c r="D3783" s="444" t="s">
        <v>5458</v>
      </c>
      <c r="E3783" s="443" t="s">
        <v>1373</v>
      </c>
      <c r="F3783" s="444" t="s">
        <v>1374</v>
      </c>
      <c r="G3783" s="443" t="s">
        <v>5804</v>
      </c>
      <c r="H3783" s="443" t="s">
        <v>5805</v>
      </c>
      <c r="I3783" s="445">
        <v>193.60000610351563</v>
      </c>
      <c r="J3783" s="445">
        <v>50</v>
      </c>
      <c r="K3783" s="446">
        <v>9680</v>
      </c>
    </row>
    <row r="3784" spans="1:11" ht="14.45" customHeight="1" x14ac:dyDescent="0.2">
      <c r="A3784" s="441" t="s">
        <v>5061</v>
      </c>
      <c r="B3784" s="442" t="s">
        <v>5062</v>
      </c>
      <c r="C3784" s="443" t="s">
        <v>5457</v>
      </c>
      <c r="D3784" s="444" t="s">
        <v>5458</v>
      </c>
      <c r="E3784" s="443" t="s">
        <v>1373</v>
      </c>
      <c r="F3784" s="444" t="s">
        <v>1374</v>
      </c>
      <c r="G3784" s="443" t="s">
        <v>5806</v>
      </c>
      <c r="H3784" s="443" t="s">
        <v>5807</v>
      </c>
      <c r="I3784" s="445">
        <v>193.60000610351563</v>
      </c>
      <c r="J3784" s="445">
        <v>25</v>
      </c>
      <c r="K3784" s="446">
        <v>4840</v>
      </c>
    </row>
    <row r="3785" spans="1:11" ht="14.45" customHeight="1" x14ac:dyDescent="0.2">
      <c r="A3785" s="441" t="s">
        <v>5061</v>
      </c>
      <c r="B3785" s="442" t="s">
        <v>5062</v>
      </c>
      <c r="C3785" s="443" t="s">
        <v>5457</v>
      </c>
      <c r="D3785" s="444" t="s">
        <v>5458</v>
      </c>
      <c r="E3785" s="443" t="s">
        <v>1373</v>
      </c>
      <c r="F3785" s="444" t="s">
        <v>1374</v>
      </c>
      <c r="G3785" s="443" t="s">
        <v>5328</v>
      </c>
      <c r="H3785" s="443" t="s">
        <v>5330</v>
      </c>
      <c r="I3785" s="445">
        <v>769.55999755859375</v>
      </c>
      <c r="J3785" s="445">
        <v>36</v>
      </c>
      <c r="K3785" s="446">
        <v>27704.1591796875</v>
      </c>
    </row>
    <row r="3786" spans="1:11" ht="14.45" customHeight="1" x14ac:dyDescent="0.2">
      <c r="A3786" s="441" t="s">
        <v>5061</v>
      </c>
      <c r="B3786" s="442" t="s">
        <v>5062</v>
      </c>
      <c r="C3786" s="443" t="s">
        <v>5457</v>
      </c>
      <c r="D3786" s="444" t="s">
        <v>5458</v>
      </c>
      <c r="E3786" s="443" t="s">
        <v>1373</v>
      </c>
      <c r="F3786" s="444" t="s">
        <v>1374</v>
      </c>
      <c r="G3786" s="443" t="s">
        <v>5799</v>
      </c>
      <c r="H3786" s="443" t="s">
        <v>5808</v>
      </c>
      <c r="I3786" s="445">
        <v>629.20001220703125</v>
      </c>
      <c r="J3786" s="445">
        <v>9</v>
      </c>
      <c r="K3786" s="446">
        <v>5662.7999267578125</v>
      </c>
    </row>
    <row r="3787" spans="1:11" ht="14.45" customHeight="1" x14ac:dyDescent="0.2">
      <c r="A3787" s="441" t="s">
        <v>5061</v>
      </c>
      <c r="B3787" s="442" t="s">
        <v>5062</v>
      </c>
      <c r="C3787" s="443" t="s">
        <v>5457</v>
      </c>
      <c r="D3787" s="444" t="s">
        <v>5458</v>
      </c>
      <c r="E3787" s="443" t="s">
        <v>1373</v>
      </c>
      <c r="F3787" s="444" t="s">
        <v>1374</v>
      </c>
      <c r="G3787" s="443" t="s">
        <v>5801</v>
      </c>
      <c r="H3787" s="443" t="s">
        <v>5809</v>
      </c>
      <c r="I3787" s="445">
        <v>193.60000610351563</v>
      </c>
      <c r="J3787" s="445">
        <v>75</v>
      </c>
      <c r="K3787" s="446">
        <v>14520</v>
      </c>
    </row>
    <row r="3788" spans="1:11" ht="14.45" customHeight="1" x14ac:dyDescent="0.2">
      <c r="A3788" s="441" t="s">
        <v>5061</v>
      </c>
      <c r="B3788" s="442" t="s">
        <v>5062</v>
      </c>
      <c r="C3788" s="443" t="s">
        <v>5457</v>
      </c>
      <c r="D3788" s="444" t="s">
        <v>5458</v>
      </c>
      <c r="E3788" s="443" t="s">
        <v>1373</v>
      </c>
      <c r="F3788" s="444" t="s">
        <v>1374</v>
      </c>
      <c r="G3788" s="443" t="s">
        <v>5804</v>
      </c>
      <c r="H3788" s="443" t="s">
        <v>5810</v>
      </c>
      <c r="I3788" s="445">
        <v>193.60000610351563</v>
      </c>
      <c r="J3788" s="445">
        <v>25</v>
      </c>
      <c r="K3788" s="446">
        <v>4840</v>
      </c>
    </row>
    <row r="3789" spans="1:11" ht="14.45" customHeight="1" x14ac:dyDescent="0.2">
      <c r="A3789" s="441" t="s">
        <v>5061</v>
      </c>
      <c r="B3789" s="442" t="s">
        <v>5062</v>
      </c>
      <c r="C3789" s="443" t="s">
        <v>5457</v>
      </c>
      <c r="D3789" s="444" t="s">
        <v>5458</v>
      </c>
      <c r="E3789" s="443" t="s">
        <v>1373</v>
      </c>
      <c r="F3789" s="444" t="s">
        <v>1374</v>
      </c>
      <c r="G3789" s="443" t="s">
        <v>5811</v>
      </c>
      <c r="H3789" s="443" t="s">
        <v>5812</v>
      </c>
      <c r="I3789" s="445">
        <v>193.60000610351563</v>
      </c>
      <c r="J3789" s="445">
        <v>25</v>
      </c>
      <c r="K3789" s="446">
        <v>4840</v>
      </c>
    </row>
    <row r="3790" spans="1:11" ht="14.45" customHeight="1" x14ac:dyDescent="0.2">
      <c r="A3790" s="441" t="s">
        <v>5061</v>
      </c>
      <c r="B3790" s="442" t="s">
        <v>5062</v>
      </c>
      <c r="C3790" s="443" t="s">
        <v>5457</v>
      </c>
      <c r="D3790" s="444" t="s">
        <v>5458</v>
      </c>
      <c r="E3790" s="443" t="s">
        <v>1373</v>
      </c>
      <c r="F3790" s="444" t="s">
        <v>1374</v>
      </c>
      <c r="G3790" s="443" t="s">
        <v>5813</v>
      </c>
      <c r="H3790" s="443" t="s">
        <v>5814</v>
      </c>
      <c r="I3790" s="445">
        <v>1342.050048828125</v>
      </c>
      <c r="J3790" s="445">
        <v>2</v>
      </c>
      <c r="K3790" s="446">
        <v>2684.10009765625</v>
      </c>
    </row>
    <row r="3791" spans="1:11" ht="14.45" customHeight="1" x14ac:dyDescent="0.2">
      <c r="A3791" s="441" t="s">
        <v>5061</v>
      </c>
      <c r="B3791" s="442" t="s">
        <v>5062</v>
      </c>
      <c r="C3791" s="443" t="s">
        <v>5457</v>
      </c>
      <c r="D3791" s="444" t="s">
        <v>5458</v>
      </c>
      <c r="E3791" s="443" t="s">
        <v>1373</v>
      </c>
      <c r="F3791" s="444" t="s">
        <v>1374</v>
      </c>
      <c r="G3791" s="443" t="s">
        <v>5253</v>
      </c>
      <c r="H3791" s="443" t="s">
        <v>5331</v>
      </c>
      <c r="I3791" s="445">
        <v>35.090000152587891</v>
      </c>
      <c r="J3791" s="445">
        <v>2</v>
      </c>
      <c r="K3791" s="446">
        <v>70.180000305175781</v>
      </c>
    </row>
    <row r="3792" spans="1:11" ht="14.45" customHeight="1" x14ac:dyDescent="0.2">
      <c r="A3792" s="441" t="s">
        <v>5061</v>
      </c>
      <c r="B3792" s="442" t="s">
        <v>5062</v>
      </c>
      <c r="C3792" s="443" t="s">
        <v>5457</v>
      </c>
      <c r="D3792" s="444" t="s">
        <v>5458</v>
      </c>
      <c r="E3792" s="443" t="s">
        <v>1373</v>
      </c>
      <c r="F3792" s="444" t="s">
        <v>1374</v>
      </c>
      <c r="G3792" s="443" t="s">
        <v>5815</v>
      </c>
      <c r="H3792" s="443" t="s">
        <v>5816</v>
      </c>
      <c r="I3792" s="445">
        <v>217.80000305175781</v>
      </c>
      <c r="J3792" s="445">
        <v>10</v>
      </c>
      <c r="K3792" s="446">
        <v>2178</v>
      </c>
    </row>
    <row r="3793" spans="1:11" ht="14.45" customHeight="1" x14ac:dyDescent="0.2">
      <c r="A3793" s="441" t="s">
        <v>5061</v>
      </c>
      <c r="B3793" s="442" t="s">
        <v>5062</v>
      </c>
      <c r="C3793" s="443" t="s">
        <v>5457</v>
      </c>
      <c r="D3793" s="444" t="s">
        <v>5458</v>
      </c>
      <c r="E3793" s="443" t="s">
        <v>1373</v>
      </c>
      <c r="F3793" s="444" t="s">
        <v>1374</v>
      </c>
      <c r="G3793" s="443" t="s">
        <v>5334</v>
      </c>
      <c r="H3793" s="443" t="s">
        <v>5335</v>
      </c>
      <c r="I3793" s="445">
        <v>217.80000305175781</v>
      </c>
      <c r="J3793" s="445">
        <v>10</v>
      </c>
      <c r="K3793" s="446">
        <v>2178</v>
      </c>
    </row>
    <row r="3794" spans="1:11" ht="14.45" customHeight="1" x14ac:dyDescent="0.2">
      <c r="A3794" s="441" t="s">
        <v>5061</v>
      </c>
      <c r="B3794" s="442" t="s">
        <v>5062</v>
      </c>
      <c r="C3794" s="443" t="s">
        <v>5457</v>
      </c>
      <c r="D3794" s="444" t="s">
        <v>5458</v>
      </c>
      <c r="E3794" s="443" t="s">
        <v>1373</v>
      </c>
      <c r="F3794" s="444" t="s">
        <v>1374</v>
      </c>
      <c r="G3794" s="443" t="s">
        <v>5817</v>
      </c>
      <c r="H3794" s="443" t="s">
        <v>5818</v>
      </c>
      <c r="I3794" s="445">
        <v>266.20001220703125</v>
      </c>
      <c r="J3794" s="445">
        <v>10</v>
      </c>
      <c r="K3794" s="446">
        <v>2662</v>
      </c>
    </row>
    <row r="3795" spans="1:11" ht="14.45" customHeight="1" x14ac:dyDescent="0.2">
      <c r="A3795" s="441" t="s">
        <v>5061</v>
      </c>
      <c r="B3795" s="442" t="s">
        <v>5062</v>
      </c>
      <c r="C3795" s="443" t="s">
        <v>5457</v>
      </c>
      <c r="D3795" s="444" t="s">
        <v>5458</v>
      </c>
      <c r="E3795" s="443" t="s">
        <v>1373</v>
      </c>
      <c r="F3795" s="444" t="s">
        <v>1374</v>
      </c>
      <c r="G3795" s="443" t="s">
        <v>5819</v>
      </c>
      <c r="H3795" s="443" t="s">
        <v>5820</v>
      </c>
      <c r="I3795" s="445">
        <v>234.72999572753906</v>
      </c>
      <c r="J3795" s="445">
        <v>20</v>
      </c>
      <c r="K3795" s="446">
        <v>4694.60009765625</v>
      </c>
    </row>
    <row r="3796" spans="1:11" ht="14.45" customHeight="1" x14ac:dyDescent="0.2">
      <c r="A3796" s="441" t="s">
        <v>5061</v>
      </c>
      <c r="B3796" s="442" t="s">
        <v>5062</v>
      </c>
      <c r="C3796" s="443" t="s">
        <v>5457</v>
      </c>
      <c r="D3796" s="444" t="s">
        <v>5458</v>
      </c>
      <c r="E3796" s="443" t="s">
        <v>1373</v>
      </c>
      <c r="F3796" s="444" t="s">
        <v>1374</v>
      </c>
      <c r="G3796" s="443" t="s">
        <v>5336</v>
      </c>
      <c r="H3796" s="443" t="s">
        <v>5337</v>
      </c>
      <c r="I3796" s="445">
        <v>2.8519999027252196</v>
      </c>
      <c r="J3796" s="445">
        <v>1950</v>
      </c>
      <c r="K3796" s="446">
        <v>5562.4501037597656</v>
      </c>
    </row>
    <row r="3797" spans="1:11" ht="14.45" customHeight="1" x14ac:dyDescent="0.2">
      <c r="A3797" s="441" t="s">
        <v>5061</v>
      </c>
      <c r="B3797" s="442" t="s">
        <v>5062</v>
      </c>
      <c r="C3797" s="443" t="s">
        <v>5457</v>
      </c>
      <c r="D3797" s="444" t="s">
        <v>5458</v>
      </c>
      <c r="E3797" s="443" t="s">
        <v>1373</v>
      </c>
      <c r="F3797" s="444" t="s">
        <v>1374</v>
      </c>
      <c r="G3797" s="443" t="s">
        <v>5338</v>
      </c>
      <c r="H3797" s="443" t="s">
        <v>5339</v>
      </c>
      <c r="I3797" s="445">
        <v>1.2100000381469727</v>
      </c>
      <c r="J3797" s="445">
        <v>1725</v>
      </c>
      <c r="K3797" s="446">
        <v>2087.25</v>
      </c>
    </row>
    <row r="3798" spans="1:11" ht="14.45" customHeight="1" x14ac:dyDescent="0.2">
      <c r="A3798" s="441" t="s">
        <v>5061</v>
      </c>
      <c r="B3798" s="442" t="s">
        <v>5062</v>
      </c>
      <c r="C3798" s="443" t="s">
        <v>5457</v>
      </c>
      <c r="D3798" s="444" t="s">
        <v>5458</v>
      </c>
      <c r="E3798" s="443" t="s">
        <v>1373</v>
      </c>
      <c r="F3798" s="444" t="s">
        <v>1374</v>
      </c>
      <c r="G3798" s="443" t="s">
        <v>5336</v>
      </c>
      <c r="H3798" s="443" t="s">
        <v>5821</v>
      </c>
      <c r="I3798" s="445">
        <v>2.8499999046325684</v>
      </c>
      <c r="J3798" s="445">
        <v>1600</v>
      </c>
      <c r="K3798" s="446">
        <v>4562.7999267578125</v>
      </c>
    </row>
    <row r="3799" spans="1:11" ht="14.45" customHeight="1" x14ac:dyDescent="0.2">
      <c r="A3799" s="441" t="s">
        <v>5061</v>
      </c>
      <c r="B3799" s="442" t="s">
        <v>5062</v>
      </c>
      <c r="C3799" s="443" t="s">
        <v>5457</v>
      </c>
      <c r="D3799" s="444" t="s">
        <v>5458</v>
      </c>
      <c r="E3799" s="443" t="s">
        <v>1373</v>
      </c>
      <c r="F3799" s="444" t="s">
        <v>1374</v>
      </c>
      <c r="G3799" s="443" t="s">
        <v>5340</v>
      </c>
      <c r="H3799" s="443" t="s">
        <v>5341</v>
      </c>
      <c r="I3799" s="445">
        <v>1.028333306312561</v>
      </c>
      <c r="J3799" s="445">
        <v>1200</v>
      </c>
      <c r="K3799" s="446">
        <v>1235.0700073242188</v>
      </c>
    </row>
    <row r="3800" spans="1:11" ht="14.45" customHeight="1" x14ac:dyDescent="0.2">
      <c r="A3800" s="441" t="s">
        <v>5061</v>
      </c>
      <c r="B3800" s="442" t="s">
        <v>5062</v>
      </c>
      <c r="C3800" s="443" t="s">
        <v>5457</v>
      </c>
      <c r="D3800" s="444" t="s">
        <v>5458</v>
      </c>
      <c r="E3800" s="443" t="s">
        <v>1373</v>
      </c>
      <c r="F3800" s="444" t="s">
        <v>1374</v>
      </c>
      <c r="G3800" s="443" t="s">
        <v>4043</v>
      </c>
      <c r="H3800" s="443" t="s">
        <v>4044</v>
      </c>
      <c r="I3800" s="445">
        <v>3.133636474609375</v>
      </c>
      <c r="J3800" s="445">
        <v>750</v>
      </c>
      <c r="K3800" s="446">
        <v>2349.5</v>
      </c>
    </row>
    <row r="3801" spans="1:11" ht="14.45" customHeight="1" x14ac:dyDescent="0.2">
      <c r="A3801" s="441" t="s">
        <v>5061</v>
      </c>
      <c r="B3801" s="442" t="s">
        <v>5062</v>
      </c>
      <c r="C3801" s="443" t="s">
        <v>5457</v>
      </c>
      <c r="D3801" s="444" t="s">
        <v>5458</v>
      </c>
      <c r="E3801" s="443" t="s">
        <v>1373</v>
      </c>
      <c r="F3801" s="444" t="s">
        <v>1374</v>
      </c>
      <c r="G3801" s="443" t="s">
        <v>4043</v>
      </c>
      <c r="H3801" s="443" t="s">
        <v>5346</v>
      </c>
      <c r="I3801" s="445">
        <v>3.1316667795181274</v>
      </c>
      <c r="J3801" s="445">
        <v>550</v>
      </c>
      <c r="K3801" s="446">
        <v>1722.5</v>
      </c>
    </row>
    <row r="3802" spans="1:11" ht="14.45" customHeight="1" x14ac:dyDescent="0.2">
      <c r="A3802" s="441" t="s">
        <v>5061</v>
      </c>
      <c r="B3802" s="442" t="s">
        <v>5062</v>
      </c>
      <c r="C3802" s="443" t="s">
        <v>5457</v>
      </c>
      <c r="D3802" s="444" t="s">
        <v>5458</v>
      </c>
      <c r="E3802" s="443" t="s">
        <v>1373</v>
      </c>
      <c r="F3802" s="444" t="s">
        <v>1374</v>
      </c>
      <c r="G3802" s="443" t="s">
        <v>5822</v>
      </c>
      <c r="H3802" s="443" t="s">
        <v>5823</v>
      </c>
      <c r="I3802" s="445">
        <v>83.129997253417969</v>
      </c>
      <c r="J3802" s="445">
        <v>10</v>
      </c>
      <c r="K3802" s="446">
        <v>831.27001953125</v>
      </c>
    </row>
    <row r="3803" spans="1:11" ht="14.45" customHeight="1" x14ac:dyDescent="0.2">
      <c r="A3803" s="441" t="s">
        <v>5061</v>
      </c>
      <c r="B3803" s="442" t="s">
        <v>5062</v>
      </c>
      <c r="C3803" s="443" t="s">
        <v>5457</v>
      </c>
      <c r="D3803" s="444" t="s">
        <v>5458</v>
      </c>
      <c r="E3803" s="443" t="s">
        <v>1373</v>
      </c>
      <c r="F3803" s="444" t="s">
        <v>1374</v>
      </c>
      <c r="G3803" s="443" t="s">
        <v>5824</v>
      </c>
      <c r="H3803" s="443" t="s">
        <v>5825</v>
      </c>
      <c r="I3803" s="445">
        <v>459.79998779296875</v>
      </c>
      <c r="J3803" s="445">
        <v>10</v>
      </c>
      <c r="K3803" s="446">
        <v>4598</v>
      </c>
    </row>
    <row r="3804" spans="1:11" ht="14.45" customHeight="1" x14ac:dyDescent="0.2">
      <c r="A3804" s="441" t="s">
        <v>5061</v>
      </c>
      <c r="B3804" s="442" t="s">
        <v>5062</v>
      </c>
      <c r="C3804" s="443" t="s">
        <v>5457</v>
      </c>
      <c r="D3804" s="444" t="s">
        <v>5458</v>
      </c>
      <c r="E3804" s="443" t="s">
        <v>1373</v>
      </c>
      <c r="F3804" s="444" t="s">
        <v>1374</v>
      </c>
      <c r="G3804" s="443" t="s">
        <v>5824</v>
      </c>
      <c r="H3804" s="443" t="s">
        <v>5826</v>
      </c>
      <c r="I3804" s="445">
        <v>459.79998779296875</v>
      </c>
      <c r="J3804" s="445">
        <v>10</v>
      </c>
      <c r="K3804" s="446">
        <v>4598</v>
      </c>
    </row>
    <row r="3805" spans="1:11" ht="14.45" customHeight="1" x14ac:dyDescent="0.2">
      <c r="A3805" s="441" t="s">
        <v>5061</v>
      </c>
      <c r="B3805" s="442" t="s">
        <v>5062</v>
      </c>
      <c r="C3805" s="443" t="s">
        <v>5457</v>
      </c>
      <c r="D3805" s="444" t="s">
        <v>5458</v>
      </c>
      <c r="E3805" s="443" t="s">
        <v>1373</v>
      </c>
      <c r="F3805" s="444" t="s">
        <v>1374</v>
      </c>
      <c r="G3805" s="443" t="s">
        <v>5827</v>
      </c>
      <c r="H3805" s="443" t="s">
        <v>5828</v>
      </c>
      <c r="I3805" s="445">
        <v>592.9000244140625</v>
      </c>
      <c r="J3805" s="445">
        <v>10</v>
      </c>
      <c r="K3805" s="446">
        <v>5929</v>
      </c>
    </row>
    <row r="3806" spans="1:11" ht="14.45" customHeight="1" x14ac:dyDescent="0.2">
      <c r="A3806" s="441" t="s">
        <v>5061</v>
      </c>
      <c r="B3806" s="442" t="s">
        <v>5062</v>
      </c>
      <c r="C3806" s="443" t="s">
        <v>5457</v>
      </c>
      <c r="D3806" s="444" t="s">
        <v>5458</v>
      </c>
      <c r="E3806" s="443" t="s">
        <v>1373</v>
      </c>
      <c r="F3806" s="444" t="s">
        <v>1374</v>
      </c>
      <c r="G3806" s="443" t="s">
        <v>5453</v>
      </c>
      <c r="H3806" s="443" t="s">
        <v>5829</v>
      </c>
      <c r="I3806" s="445">
        <v>75.019996643066406</v>
      </c>
      <c r="J3806" s="445">
        <v>2</v>
      </c>
      <c r="K3806" s="446">
        <v>150.03999328613281</v>
      </c>
    </row>
    <row r="3807" spans="1:11" ht="14.45" customHeight="1" x14ac:dyDescent="0.2">
      <c r="A3807" s="441" t="s">
        <v>5061</v>
      </c>
      <c r="B3807" s="442" t="s">
        <v>5062</v>
      </c>
      <c r="C3807" s="443" t="s">
        <v>5457</v>
      </c>
      <c r="D3807" s="444" t="s">
        <v>5458</v>
      </c>
      <c r="E3807" s="443" t="s">
        <v>1373</v>
      </c>
      <c r="F3807" s="444" t="s">
        <v>1374</v>
      </c>
      <c r="G3807" s="443" t="s">
        <v>4891</v>
      </c>
      <c r="H3807" s="443" t="s">
        <v>4892</v>
      </c>
      <c r="I3807" s="445">
        <v>0.47272726893424988</v>
      </c>
      <c r="J3807" s="445">
        <v>12500</v>
      </c>
      <c r="K3807" s="446">
        <v>5910</v>
      </c>
    </row>
    <row r="3808" spans="1:11" ht="14.45" customHeight="1" x14ac:dyDescent="0.2">
      <c r="A3808" s="441" t="s">
        <v>5061</v>
      </c>
      <c r="B3808" s="442" t="s">
        <v>5062</v>
      </c>
      <c r="C3808" s="443" t="s">
        <v>5457</v>
      </c>
      <c r="D3808" s="444" t="s">
        <v>5458</v>
      </c>
      <c r="E3808" s="443" t="s">
        <v>1373</v>
      </c>
      <c r="F3808" s="444" t="s">
        <v>1374</v>
      </c>
      <c r="G3808" s="443" t="s">
        <v>4891</v>
      </c>
      <c r="H3808" s="443" t="s">
        <v>4894</v>
      </c>
      <c r="I3808" s="445">
        <v>0.47142856887408663</v>
      </c>
      <c r="J3808" s="445">
        <v>8500</v>
      </c>
      <c r="K3808" s="446">
        <v>4000</v>
      </c>
    </row>
    <row r="3809" spans="1:11" ht="14.45" customHeight="1" x14ac:dyDescent="0.2">
      <c r="A3809" s="441" t="s">
        <v>5061</v>
      </c>
      <c r="B3809" s="442" t="s">
        <v>5062</v>
      </c>
      <c r="C3809" s="443" t="s">
        <v>5457</v>
      </c>
      <c r="D3809" s="444" t="s">
        <v>5458</v>
      </c>
      <c r="E3809" s="443" t="s">
        <v>1373</v>
      </c>
      <c r="F3809" s="444" t="s">
        <v>1374</v>
      </c>
      <c r="G3809" s="443" t="s">
        <v>5830</v>
      </c>
      <c r="H3809" s="443" t="s">
        <v>5831</v>
      </c>
      <c r="I3809" s="445">
        <v>89.300003051757813</v>
      </c>
      <c r="J3809" s="445">
        <v>10</v>
      </c>
      <c r="K3809" s="446">
        <v>892.97998046875</v>
      </c>
    </row>
    <row r="3810" spans="1:11" ht="14.45" customHeight="1" x14ac:dyDescent="0.2">
      <c r="A3810" s="441" t="s">
        <v>5061</v>
      </c>
      <c r="B3810" s="442" t="s">
        <v>5062</v>
      </c>
      <c r="C3810" s="443" t="s">
        <v>5457</v>
      </c>
      <c r="D3810" s="444" t="s">
        <v>5458</v>
      </c>
      <c r="E3810" s="443" t="s">
        <v>1373</v>
      </c>
      <c r="F3810" s="444" t="s">
        <v>1374</v>
      </c>
      <c r="G3810" s="443" t="s">
        <v>5830</v>
      </c>
      <c r="H3810" s="443" t="s">
        <v>5832</v>
      </c>
      <c r="I3810" s="445">
        <v>99.220001220703125</v>
      </c>
      <c r="J3810" s="445">
        <v>10</v>
      </c>
      <c r="K3810" s="446">
        <v>992.20001220703125</v>
      </c>
    </row>
    <row r="3811" spans="1:11" ht="14.45" customHeight="1" x14ac:dyDescent="0.2">
      <c r="A3811" s="441" t="s">
        <v>5061</v>
      </c>
      <c r="B3811" s="442" t="s">
        <v>5062</v>
      </c>
      <c r="C3811" s="443" t="s">
        <v>5457</v>
      </c>
      <c r="D3811" s="444" t="s">
        <v>5458</v>
      </c>
      <c r="E3811" s="443" t="s">
        <v>1373</v>
      </c>
      <c r="F3811" s="444" t="s">
        <v>1374</v>
      </c>
      <c r="G3811" s="443" t="s">
        <v>5833</v>
      </c>
      <c r="H3811" s="443" t="s">
        <v>5834</v>
      </c>
      <c r="I3811" s="445">
        <v>99.220001220703125</v>
      </c>
      <c r="J3811" s="445">
        <v>10</v>
      </c>
      <c r="K3811" s="446">
        <v>992.20001220703125</v>
      </c>
    </row>
    <row r="3812" spans="1:11" ht="14.45" customHeight="1" x14ac:dyDescent="0.2">
      <c r="A3812" s="441" t="s">
        <v>5061</v>
      </c>
      <c r="B3812" s="442" t="s">
        <v>5062</v>
      </c>
      <c r="C3812" s="443" t="s">
        <v>5457</v>
      </c>
      <c r="D3812" s="444" t="s">
        <v>5458</v>
      </c>
      <c r="E3812" s="443" t="s">
        <v>1373</v>
      </c>
      <c r="F3812" s="444" t="s">
        <v>1374</v>
      </c>
      <c r="G3812" s="443" t="s">
        <v>2706</v>
      </c>
      <c r="H3812" s="443" t="s">
        <v>2707</v>
      </c>
      <c r="I3812" s="445">
        <v>3.7514285700661794</v>
      </c>
      <c r="J3812" s="445">
        <v>95</v>
      </c>
      <c r="K3812" s="446">
        <v>356.34999847412109</v>
      </c>
    </row>
    <row r="3813" spans="1:11" ht="14.45" customHeight="1" x14ac:dyDescent="0.2">
      <c r="A3813" s="441" t="s">
        <v>5061</v>
      </c>
      <c r="B3813" s="442" t="s">
        <v>5062</v>
      </c>
      <c r="C3813" s="443" t="s">
        <v>5457</v>
      </c>
      <c r="D3813" s="444" t="s">
        <v>5458</v>
      </c>
      <c r="E3813" s="443" t="s">
        <v>1373</v>
      </c>
      <c r="F3813" s="444" t="s">
        <v>1374</v>
      </c>
      <c r="G3813" s="443" t="s">
        <v>2706</v>
      </c>
      <c r="H3813" s="443" t="s">
        <v>5835</v>
      </c>
      <c r="I3813" s="445">
        <v>3.75</v>
      </c>
      <c r="J3813" s="445">
        <v>60</v>
      </c>
      <c r="K3813" s="446">
        <v>225</v>
      </c>
    </row>
    <row r="3814" spans="1:11" ht="14.45" customHeight="1" x14ac:dyDescent="0.2">
      <c r="A3814" s="441" t="s">
        <v>5061</v>
      </c>
      <c r="B3814" s="442" t="s">
        <v>5062</v>
      </c>
      <c r="C3814" s="443" t="s">
        <v>5457</v>
      </c>
      <c r="D3814" s="444" t="s">
        <v>5458</v>
      </c>
      <c r="E3814" s="443" t="s">
        <v>1373</v>
      </c>
      <c r="F3814" s="444" t="s">
        <v>1374</v>
      </c>
      <c r="G3814" s="443" t="s">
        <v>3110</v>
      </c>
      <c r="H3814" s="443" t="s">
        <v>5351</v>
      </c>
      <c r="I3814" s="445">
        <v>1.9850000143051147</v>
      </c>
      <c r="J3814" s="445">
        <v>1850</v>
      </c>
      <c r="K3814" s="446">
        <v>3672</v>
      </c>
    </row>
    <row r="3815" spans="1:11" ht="14.45" customHeight="1" x14ac:dyDescent="0.2">
      <c r="A3815" s="441" t="s">
        <v>5061</v>
      </c>
      <c r="B3815" s="442" t="s">
        <v>5062</v>
      </c>
      <c r="C3815" s="443" t="s">
        <v>5457</v>
      </c>
      <c r="D3815" s="444" t="s">
        <v>5458</v>
      </c>
      <c r="E3815" s="443" t="s">
        <v>1373</v>
      </c>
      <c r="F3815" s="444" t="s">
        <v>1374</v>
      </c>
      <c r="G3815" s="443" t="s">
        <v>3110</v>
      </c>
      <c r="H3815" s="443" t="s">
        <v>3111</v>
      </c>
      <c r="I3815" s="445">
        <v>1.9827272891998291</v>
      </c>
      <c r="J3815" s="445">
        <v>2800</v>
      </c>
      <c r="K3815" s="446">
        <v>5551.5</v>
      </c>
    </row>
    <row r="3816" spans="1:11" ht="14.45" customHeight="1" x14ac:dyDescent="0.2">
      <c r="A3816" s="441" t="s">
        <v>5061</v>
      </c>
      <c r="B3816" s="442" t="s">
        <v>5062</v>
      </c>
      <c r="C3816" s="443" t="s">
        <v>5457</v>
      </c>
      <c r="D3816" s="444" t="s">
        <v>5458</v>
      </c>
      <c r="E3816" s="443" t="s">
        <v>1373</v>
      </c>
      <c r="F3816" s="444" t="s">
        <v>1374</v>
      </c>
      <c r="G3816" s="443" t="s">
        <v>3112</v>
      </c>
      <c r="H3816" s="443" t="s">
        <v>5352</v>
      </c>
      <c r="I3816" s="445">
        <v>2.0433332920074463</v>
      </c>
      <c r="J3816" s="445">
        <v>150</v>
      </c>
      <c r="K3816" s="446">
        <v>306.5</v>
      </c>
    </row>
    <row r="3817" spans="1:11" ht="14.45" customHeight="1" x14ac:dyDescent="0.2">
      <c r="A3817" s="441" t="s">
        <v>5061</v>
      </c>
      <c r="B3817" s="442" t="s">
        <v>5062</v>
      </c>
      <c r="C3817" s="443" t="s">
        <v>5457</v>
      </c>
      <c r="D3817" s="444" t="s">
        <v>5458</v>
      </c>
      <c r="E3817" s="443" t="s">
        <v>1373</v>
      </c>
      <c r="F3817" s="444" t="s">
        <v>1374</v>
      </c>
      <c r="G3817" s="443" t="s">
        <v>3112</v>
      </c>
      <c r="H3817" s="443" t="s">
        <v>3113</v>
      </c>
      <c r="I3817" s="445">
        <v>2.0433332920074463</v>
      </c>
      <c r="J3817" s="445">
        <v>300</v>
      </c>
      <c r="K3817" s="446">
        <v>613</v>
      </c>
    </row>
    <row r="3818" spans="1:11" ht="14.45" customHeight="1" x14ac:dyDescent="0.2">
      <c r="A3818" s="441" t="s">
        <v>5061</v>
      </c>
      <c r="B3818" s="442" t="s">
        <v>5062</v>
      </c>
      <c r="C3818" s="443" t="s">
        <v>5457</v>
      </c>
      <c r="D3818" s="444" t="s">
        <v>5458</v>
      </c>
      <c r="E3818" s="443" t="s">
        <v>1373</v>
      </c>
      <c r="F3818" s="444" t="s">
        <v>1374</v>
      </c>
      <c r="G3818" s="443" t="s">
        <v>5836</v>
      </c>
      <c r="H3818" s="443" t="s">
        <v>5837</v>
      </c>
      <c r="I3818" s="445">
        <v>2.6954545974731445</v>
      </c>
      <c r="J3818" s="445">
        <v>1300</v>
      </c>
      <c r="K3818" s="446">
        <v>3503</v>
      </c>
    </row>
    <row r="3819" spans="1:11" ht="14.45" customHeight="1" x14ac:dyDescent="0.2">
      <c r="A3819" s="441" t="s">
        <v>5061</v>
      </c>
      <c r="B3819" s="442" t="s">
        <v>5062</v>
      </c>
      <c r="C3819" s="443" t="s">
        <v>5457</v>
      </c>
      <c r="D3819" s="444" t="s">
        <v>5458</v>
      </c>
      <c r="E3819" s="443" t="s">
        <v>1373</v>
      </c>
      <c r="F3819" s="444" t="s">
        <v>1374</v>
      </c>
      <c r="G3819" s="443" t="s">
        <v>5353</v>
      </c>
      <c r="H3819" s="443" t="s">
        <v>5354</v>
      </c>
      <c r="I3819" s="445">
        <v>3.0736362934112549</v>
      </c>
      <c r="J3819" s="445">
        <v>750</v>
      </c>
      <c r="K3819" s="446">
        <v>2305.5</v>
      </c>
    </row>
    <row r="3820" spans="1:11" ht="14.45" customHeight="1" x14ac:dyDescent="0.2">
      <c r="A3820" s="441" t="s">
        <v>5061</v>
      </c>
      <c r="B3820" s="442" t="s">
        <v>5062</v>
      </c>
      <c r="C3820" s="443" t="s">
        <v>5457</v>
      </c>
      <c r="D3820" s="444" t="s">
        <v>5458</v>
      </c>
      <c r="E3820" s="443" t="s">
        <v>1373</v>
      </c>
      <c r="F3820" s="444" t="s">
        <v>1374</v>
      </c>
      <c r="G3820" s="443" t="s">
        <v>1444</v>
      </c>
      <c r="H3820" s="443" t="s">
        <v>1445</v>
      </c>
      <c r="I3820" s="445">
        <v>1.9299999475479126</v>
      </c>
      <c r="J3820" s="445">
        <v>100</v>
      </c>
      <c r="K3820" s="446">
        <v>193</v>
      </c>
    </row>
    <row r="3821" spans="1:11" ht="14.45" customHeight="1" x14ac:dyDescent="0.2">
      <c r="A3821" s="441" t="s">
        <v>5061</v>
      </c>
      <c r="B3821" s="442" t="s">
        <v>5062</v>
      </c>
      <c r="C3821" s="443" t="s">
        <v>5457</v>
      </c>
      <c r="D3821" s="444" t="s">
        <v>5458</v>
      </c>
      <c r="E3821" s="443" t="s">
        <v>1373</v>
      </c>
      <c r="F3821" s="444" t="s">
        <v>1374</v>
      </c>
      <c r="G3821" s="443" t="s">
        <v>2714</v>
      </c>
      <c r="H3821" s="443" t="s">
        <v>2715</v>
      </c>
      <c r="I3821" s="445">
        <v>3.0990908145904541</v>
      </c>
      <c r="J3821" s="445">
        <v>800</v>
      </c>
      <c r="K3821" s="446">
        <v>2479.5</v>
      </c>
    </row>
    <row r="3822" spans="1:11" ht="14.45" customHeight="1" x14ac:dyDescent="0.2">
      <c r="A3822" s="441" t="s">
        <v>5061</v>
      </c>
      <c r="B3822" s="442" t="s">
        <v>5062</v>
      </c>
      <c r="C3822" s="443" t="s">
        <v>5457</v>
      </c>
      <c r="D3822" s="444" t="s">
        <v>5458</v>
      </c>
      <c r="E3822" s="443" t="s">
        <v>1373</v>
      </c>
      <c r="F3822" s="444" t="s">
        <v>1374</v>
      </c>
      <c r="G3822" s="443" t="s">
        <v>5836</v>
      </c>
      <c r="H3822" s="443" t="s">
        <v>5838</v>
      </c>
      <c r="I3822" s="445">
        <v>2.6983333826065063</v>
      </c>
      <c r="J3822" s="445">
        <v>950</v>
      </c>
      <c r="K3822" s="446">
        <v>2563</v>
      </c>
    </row>
    <row r="3823" spans="1:11" ht="14.45" customHeight="1" x14ac:dyDescent="0.2">
      <c r="A3823" s="441" t="s">
        <v>5061</v>
      </c>
      <c r="B3823" s="442" t="s">
        <v>5062</v>
      </c>
      <c r="C3823" s="443" t="s">
        <v>5457</v>
      </c>
      <c r="D3823" s="444" t="s">
        <v>5458</v>
      </c>
      <c r="E3823" s="443" t="s">
        <v>1373</v>
      </c>
      <c r="F3823" s="444" t="s">
        <v>1374</v>
      </c>
      <c r="G3823" s="443" t="s">
        <v>5353</v>
      </c>
      <c r="H3823" s="443" t="s">
        <v>5355</v>
      </c>
      <c r="I3823" s="445">
        <v>3.0699999332427979</v>
      </c>
      <c r="J3823" s="445">
        <v>600</v>
      </c>
      <c r="K3823" s="446">
        <v>1842</v>
      </c>
    </row>
    <row r="3824" spans="1:11" ht="14.45" customHeight="1" x14ac:dyDescent="0.2">
      <c r="A3824" s="441" t="s">
        <v>5061</v>
      </c>
      <c r="B3824" s="442" t="s">
        <v>5062</v>
      </c>
      <c r="C3824" s="443" t="s">
        <v>5457</v>
      </c>
      <c r="D3824" s="444" t="s">
        <v>5458</v>
      </c>
      <c r="E3824" s="443" t="s">
        <v>1373</v>
      </c>
      <c r="F3824" s="444" t="s">
        <v>1374</v>
      </c>
      <c r="G3824" s="443" t="s">
        <v>1444</v>
      </c>
      <c r="H3824" s="443" t="s">
        <v>5356</v>
      </c>
      <c r="I3824" s="445">
        <v>1.9199999570846558</v>
      </c>
      <c r="J3824" s="445">
        <v>50</v>
      </c>
      <c r="K3824" s="446">
        <v>96</v>
      </c>
    </row>
    <row r="3825" spans="1:11" ht="14.45" customHeight="1" x14ac:dyDescent="0.2">
      <c r="A3825" s="441" t="s">
        <v>5061</v>
      </c>
      <c r="B3825" s="442" t="s">
        <v>5062</v>
      </c>
      <c r="C3825" s="443" t="s">
        <v>5457</v>
      </c>
      <c r="D3825" s="444" t="s">
        <v>5458</v>
      </c>
      <c r="E3825" s="443" t="s">
        <v>1373</v>
      </c>
      <c r="F3825" s="444" t="s">
        <v>1374</v>
      </c>
      <c r="G3825" s="443" t="s">
        <v>2714</v>
      </c>
      <c r="H3825" s="443" t="s">
        <v>2718</v>
      </c>
      <c r="I3825" s="445">
        <v>3.0999999046325684</v>
      </c>
      <c r="J3825" s="445">
        <v>550</v>
      </c>
      <c r="K3825" s="446">
        <v>1705</v>
      </c>
    </row>
    <row r="3826" spans="1:11" ht="14.45" customHeight="1" x14ac:dyDescent="0.2">
      <c r="A3826" s="441" t="s">
        <v>5061</v>
      </c>
      <c r="B3826" s="442" t="s">
        <v>5062</v>
      </c>
      <c r="C3826" s="443" t="s">
        <v>5457</v>
      </c>
      <c r="D3826" s="444" t="s">
        <v>5458</v>
      </c>
      <c r="E3826" s="443" t="s">
        <v>1373</v>
      </c>
      <c r="F3826" s="444" t="s">
        <v>1374</v>
      </c>
      <c r="G3826" s="443" t="s">
        <v>5357</v>
      </c>
      <c r="H3826" s="443" t="s">
        <v>5358</v>
      </c>
      <c r="I3826" s="445">
        <v>2.1650000810623169</v>
      </c>
      <c r="J3826" s="445">
        <v>1050</v>
      </c>
      <c r="K3826" s="446">
        <v>2272.5</v>
      </c>
    </row>
    <row r="3827" spans="1:11" ht="14.45" customHeight="1" x14ac:dyDescent="0.2">
      <c r="A3827" s="441" t="s">
        <v>5061</v>
      </c>
      <c r="B3827" s="442" t="s">
        <v>5062</v>
      </c>
      <c r="C3827" s="443" t="s">
        <v>5457</v>
      </c>
      <c r="D3827" s="444" t="s">
        <v>5458</v>
      </c>
      <c r="E3827" s="443" t="s">
        <v>1373</v>
      </c>
      <c r="F3827" s="444" t="s">
        <v>1374</v>
      </c>
      <c r="G3827" s="443" t="s">
        <v>5357</v>
      </c>
      <c r="H3827" s="443" t="s">
        <v>5359</v>
      </c>
      <c r="I3827" s="445">
        <v>2.1672728061676025</v>
      </c>
      <c r="J3827" s="445">
        <v>1175</v>
      </c>
      <c r="K3827" s="446">
        <v>2547</v>
      </c>
    </row>
    <row r="3828" spans="1:11" ht="14.45" customHeight="1" x14ac:dyDescent="0.2">
      <c r="A3828" s="441" t="s">
        <v>5061</v>
      </c>
      <c r="B3828" s="442" t="s">
        <v>5062</v>
      </c>
      <c r="C3828" s="443" t="s">
        <v>5457</v>
      </c>
      <c r="D3828" s="444" t="s">
        <v>5458</v>
      </c>
      <c r="E3828" s="443" t="s">
        <v>1373</v>
      </c>
      <c r="F3828" s="444" t="s">
        <v>1374</v>
      </c>
      <c r="G3828" s="443" t="s">
        <v>5360</v>
      </c>
      <c r="H3828" s="443" t="s">
        <v>5361</v>
      </c>
      <c r="I3828" s="445">
        <v>21.236666361490887</v>
      </c>
      <c r="J3828" s="445">
        <v>150</v>
      </c>
      <c r="K3828" s="446">
        <v>3185.5</v>
      </c>
    </row>
    <row r="3829" spans="1:11" ht="14.45" customHeight="1" x14ac:dyDescent="0.2">
      <c r="A3829" s="441" t="s">
        <v>5061</v>
      </c>
      <c r="B3829" s="442" t="s">
        <v>5062</v>
      </c>
      <c r="C3829" s="443" t="s">
        <v>5457</v>
      </c>
      <c r="D3829" s="444" t="s">
        <v>5458</v>
      </c>
      <c r="E3829" s="443" t="s">
        <v>1373</v>
      </c>
      <c r="F3829" s="444" t="s">
        <v>1374</v>
      </c>
      <c r="G3829" s="443" t="s">
        <v>5839</v>
      </c>
      <c r="H3829" s="443" t="s">
        <v>5840</v>
      </c>
      <c r="I3829" s="445">
        <v>5.3783334096272783</v>
      </c>
      <c r="J3829" s="445">
        <v>120</v>
      </c>
      <c r="K3829" s="446">
        <v>645.39999389648438</v>
      </c>
    </row>
    <row r="3830" spans="1:11" ht="14.45" customHeight="1" x14ac:dyDescent="0.2">
      <c r="A3830" s="441" t="s">
        <v>5061</v>
      </c>
      <c r="B3830" s="442" t="s">
        <v>5062</v>
      </c>
      <c r="C3830" s="443" t="s">
        <v>5457</v>
      </c>
      <c r="D3830" s="444" t="s">
        <v>5458</v>
      </c>
      <c r="E3830" s="443" t="s">
        <v>1373</v>
      </c>
      <c r="F3830" s="444" t="s">
        <v>1374</v>
      </c>
      <c r="G3830" s="443" t="s">
        <v>5360</v>
      </c>
      <c r="H3830" s="443" t="s">
        <v>5364</v>
      </c>
      <c r="I3830" s="445">
        <v>21.229999542236328</v>
      </c>
      <c r="J3830" s="445">
        <v>150</v>
      </c>
      <c r="K3830" s="446">
        <v>3184.5</v>
      </c>
    </row>
    <row r="3831" spans="1:11" ht="14.45" customHeight="1" x14ac:dyDescent="0.2">
      <c r="A3831" s="441" t="s">
        <v>5061</v>
      </c>
      <c r="B3831" s="442" t="s">
        <v>5062</v>
      </c>
      <c r="C3831" s="443" t="s">
        <v>5457</v>
      </c>
      <c r="D3831" s="444" t="s">
        <v>5458</v>
      </c>
      <c r="E3831" s="443" t="s">
        <v>1373</v>
      </c>
      <c r="F3831" s="444" t="s">
        <v>1374</v>
      </c>
      <c r="G3831" s="443" t="s">
        <v>5839</v>
      </c>
      <c r="H3831" s="443" t="s">
        <v>5841</v>
      </c>
      <c r="I3831" s="445">
        <v>5.2133332888285322</v>
      </c>
      <c r="J3831" s="445">
        <v>50</v>
      </c>
      <c r="K3831" s="446">
        <v>262.80000305175781</v>
      </c>
    </row>
    <row r="3832" spans="1:11" ht="14.45" customHeight="1" x14ac:dyDescent="0.2">
      <c r="A3832" s="441" t="s">
        <v>5061</v>
      </c>
      <c r="B3832" s="442" t="s">
        <v>5062</v>
      </c>
      <c r="C3832" s="443" t="s">
        <v>5457</v>
      </c>
      <c r="D3832" s="444" t="s">
        <v>5458</v>
      </c>
      <c r="E3832" s="443" t="s">
        <v>1373</v>
      </c>
      <c r="F3832" s="444" t="s">
        <v>1374</v>
      </c>
      <c r="G3832" s="443" t="s">
        <v>2833</v>
      </c>
      <c r="H3832" s="443" t="s">
        <v>2834</v>
      </c>
      <c r="I3832" s="445">
        <v>21.234999656677246</v>
      </c>
      <c r="J3832" s="445">
        <v>20</v>
      </c>
      <c r="K3832" s="446">
        <v>424.69999694824219</v>
      </c>
    </row>
    <row r="3833" spans="1:11" ht="14.45" customHeight="1" x14ac:dyDescent="0.2">
      <c r="A3833" s="441" t="s">
        <v>5061</v>
      </c>
      <c r="B3833" s="442" t="s">
        <v>5062</v>
      </c>
      <c r="C3833" s="443" t="s">
        <v>5457</v>
      </c>
      <c r="D3833" s="444" t="s">
        <v>5458</v>
      </c>
      <c r="E3833" s="443" t="s">
        <v>1373</v>
      </c>
      <c r="F3833" s="444" t="s">
        <v>1374</v>
      </c>
      <c r="G3833" s="443" t="s">
        <v>2833</v>
      </c>
      <c r="H3833" s="443" t="s">
        <v>4055</v>
      </c>
      <c r="I3833" s="445">
        <v>21.239999771118164</v>
      </c>
      <c r="J3833" s="445">
        <v>20</v>
      </c>
      <c r="K3833" s="446">
        <v>424.79998779296875</v>
      </c>
    </row>
    <row r="3834" spans="1:11" ht="14.45" customHeight="1" x14ac:dyDescent="0.2">
      <c r="A3834" s="441" t="s">
        <v>5061</v>
      </c>
      <c r="B3834" s="442" t="s">
        <v>5062</v>
      </c>
      <c r="C3834" s="443" t="s">
        <v>5457</v>
      </c>
      <c r="D3834" s="444" t="s">
        <v>5458</v>
      </c>
      <c r="E3834" s="443" t="s">
        <v>1373</v>
      </c>
      <c r="F3834" s="444" t="s">
        <v>1374</v>
      </c>
      <c r="G3834" s="443" t="s">
        <v>2833</v>
      </c>
      <c r="H3834" s="443" t="s">
        <v>4056</v>
      </c>
      <c r="I3834" s="445">
        <v>21.239999771118164</v>
      </c>
      <c r="J3834" s="445">
        <v>20</v>
      </c>
      <c r="K3834" s="446">
        <v>424.79998779296875</v>
      </c>
    </row>
    <row r="3835" spans="1:11" ht="14.45" customHeight="1" x14ac:dyDescent="0.2">
      <c r="A3835" s="441" t="s">
        <v>5061</v>
      </c>
      <c r="B3835" s="442" t="s">
        <v>5062</v>
      </c>
      <c r="C3835" s="443" t="s">
        <v>5457</v>
      </c>
      <c r="D3835" s="444" t="s">
        <v>5458</v>
      </c>
      <c r="E3835" s="443" t="s">
        <v>5842</v>
      </c>
      <c r="F3835" s="444" t="s">
        <v>5843</v>
      </c>
      <c r="G3835" s="443" t="s">
        <v>5844</v>
      </c>
      <c r="H3835" s="443" t="s">
        <v>5845</v>
      </c>
      <c r="I3835" s="445">
        <v>36.907500267028809</v>
      </c>
      <c r="J3835" s="445">
        <v>80</v>
      </c>
      <c r="K3835" s="446">
        <v>2952.5599975585938</v>
      </c>
    </row>
    <row r="3836" spans="1:11" ht="14.45" customHeight="1" x14ac:dyDescent="0.2">
      <c r="A3836" s="441" t="s">
        <v>5061</v>
      </c>
      <c r="B3836" s="442" t="s">
        <v>5062</v>
      </c>
      <c r="C3836" s="443" t="s">
        <v>5457</v>
      </c>
      <c r="D3836" s="444" t="s">
        <v>5458</v>
      </c>
      <c r="E3836" s="443" t="s">
        <v>5842</v>
      </c>
      <c r="F3836" s="444" t="s">
        <v>5843</v>
      </c>
      <c r="G3836" s="443" t="s">
        <v>5844</v>
      </c>
      <c r="H3836" s="443" t="s">
        <v>5846</v>
      </c>
      <c r="I3836" s="445">
        <v>36.909999847412109</v>
      </c>
      <c r="J3836" s="445">
        <v>100</v>
      </c>
      <c r="K3836" s="446">
        <v>3690.4998779296875</v>
      </c>
    </row>
    <row r="3837" spans="1:11" ht="14.45" customHeight="1" x14ac:dyDescent="0.2">
      <c r="A3837" s="441" t="s">
        <v>5061</v>
      </c>
      <c r="B3837" s="442" t="s">
        <v>5062</v>
      </c>
      <c r="C3837" s="443" t="s">
        <v>5457</v>
      </c>
      <c r="D3837" s="444" t="s">
        <v>5458</v>
      </c>
      <c r="E3837" s="443" t="s">
        <v>4146</v>
      </c>
      <c r="F3837" s="444" t="s">
        <v>4147</v>
      </c>
      <c r="G3837" s="443" t="s">
        <v>5296</v>
      </c>
      <c r="H3837" s="443" t="s">
        <v>5297</v>
      </c>
      <c r="I3837" s="445">
        <v>150.00499725341797</v>
      </c>
      <c r="J3837" s="445">
        <v>20</v>
      </c>
      <c r="K3837" s="446">
        <v>3000.0699462890625</v>
      </c>
    </row>
    <row r="3838" spans="1:11" ht="14.45" customHeight="1" x14ac:dyDescent="0.2">
      <c r="A3838" s="441" t="s">
        <v>5061</v>
      </c>
      <c r="B3838" s="442" t="s">
        <v>5062</v>
      </c>
      <c r="C3838" s="443" t="s">
        <v>5457</v>
      </c>
      <c r="D3838" s="444" t="s">
        <v>5458</v>
      </c>
      <c r="E3838" s="443" t="s">
        <v>4146</v>
      </c>
      <c r="F3838" s="444" t="s">
        <v>4147</v>
      </c>
      <c r="G3838" s="443" t="s">
        <v>5296</v>
      </c>
      <c r="H3838" s="443" t="s">
        <v>5368</v>
      </c>
      <c r="I3838" s="445">
        <v>150</v>
      </c>
      <c r="J3838" s="445">
        <v>40</v>
      </c>
      <c r="K3838" s="446">
        <v>6000.0400390625</v>
      </c>
    </row>
    <row r="3839" spans="1:11" ht="14.45" customHeight="1" x14ac:dyDescent="0.2">
      <c r="A3839" s="441" t="s">
        <v>5061</v>
      </c>
      <c r="B3839" s="442" t="s">
        <v>5062</v>
      </c>
      <c r="C3839" s="443" t="s">
        <v>5457</v>
      </c>
      <c r="D3839" s="444" t="s">
        <v>5458</v>
      </c>
      <c r="E3839" s="443" t="s">
        <v>4146</v>
      </c>
      <c r="F3839" s="444" t="s">
        <v>4147</v>
      </c>
      <c r="G3839" s="443" t="s">
        <v>5847</v>
      </c>
      <c r="H3839" s="443" t="s">
        <v>5848</v>
      </c>
      <c r="I3839" s="445">
        <v>4598</v>
      </c>
      <c r="J3839" s="445">
        <v>4</v>
      </c>
      <c r="K3839" s="446">
        <v>18392</v>
      </c>
    </row>
    <row r="3840" spans="1:11" ht="14.45" customHeight="1" x14ac:dyDescent="0.2">
      <c r="A3840" s="441" t="s">
        <v>5061</v>
      </c>
      <c r="B3840" s="442" t="s">
        <v>5062</v>
      </c>
      <c r="C3840" s="443" t="s">
        <v>5457</v>
      </c>
      <c r="D3840" s="444" t="s">
        <v>5458</v>
      </c>
      <c r="E3840" s="443" t="s">
        <v>4146</v>
      </c>
      <c r="F3840" s="444" t="s">
        <v>4147</v>
      </c>
      <c r="G3840" s="443" t="s">
        <v>5849</v>
      </c>
      <c r="H3840" s="443" t="s">
        <v>5850</v>
      </c>
      <c r="I3840" s="445">
        <v>3539.25</v>
      </c>
      <c r="J3840" s="445">
        <v>5</v>
      </c>
      <c r="K3840" s="446">
        <v>17696.25</v>
      </c>
    </row>
    <row r="3841" spans="1:11" ht="14.45" customHeight="1" x14ac:dyDescent="0.2">
      <c r="A3841" s="441" t="s">
        <v>5061</v>
      </c>
      <c r="B3841" s="442" t="s">
        <v>5062</v>
      </c>
      <c r="C3841" s="443" t="s">
        <v>5457</v>
      </c>
      <c r="D3841" s="444" t="s">
        <v>5458</v>
      </c>
      <c r="E3841" s="443" t="s">
        <v>4146</v>
      </c>
      <c r="F3841" s="444" t="s">
        <v>4147</v>
      </c>
      <c r="G3841" s="443" t="s">
        <v>4150</v>
      </c>
      <c r="H3841" s="443" t="s">
        <v>4151</v>
      </c>
      <c r="I3841" s="445">
        <v>10.164545405994762</v>
      </c>
      <c r="J3841" s="445">
        <v>4100</v>
      </c>
      <c r="K3841" s="446">
        <v>41670</v>
      </c>
    </row>
    <row r="3842" spans="1:11" ht="14.45" customHeight="1" x14ac:dyDescent="0.2">
      <c r="A3842" s="441" t="s">
        <v>5061</v>
      </c>
      <c r="B3842" s="442" t="s">
        <v>5062</v>
      </c>
      <c r="C3842" s="443" t="s">
        <v>5457</v>
      </c>
      <c r="D3842" s="444" t="s">
        <v>5458</v>
      </c>
      <c r="E3842" s="443" t="s">
        <v>4146</v>
      </c>
      <c r="F3842" s="444" t="s">
        <v>4147</v>
      </c>
      <c r="G3842" s="443" t="s">
        <v>4150</v>
      </c>
      <c r="H3842" s="443" t="s">
        <v>4152</v>
      </c>
      <c r="I3842" s="445">
        <v>10.164999961853027</v>
      </c>
      <c r="J3842" s="445">
        <v>2700</v>
      </c>
      <c r="K3842" s="446">
        <v>27444</v>
      </c>
    </row>
    <row r="3843" spans="1:11" ht="14.45" customHeight="1" x14ac:dyDescent="0.2">
      <c r="A3843" s="441" t="s">
        <v>5061</v>
      </c>
      <c r="B3843" s="442" t="s">
        <v>5062</v>
      </c>
      <c r="C3843" s="443" t="s">
        <v>5457</v>
      </c>
      <c r="D3843" s="444" t="s">
        <v>5458</v>
      </c>
      <c r="E3843" s="443" t="s">
        <v>4146</v>
      </c>
      <c r="F3843" s="444" t="s">
        <v>4147</v>
      </c>
      <c r="G3843" s="443" t="s">
        <v>5851</v>
      </c>
      <c r="H3843" s="443" t="s">
        <v>5852</v>
      </c>
      <c r="I3843" s="445">
        <v>127.08000183105469</v>
      </c>
      <c r="J3843" s="445">
        <v>36</v>
      </c>
      <c r="K3843" s="446">
        <v>4574.77978515625</v>
      </c>
    </row>
    <row r="3844" spans="1:11" ht="14.45" customHeight="1" x14ac:dyDescent="0.2">
      <c r="A3844" s="441" t="s">
        <v>5061</v>
      </c>
      <c r="B3844" s="442" t="s">
        <v>5062</v>
      </c>
      <c r="C3844" s="443" t="s">
        <v>5457</v>
      </c>
      <c r="D3844" s="444" t="s">
        <v>5458</v>
      </c>
      <c r="E3844" s="443" t="s">
        <v>4146</v>
      </c>
      <c r="F3844" s="444" t="s">
        <v>4147</v>
      </c>
      <c r="G3844" s="443" t="s">
        <v>5853</v>
      </c>
      <c r="H3844" s="443" t="s">
        <v>5854</v>
      </c>
      <c r="I3844" s="445">
        <v>7.0436364954168145</v>
      </c>
      <c r="J3844" s="445">
        <v>1350</v>
      </c>
      <c r="K3844" s="446">
        <v>9500</v>
      </c>
    </row>
    <row r="3845" spans="1:11" ht="14.45" customHeight="1" x14ac:dyDescent="0.2">
      <c r="A3845" s="441" t="s">
        <v>5061</v>
      </c>
      <c r="B3845" s="442" t="s">
        <v>5062</v>
      </c>
      <c r="C3845" s="443" t="s">
        <v>5457</v>
      </c>
      <c r="D3845" s="444" t="s">
        <v>5458</v>
      </c>
      <c r="E3845" s="443" t="s">
        <v>4146</v>
      </c>
      <c r="F3845" s="444" t="s">
        <v>4147</v>
      </c>
      <c r="G3845" s="443" t="s">
        <v>5853</v>
      </c>
      <c r="H3845" s="443" t="s">
        <v>5855</v>
      </c>
      <c r="I3845" s="445">
        <v>7.0083335240681963</v>
      </c>
      <c r="J3845" s="445">
        <v>800</v>
      </c>
      <c r="K3845" s="446">
        <v>5607</v>
      </c>
    </row>
    <row r="3846" spans="1:11" ht="14.45" customHeight="1" x14ac:dyDescent="0.2">
      <c r="A3846" s="441" t="s">
        <v>5061</v>
      </c>
      <c r="B3846" s="442" t="s">
        <v>5062</v>
      </c>
      <c r="C3846" s="443" t="s">
        <v>5457</v>
      </c>
      <c r="D3846" s="444" t="s">
        <v>5458</v>
      </c>
      <c r="E3846" s="443" t="s">
        <v>1450</v>
      </c>
      <c r="F3846" s="444" t="s">
        <v>1451</v>
      </c>
      <c r="G3846" s="443" t="s">
        <v>4457</v>
      </c>
      <c r="H3846" s="443" t="s">
        <v>4458</v>
      </c>
      <c r="I3846" s="445">
        <v>0.3033333420753479</v>
      </c>
      <c r="J3846" s="445">
        <v>1300</v>
      </c>
      <c r="K3846" s="446">
        <v>394</v>
      </c>
    </row>
    <row r="3847" spans="1:11" ht="14.45" customHeight="1" x14ac:dyDescent="0.2">
      <c r="A3847" s="441" t="s">
        <v>5061</v>
      </c>
      <c r="B3847" s="442" t="s">
        <v>5062</v>
      </c>
      <c r="C3847" s="443" t="s">
        <v>5457</v>
      </c>
      <c r="D3847" s="444" t="s">
        <v>5458</v>
      </c>
      <c r="E3847" s="443" t="s">
        <v>1450</v>
      </c>
      <c r="F3847" s="444" t="s">
        <v>1451</v>
      </c>
      <c r="G3847" s="443" t="s">
        <v>3141</v>
      </c>
      <c r="H3847" s="443" t="s">
        <v>3142</v>
      </c>
      <c r="I3847" s="445">
        <v>0.30500000715255737</v>
      </c>
      <c r="J3847" s="445">
        <v>400</v>
      </c>
      <c r="K3847" s="446">
        <v>122</v>
      </c>
    </row>
    <row r="3848" spans="1:11" ht="14.45" customHeight="1" x14ac:dyDescent="0.2">
      <c r="A3848" s="441" t="s">
        <v>5061</v>
      </c>
      <c r="B3848" s="442" t="s">
        <v>5062</v>
      </c>
      <c r="C3848" s="443" t="s">
        <v>5457</v>
      </c>
      <c r="D3848" s="444" t="s">
        <v>5458</v>
      </c>
      <c r="E3848" s="443" t="s">
        <v>1450</v>
      </c>
      <c r="F3848" s="444" t="s">
        <v>1451</v>
      </c>
      <c r="G3848" s="443" t="s">
        <v>1452</v>
      </c>
      <c r="H3848" s="443" t="s">
        <v>1453</v>
      </c>
      <c r="I3848" s="445">
        <v>0.30272728204727173</v>
      </c>
      <c r="J3848" s="445">
        <v>7300</v>
      </c>
      <c r="K3848" s="446">
        <v>2213</v>
      </c>
    </row>
    <row r="3849" spans="1:11" ht="14.45" customHeight="1" x14ac:dyDescent="0.2">
      <c r="A3849" s="441" t="s">
        <v>5061</v>
      </c>
      <c r="B3849" s="442" t="s">
        <v>5062</v>
      </c>
      <c r="C3849" s="443" t="s">
        <v>5457</v>
      </c>
      <c r="D3849" s="444" t="s">
        <v>5458</v>
      </c>
      <c r="E3849" s="443" t="s">
        <v>1450</v>
      </c>
      <c r="F3849" s="444" t="s">
        <v>1451</v>
      </c>
      <c r="G3849" s="443" t="s">
        <v>1454</v>
      </c>
      <c r="H3849" s="443" t="s">
        <v>1455</v>
      </c>
      <c r="I3849" s="445">
        <v>0.54250001907348633</v>
      </c>
      <c r="J3849" s="445">
        <v>21000</v>
      </c>
      <c r="K3849" s="446">
        <v>11390</v>
      </c>
    </row>
    <row r="3850" spans="1:11" ht="14.45" customHeight="1" x14ac:dyDescent="0.2">
      <c r="A3850" s="441" t="s">
        <v>5061</v>
      </c>
      <c r="B3850" s="442" t="s">
        <v>5062</v>
      </c>
      <c r="C3850" s="443" t="s">
        <v>5457</v>
      </c>
      <c r="D3850" s="444" t="s">
        <v>5458</v>
      </c>
      <c r="E3850" s="443" t="s">
        <v>1450</v>
      </c>
      <c r="F3850" s="444" t="s">
        <v>1451</v>
      </c>
      <c r="G3850" s="443" t="s">
        <v>4457</v>
      </c>
      <c r="H3850" s="443" t="s">
        <v>4465</v>
      </c>
      <c r="I3850" s="445">
        <v>0.30250000953674316</v>
      </c>
      <c r="J3850" s="445">
        <v>1100</v>
      </c>
      <c r="K3850" s="446">
        <v>333</v>
      </c>
    </row>
    <row r="3851" spans="1:11" ht="14.45" customHeight="1" x14ac:dyDescent="0.2">
      <c r="A3851" s="441" t="s">
        <v>5061</v>
      </c>
      <c r="B3851" s="442" t="s">
        <v>5062</v>
      </c>
      <c r="C3851" s="443" t="s">
        <v>5457</v>
      </c>
      <c r="D3851" s="444" t="s">
        <v>5458</v>
      </c>
      <c r="E3851" s="443" t="s">
        <v>1450</v>
      </c>
      <c r="F3851" s="444" t="s">
        <v>1451</v>
      </c>
      <c r="G3851" s="443" t="s">
        <v>3141</v>
      </c>
      <c r="H3851" s="443" t="s">
        <v>4803</v>
      </c>
      <c r="I3851" s="445">
        <v>0.30000001192092896</v>
      </c>
      <c r="J3851" s="445">
        <v>400</v>
      </c>
      <c r="K3851" s="446">
        <v>120</v>
      </c>
    </row>
    <row r="3852" spans="1:11" ht="14.45" customHeight="1" x14ac:dyDescent="0.2">
      <c r="A3852" s="441" t="s">
        <v>5061</v>
      </c>
      <c r="B3852" s="442" t="s">
        <v>5062</v>
      </c>
      <c r="C3852" s="443" t="s">
        <v>5457</v>
      </c>
      <c r="D3852" s="444" t="s">
        <v>5458</v>
      </c>
      <c r="E3852" s="443" t="s">
        <v>1450</v>
      </c>
      <c r="F3852" s="444" t="s">
        <v>1451</v>
      </c>
      <c r="G3852" s="443" t="s">
        <v>1452</v>
      </c>
      <c r="H3852" s="443" t="s">
        <v>1456</v>
      </c>
      <c r="I3852" s="445">
        <v>0.30200001001358034</v>
      </c>
      <c r="J3852" s="445">
        <v>4600</v>
      </c>
      <c r="K3852" s="446">
        <v>1390</v>
      </c>
    </row>
    <row r="3853" spans="1:11" ht="14.45" customHeight="1" x14ac:dyDescent="0.2">
      <c r="A3853" s="441" t="s">
        <v>5061</v>
      </c>
      <c r="B3853" s="442" t="s">
        <v>5062</v>
      </c>
      <c r="C3853" s="443" t="s">
        <v>5457</v>
      </c>
      <c r="D3853" s="444" t="s">
        <v>5458</v>
      </c>
      <c r="E3853" s="443" t="s">
        <v>1450</v>
      </c>
      <c r="F3853" s="444" t="s">
        <v>1451</v>
      </c>
      <c r="G3853" s="443" t="s">
        <v>1454</v>
      </c>
      <c r="H3853" s="443" t="s">
        <v>1459</v>
      </c>
      <c r="I3853" s="445">
        <v>0.54428573165621075</v>
      </c>
      <c r="J3853" s="445">
        <v>14500</v>
      </c>
      <c r="K3853" s="446">
        <v>7890</v>
      </c>
    </row>
    <row r="3854" spans="1:11" ht="14.45" customHeight="1" x14ac:dyDescent="0.2">
      <c r="A3854" s="441" t="s">
        <v>5061</v>
      </c>
      <c r="B3854" s="442" t="s">
        <v>5062</v>
      </c>
      <c r="C3854" s="443" t="s">
        <v>5457</v>
      </c>
      <c r="D3854" s="444" t="s">
        <v>5458</v>
      </c>
      <c r="E3854" s="443" t="s">
        <v>1450</v>
      </c>
      <c r="F3854" s="444" t="s">
        <v>1451</v>
      </c>
      <c r="G3854" s="443" t="s">
        <v>5856</v>
      </c>
      <c r="H3854" s="443" t="s">
        <v>5857</v>
      </c>
      <c r="I3854" s="445">
        <v>1.8016666173934937</v>
      </c>
      <c r="J3854" s="445">
        <v>2000</v>
      </c>
      <c r="K3854" s="446">
        <v>3604</v>
      </c>
    </row>
    <row r="3855" spans="1:11" ht="14.45" customHeight="1" x14ac:dyDescent="0.2">
      <c r="A3855" s="441" t="s">
        <v>5061</v>
      </c>
      <c r="B3855" s="442" t="s">
        <v>5062</v>
      </c>
      <c r="C3855" s="443" t="s">
        <v>5457</v>
      </c>
      <c r="D3855" s="444" t="s">
        <v>5458</v>
      </c>
      <c r="E3855" s="443" t="s">
        <v>1450</v>
      </c>
      <c r="F3855" s="444" t="s">
        <v>1451</v>
      </c>
      <c r="G3855" s="443" t="s">
        <v>1460</v>
      </c>
      <c r="H3855" s="443" t="s">
        <v>5377</v>
      </c>
      <c r="I3855" s="445">
        <v>1.7999999523162842</v>
      </c>
      <c r="J3855" s="445">
        <v>200</v>
      </c>
      <c r="K3855" s="446">
        <v>360</v>
      </c>
    </row>
    <row r="3856" spans="1:11" ht="14.45" customHeight="1" x14ac:dyDescent="0.2">
      <c r="A3856" s="441" t="s">
        <v>5061</v>
      </c>
      <c r="B3856" s="442" t="s">
        <v>5062</v>
      </c>
      <c r="C3856" s="443" t="s">
        <v>5457</v>
      </c>
      <c r="D3856" s="444" t="s">
        <v>5458</v>
      </c>
      <c r="E3856" s="443" t="s">
        <v>1450</v>
      </c>
      <c r="F3856" s="444" t="s">
        <v>1451</v>
      </c>
      <c r="G3856" s="443" t="s">
        <v>5856</v>
      </c>
      <c r="H3856" s="443" t="s">
        <v>5858</v>
      </c>
      <c r="I3856" s="445">
        <v>1.8019999504089355</v>
      </c>
      <c r="J3856" s="445">
        <v>2900</v>
      </c>
      <c r="K3856" s="446">
        <v>5227</v>
      </c>
    </row>
    <row r="3857" spans="1:11" ht="14.45" customHeight="1" x14ac:dyDescent="0.2">
      <c r="A3857" s="441" t="s">
        <v>5061</v>
      </c>
      <c r="B3857" s="442" t="s">
        <v>5062</v>
      </c>
      <c r="C3857" s="443" t="s">
        <v>5457</v>
      </c>
      <c r="D3857" s="444" t="s">
        <v>5458</v>
      </c>
      <c r="E3857" s="443" t="s">
        <v>1450</v>
      </c>
      <c r="F3857" s="444" t="s">
        <v>1451</v>
      </c>
      <c r="G3857" s="443" t="s">
        <v>1460</v>
      </c>
      <c r="H3857" s="443" t="s">
        <v>1461</v>
      </c>
      <c r="I3857" s="445">
        <v>1.809999942779541</v>
      </c>
      <c r="J3857" s="445">
        <v>200</v>
      </c>
      <c r="K3857" s="446">
        <v>362</v>
      </c>
    </row>
    <row r="3858" spans="1:11" ht="14.45" customHeight="1" x14ac:dyDescent="0.2">
      <c r="A3858" s="441" t="s">
        <v>5061</v>
      </c>
      <c r="B3858" s="442" t="s">
        <v>5062</v>
      </c>
      <c r="C3858" s="443" t="s">
        <v>5457</v>
      </c>
      <c r="D3858" s="444" t="s">
        <v>5458</v>
      </c>
      <c r="E3858" s="443" t="s">
        <v>1462</v>
      </c>
      <c r="F3858" s="444" t="s">
        <v>1463</v>
      </c>
      <c r="G3858" s="443" t="s">
        <v>4496</v>
      </c>
      <c r="H3858" s="443" t="s">
        <v>4497</v>
      </c>
      <c r="I3858" s="445">
        <v>15.729999542236328</v>
      </c>
      <c r="J3858" s="445">
        <v>100</v>
      </c>
      <c r="K3858" s="446">
        <v>1573</v>
      </c>
    </row>
    <row r="3859" spans="1:11" ht="14.45" customHeight="1" x14ac:dyDescent="0.2">
      <c r="A3859" s="441" t="s">
        <v>5061</v>
      </c>
      <c r="B3859" s="442" t="s">
        <v>5062</v>
      </c>
      <c r="C3859" s="443" t="s">
        <v>5457</v>
      </c>
      <c r="D3859" s="444" t="s">
        <v>5458</v>
      </c>
      <c r="E3859" s="443" t="s">
        <v>1462</v>
      </c>
      <c r="F3859" s="444" t="s">
        <v>1463</v>
      </c>
      <c r="G3859" s="443" t="s">
        <v>4498</v>
      </c>
      <c r="H3859" s="443" t="s">
        <v>4499</v>
      </c>
      <c r="I3859" s="445">
        <v>15.729999542236328</v>
      </c>
      <c r="J3859" s="445">
        <v>50</v>
      </c>
      <c r="K3859" s="446">
        <v>786.5</v>
      </c>
    </row>
    <row r="3860" spans="1:11" ht="14.45" customHeight="1" x14ac:dyDescent="0.2">
      <c r="A3860" s="441" t="s">
        <v>5061</v>
      </c>
      <c r="B3860" s="442" t="s">
        <v>5062</v>
      </c>
      <c r="C3860" s="443" t="s">
        <v>5457</v>
      </c>
      <c r="D3860" s="444" t="s">
        <v>5458</v>
      </c>
      <c r="E3860" s="443" t="s">
        <v>1462</v>
      </c>
      <c r="F3860" s="444" t="s">
        <v>1463</v>
      </c>
      <c r="G3860" s="443" t="s">
        <v>4500</v>
      </c>
      <c r="H3860" s="443" t="s">
        <v>4501</v>
      </c>
      <c r="I3860" s="445">
        <v>15.729999542236328</v>
      </c>
      <c r="J3860" s="445">
        <v>100</v>
      </c>
      <c r="K3860" s="446">
        <v>1573</v>
      </c>
    </row>
    <row r="3861" spans="1:11" ht="14.45" customHeight="1" x14ac:dyDescent="0.2">
      <c r="A3861" s="441" t="s">
        <v>5061</v>
      </c>
      <c r="B3861" s="442" t="s">
        <v>5062</v>
      </c>
      <c r="C3861" s="443" t="s">
        <v>5457</v>
      </c>
      <c r="D3861" s="444" t="s">
        <v>5458</v>
      </c>
      <c r="E3861" s="443" t="s">
        <v>1462</v>
      </c>
      <c r="F3861" s="444" t="s">
        <v>1463</v>
      </c>
      <c r="G3861" s="443" t="s">
        <v>5859</v>
      </c>
      <c r="H3861" s="443" t="s">
        <v>5860</v>
      </c>
      <c r="I3861" s="445">
        <v>10.159999847412109</v>
      </c>
      <c r="J3861" s="445">
        <v>50</v>
      </c>
      <c r="K3861" s="446">
        <v>508.20001220703125</v>
      </c>
    </row>
    <row r="3862" spans="1:11" ht="14.45" customHeight="1" x14ac:dyDescent="0.2">
      <c r="A3862" s="441" t="s">
        <v>5061</v>
      </c>
      <c r="B3862" s="442" t="s">
        <v>5062</v>
      </c>
      <c r="C3862" s="443" t="s">
        <v>5457</v>
      </c>
      <c r="D3862" s="444" t="s">
        <v>5458</v>
      </c>
      <c r="E3862" s="443" t="s">
        <v>1462</v>
      </c>
      <c r="F3862" s="444" t="s">
        <v>1463</v>
      </c>
      <c r="G3862" s="443" t="s">
        <v>4496</v>
      </c>
      <c r="H3862" s="443" t="s">
        <v>4519</v>
      </c>
      <c r="I3862" s="445">
        <v>15.729999542236328</v>
      </c>
      <c r="J3862" s="445">
        <v>50</v>
      </c>
      <c r="K3862" s="446">
        <v>786.5</v>
      </c>
    </row>
    <row r="3863" spans="1:11" ht="14.45" customHeight="1" x14ac:dyDescent="0.2">
      <c r="A3863" s="441" t="s">
        <v>5061</v>
      </c>
      <c r="B3863" s="442" t="s">
        <v>5062</v>
      </c>
      <c r="C3863" s="443" t="s">
        <v>5457</v>
      </c>
      <c r="D3863" s="444" t="s">
        <v>5458</v>
      </c>
      <c r="E3863" s="443" t="s">
        <v>1462</v>
      </c>
      <c r="F3863" s="444" t="s">
        <v>1463</v>
      </c>
      <c r="G3863" s="443" t="s">
        <v>4925</v>
      </c>
      <c r="H3863" s="443" t="s">
        <v>4931</v>
      </c>
      <c r="I3863" s="445">
        <v>10.159999847412109</v>
      </c>
      <c r="J3863" s="445">
        <v>50</v>
      </c>
      <c r="K3863" s="446">
        <v>508.20001220703125</v>
      </c>
    </row>
    <row r="3864" spans="1:11" ht="14.45" customHeight="1" x14ac:dyDescent="0.2">
      <c r="A3864" s="441" t="s">
        <v>5061</v>
      </c>
      <c r="B3864" s="442" t="s">
        <v>5062</v>
      </c>
      <c r="C3864" s="443" t="s">
        <v>5457</v>
      </c>
      <c r="D3864" s="444" t="s">
        <v>5458</v>
      </c>
      <c r="E3864" s="443" t="s">
        <v>1462</v>
      </c>
      <c r="F3864" s="444" t="s">
        <v>1463</v>
      </c>
      <c r="G3864" s="443" t="s">
        <v>1464</v>
      </c>
      <c r="H3864" s="443" t="s">
        <v>1465</v>
      </c>
      <c r="I3864" s="445">
        <v>0.63818181644786487</v>
      </c>
      <c r="J3864" s="445">
        <v>40000</v>
      </c>
      <c r="K3864" s="446">
        <v>25380</v>
      </c>
    </row>
    <row r="3865" spans="1:11" ht="14.45" customHeight="1" x14ac:dyDescent="0.2">
      <c r="A3865" s="441" t="s">
        <v>5061</v>
      </c>
      <c r="B3865" s="442" t="s">
        <v>5062</v>
      </c>
      <c r="C3865" s="443" t="s">
        <v>5457</v>
      </c>
      <c r="D3865" s="444" t="s">
        <v>5458</v>
      </c>
      <c r="E3865" s="443" t="s">
        <v>1462</v>
      </c>
      <c r="F3865" s="444" t="s">
        <v>1463</v>
      </c>
      <c r="G3865" s="443" t="s">
        <v>1466</v>
      </c>
      <c r="H3865" s="443" t="s">
        <v>1467</v>
      </c>
      <c r="I3865" s="445">
        <v>0.63909090648997913</v>
      </c>
      <c r="J3865" s="445">
        <v>77000</v>
      </c>
      <c r="K3865" s="446">
        <v>49340</v>
      </c>
    </row>
    <row r="3866" spans="1:11" ht="14.45" customHeight="1" x14ac:dyDescent="0.2">
      <c r="A3866" s="441" t="s">
        <v>5061</v>
      </c>
      <c r="B3866" s="442" t="s">
        <v>5062</v>
      </c>
      <c r="C3866" s="443" t="s">
        <v>5457</v>
      </c>
      <c r="D3866" s="444" t="s">
        <v>5458</v>
      </c>
      <c r="E3866" s="443" t="s">
        <v>1462</v>
      </c>
      <c r="F3866" s="444" t="s">
        <v>1463</v>
      </c>
      <c r="G3866" s="443" t="s">
        <v>1468</v>
      </c>
      <c r="H3866" s="443" t="s">
        <v>1469</v>
      </c>
      <c r="I3866" s="445">
        <v>0.63636363094503234</v>
      </c>
      <c r="J3866" s="445">
        <v>35000</v>
      </c>
      <c r="K3866" s="446">
        <v>22330</v>
      </c>
    </row>
    <row r="3867" spans="1:11" ht="14.45" customHeight="1" x14ac:dyDescent="0.2">
      <c r="A3867" s="441" t="s">
        <v>5061</v>
      </c>
      <c r="B3867" s="442" t="s">
        <v>5062</v>
      </c>
      <c r="C3867" s="443" t="s">
        <v>5457</v>
      </c>
      <c r="D3867" s="444" t="s">
        <v>5458</v>
      </c>
      <c r="E3867" s="443" t="s">
        <v>1462</v>
      </c>
      <c r="F3867" s="444" t="s">
        <v>1463</v>
      </c>
      <c r="G3867" s="443" t="s">
        <v>4525</v>
      </c>
      <c r="H3867" s="443" t="s">
        <v>4526</v>
      </c>
      <c r="I3867" s="445">
        <v>0.62899999618530278</v>
      </c>
      <c r="J3867" s="445">
        <v>17340</v>
      </c>
      <c r="K3867" s="446">
        <v>10919.020011901855</v>
      </c>
    </row>
    <row r="3868" spans="1:11" ht="14.45" customHeight="1" x14ac:dyDescent="0.2">
      <c r="A3868" s="441" t="s">
        <v>5061</v>
      </c>
      <c r="B3868" s="442" t="s">
        <v>5062</v>
      </c>
      <c r="C3868" s="443" t="s">
        <v>5457</v>
      </c>
      <c r="D3868" s="444" t="s">
        <v>5458</v>
      </c>
      <c r="E3868" s="443" t="s">
        <v>1462</v>
      </c>
      <c r="F3868" s="444" t="s">
        <v>1463</v>
      </c>
      <c r="G3868" s="443" t="s">
        <v>1464</v>
      </c>
      <c r="H3868" s="443" t="s">
        <v>1472</v>
      </c>
      <c r="I3868" s="445">
        <v>0.62833333015441895</v>
      </c>
      <c r="J3868" s="445">
        <v>18000</v>
      </c>
      <c r="K3868" s="446">
        <v>11310</v>
      </c>
    </row>
    <row r="3869" spans="1:11" ht="14.45" customHeight="1" x14ac:dyDescent="0.2">
      <c r="A3869" s="441" t="s">
        <v>5061</v>
      </c>
      <c r="B3869" s="442" t="s">
        <v>5062</v>
      </c>
      <c r="C3869" s="443" t="s">
        <v>5457</v>
      </c>
      <c r="D3869" s="444" t="s">
        <v>5458</v>
      </c>
      <c r="E3869" s="443" t="s">
        <v>1462</v>
      </c>
      <c r="F3869" s="444" t="s">
        <v>1463</v>
      </c>
      <c r="G3869" s="443" t="s">
        <v>1466</v>
      </c>
      <c r="H3869" s="443" t="s">
        <v>1473</v>
      </c>
      <c r="I3869" s="445">
        <v>0.62999999523162842</v>
      </c>
      <c r="J3869" s="445">
        <v>58000</v>
      </c>
      <c r="K3869" s="446">
        <v>36540</v>
      </c>
    </row>
    <row r="3870" spans="1:11" ht="14.45" customHeight="1" x14ac:dyDescent="0.2">
      <c r="A3870" s="441" t="s">
        <v>5061</v>
      </c>
      <c r="B3870" s="442" t="s">
        <v>5062</v>
      </c>
      <c r="C3870" s="443" t="s">
        <v>5457</v>
      </c>
      <c r="D3870" s="444" t="s">
        <v>5458</v>
      </c>
      <c r="E3870" s="443" t="s">
        <v>1462</v>
      </c>
      <c r="F3870" s="444" t="s">
        <v>1463</v>
      </c>
      <c r="G3870" s="443" t="s">
        <v>1468</v>
      </c>
      <c r="H3870" s="443" t="s">
        <v>1474</v>
      </c>
      <c r="I3870" s="445">
        <v>0.62833333015441895</v>
      </c>
      <c r="J3870" s="445">
        <v>20000</v>
      </c>
      <c r="K3870" s="446">
        <v>12570</v>
      </c>
    </row>
    <row r="3871" spans="1:11" ht="14.45" customHeight="1" x14ac:dyDescent="0.2">
      <c r="A3871" s="441" t="s">
        <v>5061</v>
      </c>
      <c r="B3871" s="442" t="s">
        <v>5062</v>
      </c>
      <c r="C3871" s="443" t="s">
        <v>5457</v>
      </c>
      <c r="D3871" s="444" t="s">
        <v>5458</v>
      </c>
      <c r="E3871" s="443" t="s">
        <v>1462</v>
      </c>
      <c r="F3871" s="444" t="s">
        <v>1463</v>
      </c>
      <c r="G3871" s="443" t="s">
        <v>4525</v>
      </c>
      <c r="H3871" s="443" t="s">
        <v>4531</v>
      </c>
      <c r="I3871" s="445">
        <v>0.62999999523162842</v>
      </c>
      <c r="J3871" s="445">
        <v>3910</v>
      </c>
      <c r="K3871" s="446">
        <v>2463.2999877929688</v>
      </c>
    </row>
    <row r="3872" spans="1:11" ht="14.45" customHeight="1" x14ac:dyDescent="0.2">
      <c r="A3872" s="441" t="s">
        <v>5061</v>
      </c>
      <c r="B3872" s="442" t="s">
        <v>5062</v>
      </c>
      <c r="C3872" s="443" t="s">
        <v>5457</v>
      </c>
      <c r="D3872" s="444" t="s">
        <v>5458</v>
      </c>
      <c r="E3872" s="443" t="s">
        <v>4532</v>
      </c>
      <c r="F3872" s="444" t="s">
        <v>4533</v>
      </c>
      <c r="G3872" s="443" t="s">
        <v>5861</v>
      </c>
      <c r="H3872" s="443" t="s">
        <v>5862</v>
      </c>
      <c r="I3872" s="445">
        <v>110.52999877929688</v>
      </c>
      <c r="J3872" s="445">
        <v>50</v>
      </c>
      <c r="K3872" s="446">
        <v>5526.5</v>
      </c>
    </row>
    <row r="3873" spans="1:11" ht="14.45" customHeight="1" x14ac:dyDescent="0.2">
      <c r="A3873" s="441" t="s">
        <v>5061</v>
      </c>
      <c r="B3873" s="442" t="s">
        <v>5062</v>
      </c>
      <c r="C3873" s="443" t="s">
        <v>5457</v>
      </c>
      <c r="D3873" s="444" t="s">
        <v>5458</v>
      </c>
      <c r="E3873" s="443" t="s">
        <v>4532</v>
      </c>
      <c r="F3873" s="444" t="s">
        <v>4533</v>
      </c>
      <c r="G3873" s="443" t="s">
        <v>5863</v>
      </c>
      <c r="H3873" s="443" t="s">
        <v>5864</v>
      </c>
      <c r="I3873" s="445">
        <v>350.260009765625</v>
      </c>
      <c r="J3873" s="445">
        <v>20</v>
      </c>
      <c r="K3873" s="446">
        <v>7005.14990234375</v>
      </c>
    </row>
    <row r="3874" spans="1:11" ht="14.45" customHeight="1" x14ac:dyDescent="0.2">
      <c r="A3874" s="441" t="s">
        <v>5061</v>
      </c>
      <c r="B3874" s="442" t="s">
        <v>5062</v>
      </c>
      <c r="C3874" s="443" t="s">
        <v>5457</v>
      </c>
      <c r="D3874" s="444" t="s">
        <v>5458</v>
      </c>
      <c r="E3874" s="443" t="s">
        <v>4532</v>
      </c>
      <c r="F3874" s="444" t="s">
        <v>4533</v>
      </c>
      <c r="G3874" s="443" t="s">
        <v>5865</v>
      </c>
      <c r="H3874" s="443" t="s">
        <v>5866</v>
      </c>
      <c r="I3874" s="445">
        <v>319.91000366210938</v>
      </c>
      <c r="J3874" s="445">
        <v>60</v>
      </c>
      <c r="K3874" s="446">
        <v>19194.76025390625</v>
      </c>
    </row>
    <row r="3875" spans="1:11" ht="14.45" customHeight="1" x14ac:dyDescent="0.2">
      <c r="A3875" s="441" t="s">
        <v>5061</v>
      </c>
      <c r="B3875" s="442" t="s">
        <v>5062</v>
      </c>
      <c r="C3875" s="443" t="s">
        <v>5457</v>
      </c>
      <c r="D3875" s="444" t="s">
        <v>5458</v>
      </c>
      <c r="E3875" s="443" t="s">
        <v>4532</v>
      </c>
      <c r="F3875" s="444" t="s">
        <v>4533</v>
      </c>
      <c r="G3875" s="443" t="s">
        <v>5861</v>
      </c>
      <c r="H3875" s="443" t="s">
        <v>5867</v>
      </c>
      <c r="I3875" s="445">
        <v>110.54000091552734</v>
      </c>
      <c r="J3875" s="445">
        <v>25</v>
      </c>
      <c r="K3875" s="446">
        <v>2763.5</v>
      </c>
    </row>
    <row r="3876" spans="1:11" ht="14.45" customHeight="1" x14ac:dyDescent="0.2">
      <c r="A3876" s="441" t="s">
        <v>5061</v>
      </c>
      <c r="B3876" s="442" t="s">
        <v>5062</v>
      </c>
      <c r="C3876" s="443" t="s">
        <v>5457</v>
      </c>
      <c r="D3876" s="444" t="s">
        <v>5458</v>
      </c>
      <c r="E3876" s="443" t="s">
        <v>4532</v>
      </c>
      <c r="F3876" s="444" t="s">
        <v>4533</v>
      </c>
      <c r="G3876" s="443" t="s">
        <v>5865</v>
      </c>
      <c r="H3876" s="443" t="s">
        <v>5868</v>
      </c>
      <c r="I3876" s="445">
        <v>319.91000366210938</v>
      </c>
      <c r="J3876" s="445">
        <v>20</v>
      </c>
      <c r="K3876" s="446">
        <v>6398.240234375</v>
      </c>
    </row>
    <row r="3877" spans="1:11" ht="14.45" customHeight="1" x14ac:dyDescent="0.2">
      <c r="A3877" s="441" t="s">
        <v>5061</v>
      </c>
      <c r="B3877" s="442" t="s">
        <v>5062</v>
      </c>
      <c r="C3877" s="443" t="s">
        <v>5457</v>
      </c>
      <c r="D3877" s="444" t="s">
        <v>5458</v>
      </c>
      <c r="E3877" s="443" t="s">
        <v>4532</v>
      </c>
      <c r="F3877" s="444" t="s">
        <v>4533</v>
      </c>
      <c r="G3877" s="443" t="s">
        <v>5869</v>
      </c>
      <c r="H3877" s="443" t="s">
        <v>5870</v>
      </c>
      <c r="I3877" s="445">
        <v>2502.820068359375</v>
      </c>
      <c r="J3877" s="445">
        <v>5</v>
      </c>
      <c r="K3877" s="446">
        <v>12514.1201171875</v>
      </c>
    </row>
    <row r="3878" spans="1:11" ht="14.45" customHeight="1" x14ac:dyDescent="0.2">
      <c r="A3878" s="441" t="s">
        <v>5061</v>
      </c>
      <c r="B3878" s="442" t="s">
        <v>5062</v>
      </c>
      <c r="C3878" s="443" t="s">
        <v>5457</v>
      </c>
      <c r="D3878" s="444" t="s">
        <v>5458</v>
      </c>
      <c r="E3878" s="443" t="s">
        <v>4532</v>
      </c>
      <c r="F3878" s="444" t="s">
        <v>4533</v>
      </c>
      <c r="G3878" s="443" t="s">
        <v>5871</v>
      </c>
      <c r="H3878" s="443" t="s">
        <v>5872</v>
      </c>
      <c r="I3878" s="445">
        <v>414.54998779296875</v>
      </c>
      <c r="J3878" s="445">
        <v>5</v>
      </c>
      <c r="K3878" s="446">
        <v>2072.72998046875</v>
      </c>
    </row>
    <row r="3879" spans="1:11" ht="14.45" customHeight="1" x14ac:dyDescent="0.2">
      <c r="A3879" s="441" t="s">
        <v>5061</v>
      </c>
      <c r="B3879" s="442" t="s">
        <v>5062</v>
      </c>
      <c r="C3879" s="443" t="s">
        <v>5457</v>
      </c>
      <c r="D3879" s="444" t="s">
        <v>5458</v>
      </c>
      <c r="E3879" s="443" t="s">
        <v>4532</v>
      </c>
      <c r="F3879" s="444" t="s">
        <v>4533</v>
      </c>
      <c r="G3879" s="443" t="s">
        <v>5871</v>
      </c>
      <c r="H3879" s="443" t="s">
        <v>5873</v>
      </c>
      <c r="I3879" s="445">
        <v>414.54749298095703</v>
      </c>
      <c r="J3879" s="445">
        <v>20</v>
      </c>
      <c r="K3879" s="446">
        <v>8290.8798828125</v>
      </c>
    </row>
    <row r="3880" spans="1:11" ht="14.45" customHeight="1" x14ac:dyDescent="0.2">
      <c r="A3880" s="441" t="s">
        <v>5061</v>
      </c>
      <c r="B3880" s="442" t="s">
        <v>5062</v>
      </c>
      <c r="C3880" s="443" t="s">
        <v>5457</v>
      </c>
      <c r="D3880" s="444" t="s">
        <v>5458</v>
      </c>
      <c r="E3880" s="443" t="s">
        <v>4532</v>
      </c>
      <c r="F3880" s="444" t="s">
        <v>4533</v>
      </c>
      <c r="G3880" s="443" t="s">
        <v>5874</v>
      </c>
      <c r="H3880" s="443" t="s">
        <v>5875</v>
      </c>
      <c r="I3880" s="445">
        <v>1328.800048828125</v>
      </c>
      <c r="J3880" s="445">
        <v>15</v>
      </c>
      <c r="K3880" s="446">
        <v>19931.96044921875</v>
      </c>
    </row>
    <row r="3881" spans="1:11" ht="14.45" customHeight="1" x14ac:dyDescent="0.2">
      <c r="A3881" s="441" t="s">
        <v>5061</v>
      </c>
      <c r="B3881" s="442" t="s">
        <v>5062</v>
      </c>
      <c r="C3881" s="443" t="s">
        <v>5457</v>
      </c>
      <c r="D3881" s="444" t="s">
        <v>5458</v>
      </c>
      <c r="E3881" s="443" t="s">
        <v>4532</v>
      </c>
      <c r="F3881" s="444" t="s">
        <v>4533</v>
      </c>
      <c r="G3881" s="443" t="s">
        <v>5874</v>
      </c>
      <c r="H3881" s="443" t="s">
        <v>5876</v>
      </c>
      <c r="I3881" s="445">
        <v>1328.800048828125</v>
      </c>
      <c r="J3881" s="445">
        <v>25</v>
      </c>
      <c r="K3881" s="446">
        <v>33219.94091796875</v>
      </c>
    </row>
    <row r="3882" spans="1:11" ht="14.45" customHeight="1" x14ac:dyDescent="0.2">
      <c r="A3882" s="441" t="s">
        <v>5061</v>
      </c>
      <c r="B3882" s="442" t="s">
        <v>5062</v>
      </c>
      <c r="C3882" s="443" t="s">
        <v>5457</v>
      </c>
      <c r="D3882" s="444" t="s">
        <v>5458</v>
      </c>
      <c r="E3882" s="443" t="s">
        <v>4532</v>
      </c>
      <c r="F3882" s="444" t="s">
        <v>4533</v>
      </c>
      <c r="G3882" s="443" t="s">
        <v>5877</v>
      </c>
      <c r="H3882" s="443" t="s">
        <v>5878</v>
      </c>
      <c r="I3882" s="445">
        <v>1849.9100341796875</v>
      </c>
      <c r="J3882" s="445">
        <v>5</v>
      </c>
      <c r="K3882" s="446">
        <v>9249.5400390625</v>
      </c>
    </row>
    <row r="3883" spans="1:11" ht="14.45" customHeight="1" x14ac:dyDescent="0.2">
      <c r="A3883" s="441" t="s">
        <v>5061</v>
      </c>
      <c r="B3883" s="442" t="s">
        <v>5062</v>
      </c>
      <c r="C3883" s="443" t="s">
        <v>5457</v>
      </c>
      <c r="D3883" s="444" t="s">
        <v>5458</v>
      </c>
      <c r="E3883" s="443" t="s">
        <v>4532</v>
      </c>
      <c r="F3883" s="444" t="s">
        <v>4533</v>
      </c>
      <c r="G3883" s="443" t="s">
        <v>5877</v>
      </c>
      <c r="H3883" s="443" t="s">
        <v>5879</v>
      </c>
      <c r="I3883" s="445">
        <v>1849.9100341796875</v>
      </c>
      <c r="J3883" s="445">
        <v>5</v>
      </c>
      <c r="K3883" s="446">
        <v>9249.5400390625</v>
      </c>
    </row>
    <row r="3884" spans="1:11" ht="14.45" customHeight="1" x14ac:dyDescent="0.2">
      <c r="A3884" s="441" t="s">
        <v>5061</v>
      </c>
      <c r="B3884" s="442" t="s">
        <v>5062</v>
      </c>
      <c r="C3884" s="443" t="s">
        <v>5457</v>
      </c>
      <c r="D3884" s="444" t="s">
        <v>5458</v>
      </c>
      <c r="E3884" s="443" t="s">
        <v>4532</v>
      </c>
      <c r="F3884" s="444" t="s">
        <v>4533</v>
      </c>
      <c r="G3884" s="443" t="s">
        <v>5880</v>
      </c>
      <c r="H3884" s="443" t="s">
        <v>5881</v>
      </c>
      <c r="I3884" s="445">
        <v>1849.9100341796875</v>
      </c>
      <c r="J3884" s="445">
        <v>10</v>
      </c>
      <c r="K3884" s="446">
        <v>18499.08984375</v>
      </c>
    </row>
    <row r="3885" spans="1:11" ht="14.45" customHeight="1" x14ac:dyDescent="0.2">
      <c r="A3885" s="441" t="s">
        <v>5061</v>
      </c>
      <c r="B3885" s="442" t="s">
        <v>5062</v>
      </c>
      <c r="C3885" s="443" t="s">
        <v>5457</v>
      </c>
      <c r="D3885" s="444" t="s">
        <v>5458</v>
      </c>
      <c r="E3885" s="443" t="s">
        <v>4532</v>
      </c>
      <c r="F3885" s="444" t="s">
        <v>4533</v>
      </c>
      <c r="G3885" s="443" t="s">
        <v>5882</v>
      </c>
      <c r="H3885" s="443" t="s">
        <v>5883</v>
      </c>
      <c r="I3885" s="445">
        <v>1849.9100341796875</v>
      </c>
      <c r="J3885" s="445">
        <v>10</v>
      </c>
      <c r="K3885" s="446">
        <v>18499.080078125</v>
      </c>
    </row>
    <row r="3886" spans="1:11" ht="14.45" customHeight="1" x14ac:dyDescent="0.2">
      <c r="A3886" s="441" t="s">
        <v>5061</v>
      </c>
      <c r="B3886" s="442" t="s">
        <v>5062</v>
      </c>
      <c r="C3886" s="443" t="s">
        <v>5457</v>
      </c>
      <c r="D3886" s="444" t="s">
        <v>5458</v>
      </c>
      <c r="E3886" s="443" t="s">
        <v>4532</v>
      </c>
      <c r="F3886" s="444" t="s">
        <v>4533</v>
      </c>
      <c r="G3886" s="443" t="s">
        <v>5877</v>
      </c>
      <c r="H3886" s="443" t="s">
        <v>5884</v>
      </c>
      <c r="I3886" s="445">
        <v>1849.9100341796875</v>
      </c>
      <c r="J3886" s="445">
        <v>10</v>
      </c>
      <c r="K3886" s="446">
        <v>18499.080078125</v>
      </c>
    </row>
    <row r="3887" spans="1:11" ht="14.45" customHeight="1" x14ac:dyDescent="0.2">
      <c r="A3887" s="441" t="s">
        <v>5061</v>
      </c>
      <c r="B3887" s="442" t="s">
        <v>5062</v>
      </c>
      <c r="C3887" s="443" t="s">
        <v>5457</v>
      </c>
      <c r="D3887" s="444" t="s">
        <v>5458</v>
      </c>
      <c r="E3887" s="443" t="s">
        <v>4532</v>
      </c>
      <c r="F3887" s="444" t="s">
        <v>4533</v>
      </c>
      <c r="G3887" s="443" t="s">
        <v>5885</v>
      </c>
      <c r="H3887" s="443" t="s">
        <v>5886</v>
      </c>
      <c r="I3887" s="445">
        <v>2487.280029296875</v>
      </c>
      <c r="J3887" s="445">
        <v>10</v>
      </c>
      <c r="K3887" s="446">
        <v>24872.759765625</v>
      </c>
    </row>
    <row r="3888" spans="1:11" ht="14.45" customHeight="1" x14ac:dyDescent="0.2">
      <c r="A3888" s="441" t="s">
        <v>5061</v>
      </c>
      <c r="B3888" s="442" t="s">
        <v>5062</v>
      </c>
      <c r="C3888" s="443" t="s">
        <v>5457</v>
      </c>
      <c r="D3888" s="444" t="s">
        <v>5458</v>
      </c>
      <c r="E3888" s="443" t="s">
        <v>4532</v>
      </c>
      <c r="F3888" s="444" t="s">
        <v>4533</v>
      </c>
      <c r="G3888" s="443" t="s">
        <v>5887</v>
      </c>
      <c r="H3888" s="443" t="s">
        <v>5888</v>
      </c>
      <c r="I3888" s="445">
        <v>5057.7998046875</v>
      </c>
      <c r="J3888" s="445">
        <v>1</v>
      </c>
      <c r="K3888" s="446">
        <v>5057.7998046875</v>
      </c>
    </row>
    <row r="3889" spans="1:11" ht="14.45" customHeight="1" x14ac:dyDescent="0.2">
      <c r="A3889" s="441" t="s">
        <v>5061</v>
      </c>
      <c r="B3889" s="442" t="s">
        <v>5062</v>
      </c>
      <c r="C3889" s="443" t="s">
        <v>5457</v>
      </c>
      <c r="D3889" s="444" t="s">
        <v>5458</v>
      </c>
      <c r="E3889" s="443" t="s">
        <v>4532</v>
      </c>
      <c r="F3889" s="444" t="s">
        <v>4533</v>
      </c>
      <c r="G3889" s="443" t="s">
        <v>5887</v>
      </c>
      <c r="H3889" s="443" t="s">
        <v>5889</v>
      </c>
      <c r="I3889" s="445">
        <v>5057.7998046875</v>
      </c>
      <c r="J3889" s="445">
        <v>5</v>
      </c>
      <c r="K3889" s="446">
        <v>25288.9990234375</v>
      </c>
    </row>
    <row r="3890" spans="1:11" ht="14.45" customHeight="1" x14ac:dyDescent="0.2">
      <c r="A3890" s="441" t="s">
        <v>5061</v>
      </c>
      <c r="B3890" s="442" t="s">
        <v>5062</v>
      </c>
      <c r="C3890" s="443" t="s">
        <v>5457</v>
      </c>
      <c r="D3890" s="444" t="s">
        <v>5458</v>
      </c>
      <c r="E3890" s="443" t="s">
        <v>4532</v>
      </c>
      <c r="F3890" s="444" t="s">
        <v>4533</v>
      </c>
      <c r="G3890" s="443" t="s">
        <v>5890</v>
      </c>
      <c r="H3890" s="443" t="s">
        <v>5891</v>
      </c>
      <c r="I3890" s="445">
        <v>4605.259765625</v>
      </c>
      <c r="J3890" s="445">
        <v>3</v>
      </c>
      <c r="K3890" s="446">
        <v>13815.779296875</v>
      </c>
    </row>
    <row r="3891" spans="1:11" ht="14.45" customHeight="1" x14ac:dyDescent="0.2">
      <c r="A3891" s="441" t="s">
        <v>5061</v>
      </c>
      <c r="B3891" s="442" t="s">
        <v>5062</v>
      </c>
      <c r="C3891" s="443" t="s">
        <v>5457</v>
      </c>
      <c r="D3891" s="444" t="s">
        <v>5458</v>
      </c>
      <c r="E3891" s="443" t="s">
        <v>4536</v>
      </c>
      <c r="F3891" s="444" t="s">
        <v>4537</v>
      </c>
      <c r="G3891" s="443" t="s">
        <v>5388</v>
      </c>
      <c r="H3891" s="443" t="s">
        <v>5389</v>
      </c>
      <c r="I3891" s="445">
        <v>14.47374963760376</v>
      </c>
      <c r="J3891" s="445">
        <v>510</v>
      </c>
      <c r="K3891" s="446">
        <v>7343.3999328613281</v>
      </c>
    </row>
    <row r="3892" spans="1:11" ht="14.45" customHeight="1" x14ac:dyDescent="0.2">
      <c r="A3892" s="441" t="s">
        <v>5061</v>
      </c>
      <c r="B3892" s="442" t="s">
        <v>5062</v>
      </c>
      <c r="C3892" s="443" t="s">
        <v>5457</v>
      </c>
      <c r="D3892" s="444" t="s">
        <v>5458</v>
      </c>
      <c r="E3892" s="443" t="s">
        <v>4536</v>
      </c>
      <c r="F3892" s="444" t="s">
        <v>4537</v>
      </c>
      <c r="G3892" s="443" t="s">
        <v>5388</v>
      </c>
      <c r="H3892" s="443" t="s">
        <v>5390</v>
      </c>
      <c r="I3892" s="445">
        <v>17.472499529520672</v>
      </c>
      <c r="J3892" s="445">
        <v>810</v>
      </c>
      <c r="K3892" s="446">
        <v>14075.699951171875</v>
      </c>
    </row>
    <row r="3893" spans="1:11" ht="14.45" customHeight="1" x14ac:dyDescent="0.2">
      <c r="A3893" s="441" t="s">
        <v>5061</v>
      </c>
      <c r="B3893" s="442" t="s">
        <v>5062</v>
      </c>
      <c r="C3893" s="443" t="s">
        <v>5457</v>
      </c>
      <c r="D3893" s="444" t="s">
        <v>5458</v>
      </c>
      <c r="E3893" s="443" t="s">
        <v>4536</v>
      </c>
      <c r="F3893" s="444" t="s">
        <v>4537</v>
      </c>
      <c r="G3893" s="443" t="s">
        <v>5892</v>
      </c>
      <c r="H3893" s="443" t="s">
        <v>5893</v>
      </c>
      <c r="I3893" s="445">
        <v>15.431428909301758</v>
      </c>
      <c r="J3893" s="445">
        <v>550</v>
      </c>
      <c r="K3893" s="446">
        <v>8479</v>
      </c>
    </row>
    <row r="3894" spans="1:11" ht="14.45" customHeight="1" x14ac:dyDescent="0.2">
      <c r="A3894" s="441" t="s">
        <v>5061</v>
      </c>
      <c r="B3894" s="442" t="s">
        <v>5062</v>
      </c>
      <c r="C3894" s="443" t="s">
        <v>5457</v>
      </c>
      <c r="D3894" s="444" t="s">
        <v>5458</v>
      </c>
      <c r="E3894" s="443" t="s">
        <v>4536</v>
      </c>
      <c r="F3894" s="444" t="s">
        <v>4537</v>
      </c>
      <c r="G3894" s="443" t="s">
        <v>5892</v>
      </c>
      <c r="H3894" s="443" t="s">
        <v>5894</v>
      </c>
      <c r="I3894" s="445">
        <v>15.899999856948853</v>
      </c>
      <c r="J3894" s="445">
        <v>400</v>
      </c>
      <c r="K3894" s="446">
        <v>6359.9500122070313</v>
      </c>
    </row>
    <row r="3895" spans="1:11" ht="14.45" customHeight="1" x14ac:dyDescent="0.2">
      <c r="A3895" s="441" t="s">
        <v>5061</v>
      </c>
      <c r="B3895" s="442" t="s">
        <v>5062</v>
      </c>
      <c r="C3895" s="443" t="s">
        <v>5457</v>
      </c>
      <c r="D3895" s="444" t="s">
        <v>5458</v>
      </c>
      <c r="E3895" s="443" t="s">
        <v>4536</v>
      </c>
      <c r="F3895" s="444" t="s">
        <v>4537</v>
      </c>
      <c r="G3895" s="443" t="s">
        <v>5895</v>
      </c>
      <c r="H3895" s="443" t="s">
        <v>5896</v>
      </c>
      <c r="I3895" s="445">
        <v>25.940000534057617</v>
      </c>
      <c r="J3895" s="445">
        <v>100</v>
      </c>
      <c r="K3895" s="446">
        <v>2594.239990234375</v>
      </c>
    </row>
    <row r="3896" spans="1:11" ht="14.45" customHeight="1" x14ac:dyDescent="0.2">
      <c r="A3896" s="441" t="s">
        <v>5061</v>
      </c>
      <c r="B3896" s="442" t="s">
        <v>5062</v>
      </c>
      <c r="C3896" s="443" t="s">
        <v>5457</v>
      </c>
      <c r="D3896" s="444" t="s">
        <v>5458</v>
      </c>
      <c r="E3896" s="443" t="s">
        <v>4536</v>
      </c>
      <c r="F3896" s="444" t="s">
        <v>4537</v>
      </c>
      <c r="G3896" s="443" t="s">
        <v>5895</v>
      </c>
      <c r="H3896" s="443" t="s">
        <v>5897</v>
      </c>
      <c r="I3896" s="445">
        <v>26.356666564941406</v>
      </c>
      <c r="J3896" s="445">
        <v>150</v>
      </c>
      <c r="K3896" s="446">
        <v>3953.330078125</v>
      </c>
    </row>
    <row r="3897" spans="1:11" ht="14.45" customHeight="1" x14ac:dyDescent="0.2">
      <c r="A3897" s="441" t="s">
        <v>5061</v>
      </c>
      <c r="B3897" s="442" t="s">
        <v>5062</v>
      </c>
      <c r="C3897" s="443" t="s">
        <v>5457</v>
      </c>
      <c r="D3897" s="444" t="s">
        <v>5458</v>
      </c>
      <c r="E3897" s="443" t="s">
        <v>4536</v>
      </c>
      <c r="F3897" s="444" t="s">
        <v>4537</v>
      </c>
      <c r="G3897" s="443" t="s">
        <v>5391</v>
      </c>
      <c r="H3897" s="443" t="s">
        <v>5392</v>
      </c>
      <c r="I3897" s="445">
        <v>41.770000457763672</v>
      </c>
      <c r="J3897" s="445">
        <v>400</v>
      </c>
      <c r="K3897" s="446">
        <v>16707.6796875</v>
      </c>
    </row>
    <row r="3898" spans="1:11" ht="14.45" customHeight="1" x14ac:dyDescent="0.2">
      <c r="A3898" s="441" t="s">
        <v>5061</v>
      </c>
      <c r="B3898" s="442" t="s">
        <v>5062</v>
      </c>
      <c r="C3898" s="443" t="s">
        <v>5457</v>
      </c>
      <c r="D3898" s="444" t="s">
        <v>5458</v>
      </c>
      <c r="E3898" s="443" t="s">
        <v>4536</v>
      </c>
      <c r="F3898" s="444" t="s">
        <v>4537</v>
      </c>
      <c r="G3898" s="443" t="s">
        <v>5391</v>
      </c>
      <c r="H3898" s="443" t="s">
        <v>5393</v>
      </c>
      <c r="I3898" s="445">
        <v>41.770000457763672</v>
      </c>
      <c r="J3898" s="445">
        <v>300</v>
      </c>
      <c r="K3898" s="446">
        <v>12530.7197265625</v>
      </c>
    </row>
    <row r="3899" spans="1:11" ht="14.45" customHeight="1" x14ac:dyDescent="0.2">
      <c r="A3899" s="441" t="s">
        <v>5061</v>
      </c>
      <c r="B3899" s="442" t="s">
        <v>5062</v>
      </c>
      <c r="C3899" s="443" t="s">
        <v>5457</v>
      </c>
      <c r="D3899" s="444" t="s">
        <v>5458</v>
      </c>
      <c r="E3899" s="443" t="s">
        <v>4536</v>
      </c>
      <c r="F3899" s="444" t="s">
        <v>4537</v>
      </c>
      <c r="G3899" s="443" t="s">
        <v>5898</v>
      </c>
      <c r="H3899" s="443" t="s">
        <v>5899</v>
      </c>
      <c r="I3899" s="445">
        <v>3146</v>
      </c>
      <c r="J3899" s="445">
        <v>1</v>
      </c>
      <c r="K3899" s="446">
        <v>3146</v>
      </c>
    </row>
    <row r="3900" spans="1:11" ht="14.45" customHeight="1" x14ac:dyDescent="0.2">
      <c r="A3900" s="441" t="s">
        <v>5061</v>
      </c>
      <c r="B3900" s="442" t="s">
        <v>5062</v>
      </c>
      <c r="C3900" s="443" t="s">
        <v>5457</v>
      </c>
      <c r="D3900" s="444" t="s">
        <v>5458</v>
      </c>
      <c r="E3900" s="443" t="s">
        <v>4536</v>
      </c>
      <c r="F3900" s="444" t="s">
        <v>4537</v>
      </c>
      <c r="G3900" s="443" t="s">
        <v>5900</v>
      </c>
      <c r="H3900" s="443" t="s">
        <v>5901</v>
      </c>
      <c r="I3900" s="445">
        <v>91.040000915527344</v>
      </c>
      <c r="J3900" s="445">
        <v>20</v>
      </c>
      <c r="K3900" s="446">
        <v>1820.81005859375</v>
      </c>
    </row>
    <row r="3901" spans="1:11" ht="14.45" customHeight="1" x14ac:dyDescent="0.2">
      <c r="A3901" s="441" t="s">
        <v>5061</v>
      </c>
      <c r="B3901" s="442" t="s">
        <v>5062</v>
      </c>
      <c r="C3901" s="443" t="s">
        <v>5457</v>
      </c>
      <c r="D3901" s="444" t="s">
        <v>5458</v>
      </c>
      <c r="E3901" s="443" t="s">
        <v>4536</v>
      </c>
      <c r="F3901" s="444" t="s">
        <v>4537</v>
      </c>
      <c r="G3901" s="443" t="s">
        <v>5902</v>
      </c>
      <c r="H3901" s="443" t="s">
        <v>5903</v>
      </c>
      <c r="I3901" s="445">
        <v>91.040000915527344</v>
      </c>
      <c r="J3901" s="445">
        <v>20</v>
      </c>
      <c r="K3901" s="446">
        <v>1820.81005859375</v>
      </c>
    </row>
    <row r="3902" spans="1:11" ht="14.45" customHeight="1" x14ac:dyDescent="0.2">
      <c r="A3902" s="441" t="s">
        <v>5061</v>
      </c>
      <c r="B3902" s="442" t="s">
        <v>5062</v>
      </c>
      <c r="C3902" s="443" t="s">
        <v>5457</v>
      </c>
      <c r="D3902" s="444" t="s">
        <v>5458</v>
      </c>
      <c r="E3902" s="443" t="s">
        <v>4536</v>
      </c>
      <c r="F3902" s="444" t="s">
        <v>4537</v>
      </c>
      <c r="G3902" s="443" t="s">
        <v>5902</v>
      </c>
      <c r="H3902" s="443" t="s">
        <v>5904</v>
      </c>
      <c r="I3902" s="445">
        <v>91.040000915527344</v>
      </c>
      <c r="J3902" s="445">
        <v>20</v>
      </c>
      <c r="K3902" s="446">
        <v>1820.81005859375</v>
      </c>
    </row>
    <row r="3903" spans="1:11" ht="14.45" customHeight="1" x14ac:dyDescent="0.2">
      <c r="A3903" s="441" t="s">
        <v>5061</v>
      </c>
      <c r="B3903" s="442" t="s">
        <v>5062</v>
      </c>
      <c r="C3903" s="443" t="s">
        <v>5457</v>
      </c>
      <c r="D3903" s="444" t="s">
        <v>5458</v>
      </c>
      <c r="E3903" s="443" t="s">
        <v>4536</v>
      </c>
      <c r="F3903" s="444" t="s">
        <v>4537</v>
      </c>
      <c r="G3903" s="443" t="s">
        <v>5905</v>
      </c>
      <c r="H3903" s="443" t="s">
        <v>5906</v>
      </c>
      <c r="I3903" s="445">
        <v>66.400001525878906</v>
      </c>
      <c r="J3903" s="445">
        <v>50</v>
      </c>
      <c r="K3903" s="446">
        <v>3320.239990234375</v>
      </c>
    </row>
    <row r="3904" spans="1:11" ht="14.45" customHeight="1" x14ac:dyDescent="0.2">
      <c r="A3904" s="441" t="s">
        <v>5061</v>
      </c>
      <c r="B3904" s="442" t="s">
        <v>5062</v>
      </c>
      <c r="C3904" s="443" t="s">
        <v>5457</v>
      </c>
      <c r="D3904" s="444" t="s">
        <v>5458</v>
      </c>
      <c r="E3904" s="443" t="s">
        <v>4536</v>
      </c>
      <c r="F3904" s="444" t="s">
        <v>4537</v>
      </c>
      <c r="G3904" s="443" t="s">
        <v>5907</v>
      </c>
      <c r="H3904" s="443" t="s">
        <v>5908</v>
      </c>
      <c r="I3904" s="445">
        <v>15.229999542236328</v>
      </c>
      <c r="J3904" s="445">
        <v>30</v>
      </c>
      <c r="K3904" s="446">
        <v>456.89999389648438</v>
      </c>
    </row>
    <row r="3905" spans="1:11" ht="14.45" customHeight="1" x14ac:dyDescent="0.2">
      <c r="A3905" s="441" t="s">
        <v>5061</v>
      </c>
      <c r="B3905" s="442" t="s">
        <v>5062</v>
      </c>
      <c r="C3905" s="443" t="s">
        <v>5457</v>
      </c>
      <c r="D3905" s="444" t="s">
        <v>5458</v>
      </c>
      <c r="E3905" s="443" t="s">
        <v>4536</v>
      </c>
      <c r="F3905" s="444" t="s">
        <v>4537</v>
      </c>
      <c r="G3905" s="443" t="s">
        <v>5907</v>
      </c>
      <c r="H3905" s="443" t="s">
        <v>5909</v>
      </c>
      <c r="I3905" s="445">
        <v>21.719999313354492</v>
      </c>
      <c r="J3905" s="445">
        <v>30</v>
      </c>
      <c r="K3905" s="446">
        <v>651.5999755859375</v>
      </c>
    </row>
    <row r="3906" spans="1:11" ht="14.45" customHeight="1" x14ac:dyDescent="0.2">
      <c r="A3906" s="441" t="s">
        <v>5061</v>
      </c>
      <c r="B3906" s="442" t="s">
        <v>5062</v>
      </c>
      <c r="C3906" s="443" t="s">
        <v>5457</v>
      </c>
      <c r="D3906" s="444" t="s">
        <v>5458</v>
      </c>
      <c r="E3906" s="443" t="s">
        <v>4536</v>
      </c>
      <c r="F3906" s="444" t="s">
        <v>4537</v>
      </c>
      <c r="G3906" s="443" t="s">
        <v>5910</v>
      </c>
      <c r="H3906" s="443" t="s">
        <v>5911</v>
      </c>
      <c r="I3906" s="445">
        <v>50.231818459250711</v>
      </c>
      <c r="J3906" s="445">
        <v>640</v>
      </c>
      <c r="K3906" s="446">
        <v>35372.42050743103</v>
      </c>
    </row>
    <row r="3907" spans="1:11" ht="14.45" customHeight="1" x14ac:dyDescent="0.2">
      <c r="A3907" s="441" t="s">
        <v>5061</v>
      </c>
      <c r="B3907" s="442" t="s">
        <v>5062</v>
      </c>
      <c r="C3907" s="443" t="s">
        <v>5457</v>
      </c>
      <c r="D3907" s="444" t="s">
        <v>5458</v>
      </c>
      <c r="E3907" s="443" t="s">
        <v>4536</v>
      </c>
      <c r="F3907" s="444" t="s">
        <v>4537</v>
      </c>
      <c r="G3907" s="443" t="s">
        <v>5912</v>
      </c>
      <c r="H3907" s="443" t="s">
        <v>5913</v>
      </c>
      <c r="I3907" s="445">
        <v>2395.800048828125</v>
      </c>
      <c r="J3907" s="445">
        <v>19</v>
      </c>
      <c r="K3907" s="446">
        <v>45520.199951171875</v>
      </c>
    </row>
    <row r="3908" spans="1:11" ht="14.45" customHeight="1" x14ac:dyDescent="0.2">
      <c r="A3908" s="441" t="s">
        <v>5061</v>
      </c>
      <c r="B3908" s="442" t="s">
        <v>5062</v>
      </c>
      <c r="C3908" s="443" t="s">
        <v>5457</v>
      </c>
      <c r="D3908" s="444" t="s">
        <v>5458</v>
      </c>
      <c r="E3908" s="443" t="s">
        <v>4536</v>
      </c>
      <c r="F3908" s="444" t="s">
        <v>4537</v>
      </c>
      <c r="G3908" s="443" t="s">
        <v>5910</v>
      </c>
      <c r="H3908" s="443" t="s">
        <v>5914</v>
      </c>
      <c r="I3908" s="445">
        <v>54.279998779296875</v>
      </c>
      <c r="J3908" s="445">
        <v>420</v>
      </c>
      <c r="K3908" s="446">
        <v>22797.870849609375</v>
      </c>
    </row>
    <row r="3909" spans="1:11" ht="14.45" customHeight="1" x14ac:dyDescent="0.2">
      <c r="A3909" s="441" t="s">
        <v>5061</v>
      </c>
      <c r="B3909" s="442" t="s">
        <v>5062</v>
      </c>
      <c r="C3909" s="443" t="s">
        <v>5457</v>
      </c>
      <c r="D3909" s="444" t="s">
        <v>5458</v>
      </c>
      <c r="E3909" s="443" t="s">
        <v>4536</v>
      </c>
      <c r="F3909" s="444" t="s">
        <v>4537</v>
      </c>
      <c r="G3909" s="443" t="s">
        <v>5912</v>
      </c>
      <c r="H3909" s="443" t="s">
        <v>5915</v>
      </c>
      <c r="I3909" s="445">
        <v>2395.8050537109375</v>
      </c>
      <c r="J3909" s="445">
        <v>5</v>
      </c>
      <c r="K3909" s="446">
        <v>11979.02001953125</v>
      </c>
    </row>
    <row r="3910" spans="1:11" ht="14.45" customHeight="1" x14ac:dyDescent="0.2">
      <c r="A3910" s="441" t="s">
        <v>5061</v>
      </c>
      <c r="B3910" s="442" t="s">
        <v>5062</v>
      </c>
      <c r="C3910" s="443" t="s">
        <v>5457</v>
      </c>
      <c r="D3910" s="444" t="s">
        <v>5458</v>
      </c>
      <c r="E3910" s="443" t="s">
        <v>4536</v>
      </c>
      <c r="F3910" s="444" t="s">
        <v>4537</v>
      </c>
      <c r="G3910" s="443" t="s">
        <v>5394</v>
      </c>
      <c r="H3910" s="443" t="s">
        <v>5916</v>
      </c>
      <c r="I3910" s="445">
        <v>273.45999145507813</v>
      </c>
      <c r="J3910" s="445">
        <v>10</v>
      </c>
      <c r="K3910" s="446">
        <v>2734.60009765625</v>
      </c>
    </row>
    <row r="3911" spans="1:11" ht="14.45" customHeight="1" x14ac:dyDescent="0.2">
      <c r="A3911" s="441" t="s">
        <v>5061</v>
      </c>
      <c r="B3911" s="442" t="s">
        <v>5062</v>
      </c>
      <c r="C3911" s="443" t="s">
        <v>5457</v>
      </c>
      <c r="D3911" s="444" t="s">
        <v>5458</v>
      </c>
      <c r="E3911" s="443" t="s">
        <v>4536</v>
      </c>
      <c r="F3911" s="444" t="s">
        <v>4537</v>
      </c>
      <c r="G3911" s="443" t="s">
        <v>5394</v>
      </c>
      <c r="H3911" s="443" t="s">
        <v>5917</v>
      </c>
      <c r="I3911" s="445">
        <v>292.81999715169269</v>
      </c>
      <c r="J3911" s="445">
        <v>30</v>
      </c>
      <c r="K3911" s="446">
        <v>8784.60009765625</v>
      </c>
    </row>
    <row r="3912" spans="1:11" ht="14.45" customHeight="1" x14ac:dyDescent="0.2">
      <c r="A3912" s="441" t="s">
        <v>5061</v>
      </c>
      <c r="B3912" s="442" t="s">
        <v>5062</v>
      </c>
      <c r="C3912" s="443" t="s">
        <v>5457</v>
      </c>
      <c r="D3912" s="444" t="s">
        <v>5458</v>
      </c>
      <c r="E3912" s="443" t="s">
        <v>4536</v>
      </c>
      <c r="F3912" s="444" t="s">
        <v>4537</v>
      </c>
      <c r="G3912" s="443" t="s">
        <v>5396</v>
      </c>
      <c r="H3912" s="443" t="s">
        <v>5918</v>
      </c>
      <c r="I3912" s="445">
        <v>695.75</v>
      </c>
      <c r="J3912" s="445">
        <v>128</v>
      </c>
      <c r="K3912" s="446">
        <v>89056</v>
      </c>
    </row>
    <row r="3913" spans="1:11" ht="14.45" customHeight="1" x14ac:dyDescent="0.2">
      <c r="A3913" s="441" t="s">
        <v>5061</v>
      </c>
      <c r="B3913" s="442" t="s">
        <v>5062</v>
      </c>
      <c r="C3913" s="443" t="s">
        <v>5457</v>
      </c>
      <c r="D3913" s="444" t="s">
        <v>5458</v>
      </c>
      <c r="E3913" s="443" t="s">
        <v>4536</v>
      </c>
      <c r="F3913" s="444" t="s">
        <v>4537</v>
      </c>
      <c r="G3913" s="443" t="s">
        <v>5394</v>
      </c>
      <c r="H3913" s="443" t="s">
        <v>5395</v>
      </c>
      <c r="I3913" s="445">
        <v>273.45999145507813</v>
      </c>
      <c r="J3913" s="445">
        <v>30</v>
      </c>
      <c r="K3913" s="446">
        <v>8203.80029296875</v>
      </c>
    </row>
    <row r="3914" spans="1:11" ht="14.45" customHeight="1" x14ac:dyDescent="0.2">
      <c r="A3914" s="441" t="s">
        <v>5061</v>
      </c>
      <c r="B3914" s="442" t="s">
        <v>5062</v>
      </c>
      <c r="C3914" s="443" t="s">
        <v>5457</v>
      </c>
      <c r="D3914" s="444" t="s">
        <v>5458</v>
      </c>
      <c r="E3914" s="443" t="s">
        <v>4536</v>
      </c>
      <c r="F3914" s="444" t="s">
        <v>4537</v>
      </c>
      <c r="G3914" s="443" t="s">
        <v>5396</v>
      </c>
      <c r="H3914" s="443" t="s">
        <v>5397</v>
      </c>
      <c r="I3914" s="445">
        <v>695.75</v>
      </c>
      <c r="J3914" s="445">
        <v>64</v>
      </c>
      <c r="K3914" s="446">
        <v>44528</v>
      </c>
    </row>
    <row r="3915" spans="1:11" ht="14.45" customHeight="1" x14ac:dyDescent="0.2">
      <c r="A3915" s="441" t="s">
        <v>5061</v>
      </c>
      <c r="B3915" s="442" t="s">
        <v>5062</v>
      </c>
      <c r="C3915" s="443" t="s">
        <v>5919</v>
      </c>
      <c r="D3915" s="444" t="s">
        <v>5920</v>
      </c>
      <c r="E3915" s="443" t="s">
        <v>5921</v>
      </c>
      <c r="F3915" s="444" t="s">
        <v>5922</v>
      </c>
      <c r="G3915" s="443" t="s">
        <v>5923</v>
      </c>
      <c r="H3915" s="443" t="s">
        <v>5924</v>
      </c>
      <c r="I3915" s="445">
        <v>8893.580078125</v>
      </c>
      <c r="J3915" s="445">
        <v>10</v>
      </c>
      <c r="K3915" s="446">
        <v>90264.3505859375</v>
      </c>
    </row>
    <row r="3916" spans="1:11" ht="14.45" customHeight="1" x14ac:dyDescent="0.2">
      <c r="A3916" s="441" t="s">
        <v>5061</v>
      </c>
      <c r="B3916" s="442" t="s">
        <v>5062</v>
      </c>
      <c r="C3916" s="443" t="s">
        <v>5919</v>
      </c>
      <c r="D3916" s="444" t="s">
        <v>5920</v>
      </c>
      <c r="E3916" s="443" t="s">
        <v>5921</v>
      </c>
      <c r="F3916" s="444" t="s">
        <v>5922</v>
      </c>
      <c r="G3916" s="443" t="s">
        <v>5925</v>
      </c>
      <c r="H3916" s="443" t="s">
        <v>5926</v>
      </c>
      <c r="I3916" s="445">
        <v>13765.9599609375</v>
      </c>
      <c r="J3916" s="445">
        <v>1</v>
      </c>
      <c r="K3916" s="446">
        <v>13765.9599609375</v>
      </c>
    </row>
    <row r="3917" spans="1:11" ht="14.45" customHeight="1" x14ac:dyDescent="0.2">
      <c r="A3917" s="441" t="s">
        <v>5061</v>
      </c>
      <c r="B3917" s="442" t="s">
        <v>5062</v>
      </c>
      <c r="C3917" s="443" t="s">
        <v>5919</v>
      </c>
      <c r="D3917" s="444" t="s">
        <v>5920</v>
      </c>
      <c r="E3917" s="443" t="s">
        <v>5921</v>
      </c>
      <c r="F3917" s="444" t="s">
        <v>5922</v>
      </c>
      <c r="G3917" s="443" t="s">
        <v>5927</v>
      </c>
      <c r="H3917" s="443" t="s">
        <v>5928</v>
      </c>
      <c r="I3917" s="445">
        <v>7836.455078125</v>
      </c>
      <c r="J3917" s="445">
        <v>5</v>
      </c>
      <c r="K3917" s="446">
        <v>38569.330078125</v>
      </c>
    </row>
    <row r="3918" spans="1:11" ht="14.45" customHeight="1" x14ac:dyDescent="0.2">
      <c r="A3918" s="441" t="s">
        <v>5061</v>
      </c>
      <c r="B3918" s="442" t="s">
        <v>5062</v>
      </c>
      <c r="C3918" s="443" t="s">
        <v>5919</v>
      </c>
      <c r="D3918" s="444" t="s">
        <v>5920</v>
      </c>
      <c r="E3918" s="443" t="s">
        <v>5921</v>
      </c>
      <c r="F3918" s="444" t="s">
        <v>5922</v>
      </c>
      <c r="G3918" s="443" t="s">
        <v>5929</v>
      </c>
      <c r="H3918" s="443" t="s">
        <v>5930</v>
      </c>
      <c r="I3918" s="445">
        <v>7830.740234375</v>
      </c>
      <c r="J3918" s="445">
        <v>1</v>
      </c>
      <c r="K3918" s="446">
        <v>7830.740234375</v>
      </c>
    </row>
    <row r="3919" spans="1:11" ht="14.45" customHeight="1" x14ac:dyDescent="0.2">
      <c r="A3919" s="441" t="s">
        <v>5061</v>
      </c>
      <c r="B3919" s="442" t="s">
        <v>5062</v>
      </c>
      <c r="C3919" s="443" t="s">
        <v>5919</v>
      </c>
      <c r="D3919" s="444" t="s">
        <v>5920</v>
      </c>
      <c r="E3919" s="443" t="s">
        <v>5921</v>
      </c>
      <c r="F3919" s="444" t="s">
        <v>5922</v>
      </c>
      <c r="G3919" s="443" t="s">
        <v>5931</v>
      </c>
      <c r="H3919" s="443" t="s">
        <v>5932</v>
      </c>
      <c r="I3919" s="445">
        <v>8025.509765625</v>
      </c>
      <c r="J3919" s="445">
        <v>1</v>
      </c>
      <c r="K3919" s="446">
        <v>8025.509765625</v>
      </c>
    </row>
    <row r="3920" spans="1:11" ht="14.45" customHeight="1" x14ac:dyDescent="0.2">
      <c r="A3920" s="441" t="s">
        <v>5061</v>
      </c>
      <c r="B3920" s="442" t="s">
        <v>5062</v>
      </c>
      <c r="C3920" s="443" t="s">
        <v>5919</v>
      </c>
      <c r="D3920" s="444" t="s">
        <v>5920</v>
      </c>
      <c r="E3920" s="443" t="s">
        <v>5921</v>
      </c>
      <c r="F3920" s="444" t="s">
        <v>5922</v>
      </c>
      <c r="G3920" s="443" t="s">
        <v>5933</v>
      </c>
      <c r="H3920" s="443" t="s">
        <v>5934</v>
      </c>
      <c r="I3920" s="445">
        <v>8025.509765625</v>
      </c>
      <c r="J3920" s="445">
        <v>1</v>
      </c>
      <c r="K3920" s="446">
        <v>8025.509765625</v>
      </c>
    </row>
    <row r="3921" spans="1:11" ht="14.45" customHeight="1" x14ac:dyDescent="0.2">
      <c r="A3921" s="441" t="s">
        <v>5061</v>
      </c>
      <c r="B3921" s="442" t="s">
        <v>5062</v>
      </c>
      <c r="C3921" s="443" t="s">
        <v>5919</v>
      </c>
      <c r="D3921" s="444" t="s">
        <v>5920</v>
      </c>
      <c r="E3921" s="443" t="s">
        <v>5921</v>
      </c>
      <c r="F3921" s="444" t="s">
        <v>5922</v>
      </c>
      <c r="G3921" s="443" t="s">
        <v>5935</v>
      </c>
      <c r="H3921" s="443" t="s">
        <v>5936</v>
      </c>
      <c r="I3921" s="445">
        <v>1229.0674743652344</v>
      </c>
      <c r="J3921" s="445">
        <v>160</v>
      </c>
      <c r="K3921" s="446">
        <v>196650.25390625</v>
      </c>
    </row>
    <row r="3922" spans="1:11" ht="14.45" customHeight="1" x14ac:dyDescent="0.2">
      <c r="A3922" s="441" t="s">
        <v>5061</v>
      </c>
      <c r="B3922" s="442" t="s">
        <v>5062</v>
      </c>
      <c r="C3922" s="443" t="s">
        <v>5919</v>
      </c>
      <c r="D3922" s="444" t="s">
        <v>5920</v>
      </c>
      <c r="E3922" s="443" t="s">
        <v>5921</v>
      </c>
      <c r="F3922" s="444" t="s">
        <v>5922</v>
      </c>
      <c r="G3922" s="443" t="s">
        <v>5923</v>
      </c>
      <c r="H3922" s="443" t="s">
        <v>5937</v>
      </c>
      <c r="I3922" s="445">
        <v>7830.715087890625</v>
      </c>
      <c r="J3922" s="445">
        <v>3</v>
      </c>
      <c r="K3922" s="446">
        <v>23492.16015625</v>
      </c>
    </row>
    <row r="3923" spans="1:11" ht="14.45" customHeight="1" x14ac:dyDescent="0.2">
      <c r="A3923" s="441" t="s">
        <v>5061</v>
      </c>
      <c r="B3923" s="442" t="s">
        <v>5062</v>
      </c>
      <c r="C3923" s="443" t="s">
        <v>5919</v>
      </c>
      <c r="D3923" s="444" t="s">
        <v>5920</v>
      </c>
      <c r="E3923" s="443" t="s">
        <v>5921</v>
      </c>
      <c r="F3923" s="444" t="s">
        <v>5922</v>
      </c>
      <c r="G3923" s="443" t="s">
        <v>5925</v>
      </c>
      <c r="H3923" s="443" t="s">
        <v>5938</v>
      </c>
      <c r="I3923" s="445">
        <v>11769.5048828125</v>
      </c>
      <c r="J3923" s="445">
        <v>5</v>
      </c>
      <c r="K3923" s="446">
        <v>58847.509765625</v>
      </c>
    </row>
    <row r="3924" spans="1:11" ht="14.45" customHeight="1" x14ac:dyDescent="0.2">
      <c r="A3924" s="441" t="s">
        <v>5061</v>
      </c>
      <c r="B3924" s="442" t="s">
        <v>5062</v>
      </c>
      <c r="C3924" s="443" t="s">
        <v>5919</v>
      </c>
      <c r="D3924" s="444" t="s">
        <v>5920</v>
      </c>
      <c r="E3924" s="443" t="s">
        <v>5921</v>
      </c>
      <c r="F3924" s="444" t="s">
        <v>5922</v>
      </c>
      <c r="G3924" s="443" t="s">
        <v>5927</v>
      </c>
      <c r="H3924" s="443" t="s">
        <v>5939</v>
      </c>
      <c r="I3924" s="445">
        <v>7223.509765625</v>
      </c>
      <c r="J3924" s="445">
        <v>4</v>
      </c>
      <c r="K3924" s="446">
        <v>28894.029296875</v>
      </c>
    </row>
    <row r="3925" spans="1:11" ht="14.45" customHeight="1" x14ac:dyDescent="0.2">
      <c r="A3925" s="441" t="s">
        <v>5061</v>
      </c>
      <c r="B3925" s="442" t="s">
        <v>5062</v>
      </c>
      <c r="C3925" s="443" t="s">
        <v>5919</v>
      </c>
      <c r="D3925" s="444" t="s">
        <v>5920</v>
      </c>
      <c r="E3925" s="443" t="s">
        <v>5921</v>
      </c>
      <c r="F3925" s="444" t="s">
        <v>5922</v>
      </c>
      <c r="G3925" s="443" t="s">
        <v>5929</v>
      </c>
      <c r="H3925" s="443" t="s">
        <v>5940</v>
      </c>
      <c r="I3925" s="445">
        <v>7830.740234375</v>
      </c>
      <c r="J3925" s="445">
        <v>2</v>
      </c>
      <c r="K3925" s="446">
        <v>15661.48046875</v>
      </c>
    </row>
    <row r="3926" spans="1:11" ht="14.45" customHeight="1" x14ac:dyDescent="0.2">
      <c r="A3926" s="441" t="s">
        <v>5061</v>
      </c>
      <c r="B3926" s="442" t="s">
        <v>5062</v>
      </c>
      <c r="C3926" s="443" t="s">
        <v>5919</v>
      </c>
      <c r="D3926" s="444" t="s">
        <v>5920</v>
      </c>
      <c r="E3926" s="443" t="s">
        <v>5921</v>
      </c>
      <c r="F3926" s="444" t="s">
        <v>5922</v>
      </c>
      <c r="G3926" s="443" t="s">
        <v>5933</v>
      </c>
      <c r="H3926" s="443" t="s">
        <v>5941</v>
      </c>
      <c r="I3926" s="445">
        <v>6861.89013671875</v>
      </c>
      <c r="J3926" s="445">
        <v>2</v>
      </c>
      <c r="K3926" s="446">
        <v>13723.7802734375</v>
      </c>
    </row>
    <row r="3927" spans="1:11" ht="14.45" customHeight="1" x14ac:dyDescent="0.2">
      <c r="A3927" s="441" t="s">
        <v>5061</v>
      </c>
      <c r="B3927" s="442" t="s">
        <v>5062</v>
      </c>
      <c r="C3927" s="443" t="s">
        <v>5919</v>
      </c>
      <c r="D3927" s="444" t="s">
        <v>5920</v>
      </c>
      <c r="E3927" s="443" t="s">
        <v>5921</v>
      </c>
      <c r="F3927" s="444" t="s">
        <v>5922</v>
      </c>
      <c r="G3927" s="443" t="s">
        <v>5935</v>
      </c>
      <c r="H3927" s="443" t="s">
        <v>5942</v>
      </c>
      <c r="I3927" s="445">
        <v>1229.0679687500001</v>
      </c>
      <c r="J3927" s="445">
        <v>220</v>
      </c>
      <c r="K3927" s="446">
        <v>270394.15625</v>
      </c>
    </row>
    <row r="3928" spans="1:11" ht="14.45" customHeight="1" x14ac:dyDescent="0.2">
      <c r="A3928" s="441" t="s">
        <v>5061</v>
      </c>
      <c r="B3928" s="442" t="s">
        <v>5062</v>
      </c>
      <c r="C3928" s="443" t="s">
        <v>5919</v>
      </c>
      <c r="D3928" s="444" t="s">
        <v>5920</v>
      </c>
      <c r="E3928" s="443" t="s">
        <v>5921</v>
      </c>
      <c r="F3928" s="444" t="s">
        <v>5922</v>
      </c>
      <c r="G3928" s="443" t="s">
        <v>5943</v>
      </c>
      <c r="H3928" s="443" t="s">
        <v>5944</v>
      </c>
      <c r="I3928" s="445">
        <v>710.46002197265625</v>
      </c>
      <c r="J3928" s="445">
        <v>24</v>
      </c>
      <c r="K3928" s="446">
        <v>17051.060546875</v>
      </c>
    </row>
    <row r="3929" spans="1:11" ht="14.45" customHeight="1" x14ac:dyDescent="0.2">
      <c r="A3929" s="441" t="s">
        <v>5061</v>
      </c>
      <c r="B3929" s="442" t="s">
        <v>5062</v>
      </c>
      <c r="C3929" s="443" t="s">
        <v>5919</v>
      </c>
      <c r="D3929" s="444" t="s">
        <v>5920</v>
      </c>
      <c r="E3929" s="443" t="s">
        <v>5921</v>
      </c>
      <c r="F3929" s="444" t="s">
        <v>5922</v>
      </c>
      <c r="G3929" s="443" t="s">
        <v>5945</v>
      </c>
      <c r="H3929" s="443" t="s">
        <v>5946</v>
      </c>
      <c r="I3929" s="445">
        <v>710.42999267578125</v>
      </c>
      <c r="J3929" s="445">
        <v>276</v>
      </c>
      <c r="K3929" s="446">
        <v>196078.4501953125</v>
      </c>
    </row>
    <row r="3930" spans="1:11" ht="14.45" customHeight="1" x14ac:dyDescent="0.2">
      <c r="A3930" s="441" t="s">
        <v>5061</v>
      </c>
      <c r="B3930" s="442" t="s">
        <v>5062</v>
      </c>
      <c r="C3930" s="443" t="s">
        <v>5919</v>
      </c>
      <c r="D3930" s="444" t="s">
        <v>5920</v>
      </c>
      <c r="E3930" s="443" t="s">
        <v>5921</v>
      </c>
      <c r="F3930" s="444" t="s">
        <v>5922</v>
      </c>
      <c r="G3930" s="443" t="s">
        <v>5943</v>
      </c>
      <c r="H3930" s="443" t="s">
        <v>5947</v>
      </c>
      <c r="I3930" s="445">
        <v>710.46002197265625</v>
      </c>
      <c r="J3930" s="445">
        <v>12</v>
      </c>
      <c r="K3930" s="446">
        <v>8525.5498046875</v>
      </c>
    </row>
    <row r="3931" spans="1:11" ht="14.45" customHeight="1" x14ac:dyDescent="0.2">
      <c r="A3931" s="441" t="s">
        <v>5061</v>
      </c>
      <c r="B3931" s="442" t="s">
        <v>5062</v>
      </c>
      <c r="C3931" s="443" t="s">
        <v>5919</v>
      </c>
      <c r="D3931" s="444" t="s">
        <v>5920</v>
      </c>
      <c r="E3931" s="443" t="s">
        <v>5921</v>
      </c>
      <c r="F3931" s="444" t="s">
        <v>5922</v>
      </c>
      <c r="G3931" s="443" t="s">
        <v>5945</v>
      </c>
      <c r="H3931" s="443" t="s">
        <v>5948</v>
      </c>
      <c r="I3931" s="445">
        <v>710.46002197265625</v>
      </c>
      <c r="J3931" s="445">
        <v>144</v>
      </c>
      <c r="K3931" s="446">
        <v>102306.361328125</v>
      </c>
    </row>
    <row r="3932" spans="1:11" ht="14.45" customHeight="1" x14ac:dyDescent="0.2">
      <c r="A3932" s="441" t="s">
        <v>5061</v>
      </c>
      <c r="B3932" s="442" t="s">
        <v>5062</v>
      </c>
      <c r="C3932" s="443" t="s">
        <v>5919</v>
      </c>
      <c r="D3932" s="444" t="s">
        <v>5920</v>
      </c>
      <c r="E3932" s="443" t="s">
        <v>5921</v>
      </c>
      <c r="F3932" s="444" t="s">
        <v>5922</v>
      </c>
      <c r="G3932" s="443" t="s">
        <v>5949</v>
      </c>
      <c r="H3932" s="443" t="s">
        <v>5950</v>
      </c>
      <c r="I3932" s="445">
        <v>44040</v>
      </c>
      <c r="J3932" s="445">
        <v>1</v>
      </c>
      <c r="K3932" s="446">
        <v>44040</v>
      </c>
    </row>
    <row r="3933" spans="1:11" ht="14.45" customHeight="1" x14ac:dyDescent="0.2">
      <c r="A3933" s="441" t="s">
        <v>5061</v>
      </c>
      <c r="B3933" s="442" t="s">
        <v>5062</v>
      </c>
      <c r="C3933" s="443" t="s">
        <v>5919</v>
      </c>
      <c r="D3933" s="444" t="s">
        <v>5920</v>
      </c>
      <c r="E3933" s="443" t="s">
        <v>5921</v>
      </c>
      <c r="F3933" s="444" t="s">
        <v>5922</v>
      </c>
      <c r="G3933" s="443" t="s">
        <v>5951</v>
      </c>
      <c r="H3933" s="443" t="s">
        <v>5952</v>
      </c>
      <c r="I3933" s="445">
        <v>34500</v>
      </c>
      <c r="J3933" s="445">
        <v>1</v>
      </c>
      <c r="K3933" s="446">
        <v>34500</v>
      </c>
    </row>
    <row r="3934" spans="1:11" ht="14.45" customHeight="1" x14ac:dyDescent="0.2">
      <c r="A3934" s="441" t="s">
        <v>5061</v>
      </c>
      <c r="B3934" s="442" t="s">
        <v>5062</v>
      </c>
      <c r="C3934" s="443" t="s">
        <v>5919</v>
      </c>
      <c r="D3934" s="444" t="s">
        <v>5920</v>
      </c>
      <c r="E3934" s="443" t="s">
        <v>5921</v>
      </c>
      <c r="F3934" s="444" t="s">
        <v>5922</v>
      </c>
      <c r="G3934" s="443" t="s">
        <v>5953</v>
      </c>
      <c r="H3934" s="443" t="s">
        <v>5954</v>
      </c>
      <c r="I3934" s="445">
        <v>25975</v>
      </c>
      <c r="J3934" s="445">
        <v>3</v>
      </c>
      <c r="K3934" s="446">
        <v>103500</v>
      </c>
    </row>
    <row r="3935" spans="1:11" ht="14.45" customHeight="1" x14ac:dyDescent="0.2">
      <c r="A3935" s="441" t="s">
        <v>5061</v>
      </c>
      <c r="B3935" s="442" t="s">
        <v>5062</v>
      </c>
      <c r="C3935" s="443" t="s">
        <v>5919</v>
      </c>
      <c r="D3935" s="444" t="s">
        <v>5920</v>
      </c>
      <c r="E3935" s="443" t="s">
        <v>5921</v>
      </c>
      <c r="F3935" s="444" t="s">
        <v>5922</v>
      </c>
      <c r="G3935" s="443" t="s">
        <v>5955</v>
      </c>
      <c r="H3935" s="443" t="s">
        <v>5956</v>
      </c>
      <c r="I3935" s="445">
        <v>34500</v>
      </c>
      <c r="J3935" s="445">
        <v>1</v>
      </c>
      <c r="K3935" s="446">
        <v>34500</v>
      </c>
    </row>
    <row r="3936" spans="1:11" ht="14.45" customHeight="1" x14ac:dyDescent="0.2">
      <c r="A3936" s="441" t="s">
        <v>5061</v>
      </c>
      <c r="B3936" s="442" t="s">
        <v>5062</v>
      </c>
      <c r="C3936" s="443" t="s">
        <v>5919</v>
      </c>
      <c r="D3936" s="444" t="s">
        <v>5920</v>
      </c>
      <c r="E3936" s="443" t="s">
        <v>5921</v>
      </c>
      <c r="F3936" s="444" t="s">
        <v>5922</v>
      </c>
      <c r="G3936" s="443" t="s">
        <v>5953</v>
      </c>
      <c r="H3936" s="443" t="s">
        <v>5957</v>
      </c>
      <c r="I3936" s="445">
        <v>34500</v>
      </c>
      <c r="J3936" s="445">
        <v>1</v>
      </c>
      <c r="K3936" s="446">
        <v>34500</v>
      </c>
    </row>
    <row r="3937" spans="1:11" ht="14.45" customHeight="1" x14ac:dyDescent="0.2">
      <c r="A3937" s="441" t="s">
        <v>5061</v>
      </c>
      <c r="B3937" s="442" t="s">
        <v>5062</v>
      </c>
      <c r="C3937" s="443" t="s">
        <v>5919</v>
      </c>
      <c r="D3937" s="444" t="s">
        <v>5920</v>
      </c>
      <c r="E3937" s="443" t="s">
        <v>5921</v>
      </c>
      <c r="F3937" s="444" t="s">
        <v>5922</v>
      </c>
      <c r="G3937" s="443" t="s">
        <v>5958</v>
      </c>
      <c r="H3937" s="443" t="s">
        <v>5959</v>
      </c>
      <c r="I3937" s="445">
        <v>34900</v>
      </c>
      <c r="J3937" s="445">
        <v>1</v>
      </c>
      <c r="K3937" s="446">
        <v>34900</v>
      </c>
    </row>
    <row r="3938" spans="1:11" ht="14.45" customHeight="1" x14ac:dyDescent="0.2">
      <c r="A3938" s="441" t="s">
        <v>5061</v>
      </c>
      <c r="B3938" s="442" t="s">
        <v>5062</v>
      </c>
      <c r="C3938" s="443" t="s">
        <v>5919</v>
      </c>
      <c r="D3938" s="444" t="s">
        <v>5920</v>
      </c>
      <c r="E3938" s="443" t="s">
        <v>5921</v>
      </c>
      <c r="F3938" s="444" t="s">
        <v>5922</v>
      </c>
      <c r="G3938" s="443" t="s">
        <v>5960</v>
      </c>
      <c r="H3938" s="443" t="s">
        <v>5961</v>
      </c>
      <c r="I3938" s="445">
        <v>34500</v>
      </c>
      <c r="J3938" s="445">
        <v>2</v>
      </c>
      <c r="K3938" s="446">
        <v>69000</v>
      </c>
    </row>
    <row r="3939" spans="1:11" ht="14.45" customHeight="1" x14ac:dyDescent="0.2">
      <c r="A3939" s="441" t="s">
        <v>5061</v>
      </c>
      <c r="B3939" s="442" t="s">
        <v>5062</v>
      </c>
      <c r="C3939" s="443" t="s">
        <v>5919</v>
      </c>
      <c r="D3939" s="444" t="s">
        <v>5920</v>
      </c>
      <c r="E3939" s="443" t="s">
        <v>5921</v>
      </c>
      <c r="F3939" s="444" t="s">
        <v>5922</v>
      </c>
      <c r="G3939" s="443" t="s">
        <v>5955</v>
      </c>
      <c r="H3939" s="443" t="s">
        <v>5962</v>
      </c>
      <c r="I3939" s="445">
        <v>34500</v>
      </c>
      <c r="J3939" s="445">
        <v>2</v>
      </c>
      <c r="K3939" s="446">
        <v>69000</v>
      </c>
    </row>
    <row r="3940" spans="1:11" ht="14.45" customHeight="1" x14ac:dyDescent="0.2">
      <c r="A3940" s="441" t="s">
        <v>5061</v>
      </c>
      <c r="B3940" s="442" t="s">
        <v>5062</v>
      </c>
      <c r="C3940" s="443" t="s">
        <v>5919</v>
      </c>
      <c r="D3940" s="444" t="s">
        <v>5920</v>
      </c>
      <c r="E3940" s="443" t="s">
        <v>5921</v>
      </c>
      <c r="F3940" s="444" t="s">
        <v>5922</v>
      </c>
      <c r="G3940" s="443" t="s">
        <v>5963</v>
      </c>
      <c r="H3940" s="443" t="s">
        <v>5964</v>
      </c>
      <c r="I3940" s="445">
        <v>34500</v>
      </c>
      <c r="J3940" s="445">
        <v>2</v>
      </c>
      <c r="K3940" s="446">
        <v>69000</v>
      </c>
    </row>
    <row r="3941" spans="1:11" ht="14.45" customHeight="1" x14ac:dyDescent="0.2">
      <c r="A3941" s="441" t="s">
        <v>5061</v>
      </c>
      <c r="B3941" s="442" t="s">
        <v>5062</v>
      </c>
      <c r="C3941" s="443" t="s">
        <v>5919</v>
      </c>
      <c r="D3941" s="444" t="s">
        <v>5920</v>
      </c>
      <c r="E3941" s="443" t="s">
        <v>5921</v>
      </c>
      <c r="F3941" s="444" t="s">
        <v>5922</v>
      </c>
      <c r="G3941" s="443" t="s">
        <v>5965</v>
      </c>
      <c r="H3941" s="443" t="s">
        <v>5966</v>
      </c>
      <c r="I3941" s="445">
        <v>33350</v>
      </c>
      <c r="J3941" s="445">
        <v>1</v>
      </c>
      <c r="K3941" s="446">
        <v>33350</v>
      </c>
    </row>
    <row r="3942" spans="1:11" ht="14.45" customHeight="1" x14ac:dyDescent="0.2">
      <c r="A3942" s="441" t="s">
        <v>5061</v>
      </c>
      <c r="B3942" s="442" t="s">
        <v>5062</v>
      </c>
      <c r="C3942" s="443" t="s">
        <v>5919</v>
      </c>
      <c r="D3942" s="444" t="s">
        <v>5920</v>
      </c>
      <c r="E3942" s="443" t="s">
        <v>5921</v>
      </c>
      <c r="F3942" s="444" t="s">
        <v>5922</v>
      </c>
      <c r="G3942" s="443" t="s">
        <v>5967</v>
      </c>
      <c r="H3942" s="443" t="s">
        <v>5968</v>
      </c>
      <c r="I3942" s="445">
        <v>33800</v>
      </c>
      <c r="J3942" s="445">
        <v>1</v>
      </c>
      <c r="K3942" s="446">
        <v>33800</v>
      </c>
    </row>
    <row r="3943" spans="1:11" ht="14.45" customHeight="1" x14ac:dyDescent="0.2">
      <c r="A3943" s="441" t="s">
        <v>5061</v>
      </c>
      <c r="B3943" s="442" t="s">
        <v>5062</v>
      </c>
      <c r="C3943" s="443" t="s">
        <v>5919</v>
      </c>
      <c r="D3943" s="444" t="s">
        <v>5920</v>
      </c>
      <c r="E3943" s="443" t="s">
        <v>5921</v>
      </c>
      <c r="F3943" s="444" t="s">
        <v>5922</v>
      </c>
      <c r="G3943" s="443" t="s">
        <v>5969</v>
      </c>
      <c r="H3943" s="443" t="s">
        <v>5970</v>
      </c>
      <c r="I3943" s="445">
        <v>33350</v>
      </c>
      <c r="J3943" s="445">
        <v>2</v>
      </c>
      <c r="K3943" s="446">
        <v>66700</v>
      </c>
    </row>
    <row r="3944" spans="1:11" ht="14.45" customHeight="1" x14ac:dyDescent="0.2">
      <c r="A3944" s="441" t="s">
        <v>5061</v>
      </c>
      <c r="B3944" s="442" t="s">
        <v>5062</v>
      </c>
      <c r="C3944" s="443" t="s">
        <v>5919</v>
      </c>
      <c r="D3944" s="444" t="s">
        <v>5920</v>
      </c>
      <c r="E3944" s="443" t="s">
        <v>5921</v>
      </c>
      <c r="F3944" s="444" t="s">
        <v>5922</v>
      </c>
      <c r="G3944" s="443" t="s">
        <v>5971</v>
      </c>
      <c r="H3944" s="443" t="s">
        <v>5972</v>
      </c>
      <c r="I3944" s="445">
        <v>11714.822265625</v>
      </c>
      <c r="J3944" s="445">
        <v>3</v>
      </c>
      <c r="K3944" s="446">
        <v>46858.369062483311</v>
      </c>
    </row>
    <row r="3945" spans="1:11" ht="14.45" customHeight="1" x14ac:dyDescent="0.2">
      <c r="A3945" s="441" t="s">
        <v>5061</v>
      </c>
      <c r="B3945" s="442" t="s">
        <v>5062</v>
      </c>
      <c r="C3945" s="443" t="s">
        <v>5919</v>
      </c>
      <c r="D3945" s="444" t="s">
        <v>5920</v>
      </c>
      <c r="E3945" s="443" t="s">
        <v>5921</v>
      </c>
      <c r="F3945" s="444" t="s">
        <v>5922</v>
      </c>
      <c r="G3945" s="443" t="s">
        <v>5973</v>
      </c>
      <c r="H3945" s="443" t="s">
        <v>5974</v>
      </c>
      <c r="I3945" s="445">
        <v>15619.2998046875</v>
      </c>
      <c r="J3945" s="445">
        <v>8</v>
      </c>
      <c r="K3945" s="446">
        <v>124954.3984375</v>
      </c>
    </row>
    <row r="3946" spans="1:11" ht="14.45" customHeight="1" x14ac:dyDescent="0.2">
      <c r="A3946" s="441" t="s">
        <v>5061</v>
      </c>
      <c r="B3946" s="442" t="s">
        <v>5062</v>
      </c>
      <c r="C3946" s="443" t="s">
        <v>5919</v>
      </c>
      <c r="D3946" s="444" t="s">
        <v>5920</v>
      </c>
      <c r="E3946" s="443" t="s">
        <v>5921</v>
      </c>
      <c r="F3946" s="444" t="s">
        <v>5922</v>
      </c>
      <c r="G3946" s="443" t="s">
        <v>5975</v>
      </c>
      <c r="H3946" s="443" t="s">
        <v>5976</v>
      </c>
      <c r="I3946" s="445">
        <v>13667.208618164063</v>
      </c>
      <c r="J3946" s="445">
        <v>7</v>
      </c>
      <c r="K3946" s="446">
        <v>109336.74894529581</v>
      </c>
    </row>
    <row r="3947" spans="1:11" ht="14.45" customHeight="1" x14ac:dyDescent="0.2">
      <c r="A3947" s="441" t="s">
        <v>5061</v>
      </c>
      <c r="B3947" s="442" t="s">
        <v>5062</v>
      </c>
      <c r="C3947" s="443" t="s">
        <v>5919</v>
      </c>
      <c r="D3947" s="444" t="s">
        <v>5920</v>
      </c>
      <c r="E3947" s="443" t="s">
        <v>5921</v>
      </c>
      <c r="F3947" s="444" t="s">
        <v>5922</v>
      </c>
      <c r="G3947" s="443" t="s">
        <v>5977</v>
      </c>
      <c r="H3947" s="443" t="s">
        <v>5978</v>
      </c>
      <c r="I3947" s="445">
        <v>15800.843424479166</v>
      </c>
      <c r="J3947" s="445">
        <v>3</v>
      </c>
      <c r="K3947" s="446">
        <v>47402.5302734375</v>
      </c>
    </row>
    <row r="3948" spans="1:11" ht="14.45" customHeight="1" x14ac:dyDescent="0.2">
      <c r="A3948" s="441" t="s">
        <v>5061</v>
      </c>
      <c r="B3948" s="442" t="s">
        <v>5062</v>
      </c>
      <c r="C3948" s="443" t="s">
        <v>5919</v>
      </c>
      <c r="D3948" s="444" t="s">
        <v>5920</v>
      </c>
      <c r="E3948" s="443" t="s">
        <v>5921</v>
      </c>
      <c r="F3948" s="444" t="s">
        <v>5922</v>
      </c>
      <c r="G3948" s="443" t="s">
        <v>5979</v>
      </c>
      <c r="H3948" s="443" t="s">
        <v>5980</v>
      </c>
      <c r="I3948" s="445">
        <v>15801</v>
      </c>
      <c r="J3948" s="445">
        <v>12</v>
      </c>
      <c r="K3948" s="446">
        <v>189612</v>
      </c>
    </row>
    <row r="3949" spans="1:11" ht="14.45" customHeight="1" x14ac:dyDescent="0.2">
      <c r="A3949" s="441" t="s">
        <v>5061</v>
      </c>
      <c r="B3949" s="442" t="s">
        <v>5062</v>
      </c>
      <c r="C3949" s="443" t="s">
        <v>5919</v>
      </c>
      <c r="D3949" s="444" t="s">
        <v>5920</v>
      </c>
      <c r="E3949" s="443" t="s">
        <v>5921</v>
      </c>
      <c r="F3949" s="444" t="s">
        <v>5922</v>
      </c>
      <c r="G3949" s="443" t="s">
        <v>5981</v>
      </c>
      <c r="H3949" s="443" t="s">
        <v>5982</v>
      </c>
      <c r="I3949" s="445">
        <v>15801</v>
      </c>
      <c r="J3949" s="445">
        <v>3</v>
      </c>
      <c r="K3949" s="446">
        <v>47403</v>
      </c>
    </row>
    <row r="3950" spans="1:11" ht="14.45" customHeight="1" x14ac:dyDescent="0.2">
      <c r="A3950" s="441" t="s">
        <v>5061</v>
      </c>
      <c r="B3950" s="442" t="s">
        <v>5062</v>
      </c>
      <c r="C3950" s="443" t="s">
        <v>5919</v>
      </c>
      <c r="D3950" s="444" t="s">
        <v>5920</v>
      </c>
      <c r="E3950" s="443" t="s">
        <v>5921</v>
      </c>
      <c r="F3950" s="444" t="s">
        <v>5922</v>
      </c>
      <c r="G3950" s="443" t="s">
        <v>5983</v>
      </c>
      <c r="H3950" s="443" t="s">
        <v>5984</v>
      </c>
      <c r="I3950" s="445">
        <v>15801</v>
      </c>
      <c r="J3950" s="445">
        <v>1</v>
      </c>
      <c r="K3950" s="446">
        <v>15801</v>
      </c>
    </row>
    <row r="3951" spans="1:11" ht="14.45" customHeight="1" x14ac:dyDescent="0.2">
      <c r="A3951" s="441" t="s">
        <v>5061</v>
      </c>
      <c r="B3951" s="442" t="s">
        <v>5062</v>
      </c>
      <c r="C3951" s="443" t="s">
        <v>5919</v>
      </c>
      <c r="D3951" s="444" t="s">
        <v>5920</v>
      </c>
      <c r="E3951" s="443" t="s">
        <v>5921</v>
      </c>
      <c r="F3951" s="444" t="s">
        <v>5922</v>
      </c>
      <c r="G3951" s="443" t="s">
        <v>5985</v>
      </c>
      <c r="H3951" s="443" t="s">
        <v>5986</v>
      </c>
      <c r="I3951" s="445">
        <v>15801</v>
      </c>
      <c r="J3951" s="445">
        <v>5</v>
      </c>
      <c r="K3951" s="446">
        <v>79005</v>
      </c>
    </row>
    <row r="3952" spans="1:11" ht="14.45" customHeight="1" x14ac:dyDescent="0.2">
      <c r="A3952" s="441" t="s">
        <v>5061</v>
      </c>
      <c r="B3952" s="442" t="s">
        <v>5062</v>
      </c>
      <c r="C3952" s="443" t="s">
        <v>5919</v>
      </c>
      <c r="D3952" s="444" t="s">
        <v>5920</v>
      </c>
      <c r="E3952" s="443" t="s">
        <v>5921</v>
      </c>
      <c r="F3952" s="444" t="s">
        <v>5922</v>
      </c>
      <c r="G3952" s="443" t="s">
        <v>5987</v>
      </c>
      <c r="H3952" s="443" t="s">
        <v>5988</v>
      </c>
      <c r="I3952" s="445">
        <v>15801</v>
      </c>
      <c r="J3952" s="445">
        <v>1</v>
      </c>
      <c r="K3952" s="446">
        <v>15801</v>
      </c>
    </row>
    <row r="3953" spans="1:11" ht="14.45" customHeight="1" x14ac:dyDescent="0.2">
      <c r="A3953" s="441" t="s">
        <v>5061</v>
      </c>
      <c r="B3953" s="442" t="s">
        <v>5062</v>
      </c>
      <c r="C3953" s="443" t="s">
        <v>5919</v>
      </c>
      <c r="D3953" s="444" t="s">
        <v>5920</v>
      </c>
      <c r="E3953" s="443" t="s">
        <v>5921</v>
      </c>
      <c r="F3953" s="444" t="s">
        <v>5922</v>
      </c>
      <c r="G3953" s="443" t="s">
        <v>5971</v>
      </c>
      <c r="H3953" s="443" t="s">
        <v>5989</v>
      </c>
      <c r="I3953" s="445">
        <v>15620.2197265625</v>
      </c>
      <c r="J3953" s="445">
        <v>2</v>
      </c>
      <c r="K3953" s="446">
        <v>31240.439453125</v>
      </c>
    </row>
    <row r="3954" spans="1:11" ht="14.45" customHeight="1" x14ac:dyDescent="0.2">
      <c r="A3954" s="441" t="s">
        <v>5061</v>
      </c>
      <c r="B3954" s="442" t="s">
        <v>5062</v>
      </c>
      <c r="C3954" s="443" t="s">
        <v>5919</v>
      </c>
      <c r="D3954" s="444" t="s">
        <v>5920</v>
      </c>
      <c r="E3954" s="443" t="s">
        <v>5921</v>
      </c>
      <c r="F3954" s="444" t="s">
        <v>5922</v>
      </c>
      <c r="G3954" s="443" t="s">
        <v>5973</v>
      </c>
      <c r="H3954" s="443" t="s">
        <v>5990</v>
      </c>
      <c r="I3954" s="445">
        <v>13016.389811197916</v>
      </c>
      <c r="J3954" s="445">
        <v>5</v>
      </c>
      <c r="K3954" s="446">
        <v>78097.418867170811</v>
      </c>
    </row>
    <row r="3955" spans="1:11" ht="14.45" customHeight="1" x14ac:dyDescent="0.2">
      <c r="A3955" s="441" t="s">
        <v>5061</v>
      </c>
      <c r="B3955" s="442" t="s">
        <v>5062</v>
      </c>
      <c r="C3955" s="443" t="s">
        <v>5919</v>
      </c>
      <c r="D3955" s="444" t="s">
        <v>5920</v>
      </c>
      <c r="E3955" s="443" t="s">
        <v>5921</v>
      </c>
      <c r="F3955" s="444" t="s">
        <v>5922</v>
      </c>
      <c r="G3955" s="443" t="s">
        <v>5975</v>
      </c>
      <c r="H3955" s="443" t="s">
        <v>5991</v>
      </c>
      <c r="I3955" s="445">
        <v>15619.851757812499</v>
      </c>
      <c r="J3955" s="445">
        <v>5</v>
      </c>
      <c r="K3955" s="446">
        <v>78099.2587890625</v>
      </c>
    </row>
    <row r="3956" spans="1:11" ht="14.45" customHeight="1" x14ac:dyDescent="0.2">
      <c r="A3956" s="441" t="s">
        <v>5061</v>
      </c>
      <c r="B3956" s="442" t="s">
        <v>5062</v>
      </c>
      <c r="C3956" s="443" t="s">
        <v>5919</v>
      </c>
      <c r="D3956" s="444" t="s">
        <v>5920</v>
      </c>
      <c r="E3956" s="443" t="s">
        <v>5921</v>
      </c>
      <c r="F3956" s="444" t="s">
        <v>5922</v>
      </c>
      <c r="G3956" s="443" t="s">
        <v>5979</v>
      </c>
      <c r="H3956" s="443" t="s">
        <v>5992</v>
      </c>
      <c r="I3956" s="445">
        <v>15801</v>
      </c>
      <c r="J3956" s="445">
        <v>7</v>
      </c>
      <c r="K3956" s="446">
        <v>110607</v>
      </c>
    </row>
    <row r="3957" spans="1:11" ht="14.45" customHeight="1" x14ac:dyDescent="0.2">
      <c r="A3957" s="441" t="s">
        <v>5061</v>
      </c>
      <c r="B3957" s="442" t="s">
        <v>5062</v>
      </c>
      <c r="C3957" s="443" t="s">
        <v>5919</v>
      </c>
      <c r="D3957" s="444" t="s">
        <v>5920</v>
      </c>
      <c r="E3957" s="443" t="s">
        <v>5921</v>
      </c>
      <c r="F3957" s="444" t="s">
        <v>5922</v>
      </c>
      <c r="G3957" s="443" t="s">
        <v>5981</v>
      </c>
      <c r="H3957" s="443" t="s">
        <v>5993</v>
      </c>
      <c r="I3957" s="445">
        <v>15801</v>
      </c>
      <c r="J3957" s="445">
        <v>4</v>
      </c>
      <c r="K3957" s="446">
        <v>63204</v>
      </c>
    </row>
    <row r="3958" spans="1:11" ht="14.45" customHeight="1" x14ac:dyDescent="0.2">
      <c r="A3958" s="441" t="s">
        <v>5061</v>
      </c>
      <c r="B3958" s="442" t="s">
        <v>5062</v>
      </c>
      <c r="C3958" s="443" t="s">
        <v>5919</v>
      </c>
      <c r="D3958" s="444" t="s">
        <v>5920</v>
      </c>
      <c r="E3958" s="443" t="s">
        <v>5921</v>
      </c>
      <c r="F3958" s="444" t="s">
        <v>5922</v>
      </c>
      <c r="G3958" s="443" t="s">
        <v>5987</v>
      </c>
      <c r="H3958" s="443" t="s">
        <v>5994</v>
      </c>
      <c r="I3958" s="445">
        <v>15801</v>
      </c>
      <c r="J3958" s="445">
        <v>1</v>
      </c>
      <c r="K3958" s="446">
        <v>15801</v>
      </c>
    </row>
    <row r="3959" spans="1:11" ht="14.45" customHeight="1" x14ac:dyDescent="0.2">
      <c r="A3959" s="441" t="s">
        <v>5061</v>
      </c>
      <c r="B3959" s="442" t="s">
        <v>5062</v>
      </c>
      <c r="C3959" s="443" t="s">
        <v>5919</v>
      </c>
      <c r="D3959" s="444" t="s">
        <v>5920</v>
      </c>
      <c r="E3959" s="443" t="s">
        <v>5921</v>
      </c>
      <c r="F3959" s="444" t="s">
        <v>5922</v>
      </c>
      <c r="G3959" s="443" t="s">
        <v>5995</v>
      </c>
      <c r="H3959" s="443" t="s">
        <v>5996</v>
      </c>
      <c r="I3959" s="445">
        <v>959.0999755859375</v>
      </c>
      <c r="J3959" s="445">
        <v>5</v>
      </c>
      <c r="K3959" s="446">
        <v>4795.5</v>
      </c>
    </row>
    <row r="3960" spans="1:11" ht="14.45" customHeight="1" x14ac:dyDescent="0.2">
      <c r="A3960" s="441" t="s">
        <v>5061</v>
      </c>
      <c r="B3960" s="442" t="s">
        <v>5062</v>
      </c>
      <c r="C3960" s="443" t="s">
        <v>5919</v>
      </c>
      <c r="D3960" s="444" t="s">
        <v>5920</v>
      </c>
      <c r="E3960" s="443" t="s">
        <v>5921</v>
      </c>
      <c r="F3960" s="444" t="s">
        <v>5922</v>
      </c>
      <c r="G3960" s="443" t="s">
        <v>5997</v>
      </c>
      <c r="H3960" s="443" t="s">
        <v>5998</v>
      </c>
      <c r="I3960" s="445">
        <v>1122.2900390625</v>
      </c>
      <c r="J3960" s="445">
        <v>7</v>
      </c>
      <c r="K3960" s="446">
        <v>7856</v>
      </c>
    </row>
    <row r="3961" spans="1:11" ht="14.45" customHeight="1" x14ac:dyDescent="0.2">
      <c r="A3961" s="441" t="s">
        <v>5061</v>
      </c>
      <c r="B3961" s="442" t="s">
        <v>5062</v>
      </c>
      <c r="C3961" s="443" t="s">
        <v>5919</v>
      </c>
      <c r="D3961" s="444" t="s">
        <v>5920</v>
      </c>
      <c r="E3961" s="443" t="s">
        <v>5921</v>
      </c>
      <c r="F3961" s="444" t="s">
        <v>5922</v>
      </c>
      <c r="G3961" s="443" t="s">
        <v>5999</v>
      </c>
      <c r="H3961" s="443" t="s">
        <v>6000</v>
      </c>
      <c r="I3961" s="445">
        <v>1081.4900207519531</v>
      </c>
      <c r="J3961" s="445">
        <v>45</v>
      </c>
      <c r="K3961" s="446">
        <v>48381.4091796875</v>
      </c>
    </row>
    <row r="3962" spans="1:11" ht="14.45" customHeight="1" x14ac:dyDescent="0.2">
      <c r="A3962" s="441" t="s">
        <v>5061</v>
      </c>
      <c r="B3962" s="442" t="s">
        <v>5062</v>
      </c>
      <c r="C3962" s="443" t="s">
        <v>5919</v>
      </c>
      <c r="D3962" s="444" t="s">
        <v>5920</v>
      </c>
      <c r="E3962" s="443" t="s">
        <v>5921</v>
      </c>
      <c r="F3962" s="444" t="s">
        <v>5922</v>
      </c>
      <c r="G3962" s="443" t="s">
        <v>6001</v>
      </c>
      <c r="H3962" s="443" t="s">
        <v>6002</v>
      </c>
      <c r="I3962" s="445">
        <v>1081.4925231933594</v>
      </c>
      <c r="J3962" s="445">
        <v>55</v>
      </c>
      <c r="K3962" s="446">
        <v>60583.3798828125</v>
      </c>
    </row>
    <row r="3963" spans="1:11" ht="14.45" customHeight="1" x14ac:dyDescent="0.2">
      <c r="A3963" s="441" t="s">
        <v>5061</v>
      </c>
      <c r="B3963" s="442" t="s">
        <v>5062</v>
      </c>
      <c r="C3963" s="443" t="s">
        <v>5919</v>
      </c>
      <c r="D3963" s="444" t="s">
        <v>5920</v>
      </c>
      <c r="E3963" s="443" t="s">
        <v>5921</v>
      </c>
      <c r="F3963" s="444" t="s">
        <v>5922</v>
      </c>
      <c r="G3963" s="443" t="s">
        <v>6003</v>
      </c>
      <c r="H3963" s="443" t="s">
        <v>6004</v>
      </c>
      <c r="I3963" s="445">
        <v>1089.6520263671875</v>
      </c>
      <c r="J3963" s="445">
        <v>57</v>
      </c>
      <c r="K3963" s="446">
        <v>62338.40966796875</v>
      </c>
    </row>
    <row r="3964" spans="1:11" ht="14.45" customHeight="1" x14ac:dyDescent="0.2">
      <c r="A3964" s="441" t="s">
        <v>5061</v>
      </c>
      <c r="B3964" s="442" t="s">
        <v>5062</v>
      </c>
      <c r="C3964" s="443" t="s">
        <v>5919</v>
      </c>
      <c r="D3964" s="444" t="s">
        <v>5920</v>
      </c>
      <c r="E3964" s="443" t="s">
        <v>5921</v>
      </c>
      <c r="F3964" s="444" t="s">
        <v>5922</v>
      </c>
      <c r="G3964" s="443" t="s">
        <v>6005</v>
      </c>
      <c r="H3964" s="443" t="s">
        <v>6006</v>
      </c>
      <c r="I3964" s="445">
        <v>44040</v>
      </c>
      <c r="J3964" s="445">
        <v>1</v>
      </c>
      <c r="K3964" s="446">
        <v>44040</v>
      </c>
    </row>
    <row r="3965" spans="1:11" ht="14.45" customHeight="1" x14ac:dyDescent="0.2">
      <c r="A3965" s="441" t="s">
        <v>5061</v>
      </c>
      <c r="B3965" s="442" t="s">
        <v>5062</v>
      </c>
      <c r="C3965" s="443" t="s">
        <v>5919</v>
      </c>
      <c r="D3965" s="444" t="s">
        <v>5920</v>
      </c>
      <c r="E3965" s="443" t="s">
        <v>5921</v>
      </c>
      <c r="F3965" s="444" t="s">
        <v>5922</v>
      </c>
      <c r="G3965" s="443" t="s">
        <v>5995</v>
      </c>
      <c r="H3965" s="443" t="s">
        <v>6007</v>
      </c>
      <c r="I3965" s="445">
        <v>959.0999755859375</v>
      </c>
      <c r="J3965" s="445">
        <v>2</v>
      </c>
      <c r="K3965" s="446">
        <v>1918.199951171875</v>
      </c>
    </row>
    <row r="3966" spans="1:11" ht="14.45" customHeight="1" x14ac:dyDescent="0.2">
      <c r="A3966" s="441" t="s">
        <v>5061</v>
      </c>
      <c r="B3966" s="442" t="s">
        <v>5062</v>
      </c>
      <c r="C3966" s="443" t="s">
        <v>5919</v>
      </c>
      <c r="D3966" s="444" t="s">
        <v>5920</v>
      </c>
      <c r="E3966" s="443" t="s">
        <v>5921</v>
      </c>
      <c r="F3966" s="444" t="s">
        <v>5922</v>
      </c>
      <c r="G3966" s="443" t="s">
        <v>5997</v>
      </c>
      <c r="H3966" s="443" t="s">
        <v>6008</v>
      </c>
      <c r="I3966" s="445">
        <v>959.0999755859375</v>
      </c>
      <c r="J3966" s="445">
        <v>31</v>
      </c>
      <c r="K3966" s="446">
        <v>29732.1005859375</v>
      </c>
    </row>
    <row r="3967" spans="1:11" ht="14.45" customHeight="1" x14ac:dyDescent="0.2">
      <c r="A3967" s="441" t="s">
        <v>5061</v>
      </c>
      <c r="B3967" s="442" t="s">
        <v>5062</v>
      </c>
      <c r="C3967" s="443" t="s">
        <v>5919</v>
      </c>
      <c r="D3967" s="444" t="s">
        <v>5920</v>
      </c>
      <c r="E3967" s="443" t="s">
        <v>5921</v>
      </c>
      <c r="F3967" s="444" t="s">
        <v>5922</v>
      </c>
      <c r="G3967" s="443" t="s">
        <v>5999</v>
      </c>
      <c r="H3967" s="443" t="s">
        <v>6009</v>
      </c>
      <c r="I3967" s="445">
        <v>959.0999755859375</v>
      </c>
      <c r="J3967" s="445">
        <v>47</v>
      </c>
      <c r="K3967" s="446">
        <v>45077.69970703125</v>
      </c>
    </row>
    <row r="3968" spans="1:11" ht="14.45" customHeight="1" x14ac:dyDescent="0.2">
      <c r="A3968" s="441" t="s">
        <v>5061</v>
      </c>
      <c r="B3968" s="442" t="s">
        <v>5062</v>
      </c>
      <c r="C3968" s="443" t="s">
        <v>5919</v>
      </c>
      <c r="D3968" s="444" t="s">
        <v>5920</v>
      </c>
      <c r="E3968" s="443" t="s">
        <v>5921</v>
      </c>
      <c r="F3968" s="444" t="s">
        <v>5922</v>
      </c>
      <c r="G3968" s="443" t="s">
        <v>6001</v>
      </c>
      <c r="H3968" s="443" t="s">
        <v>6010</v>
      </c>
      <c r="I3968" s="445">
        <v>959.0999755859375</v>
      </c>
      <c r="J3968" s="445">
        <v>45</v>
      </c>
      <c r="K3968" s="446">
        <v>43159.50048828125</v>
      </c>
    </row>
    <row r="3969" spans="1:11" ht="14.45" customHeight="1" x14ac:dyDescent="0.2">
      <c r="A3969" s="441" t="s">
        <v>5061</v>
      </c>
      <c r="B3969" s="442" t="s">
        <v>5062</v>
      </c>
      <c r="C3969" s="443" t="s">
        <v>5919</v>
      </c>
      <c r="D3969" s="444" t="s">
        <v>5920</v>
      </c>
      <c r="E3969" s="443" t="s">
        <v>5921</v>
      </c>
      <c r="F3969" s="444" t="s">
        <v>5922</v>
      </c>
      <c r="G3969" s="443" t="s">
        <v>6003</v>
      </c>
      <c r="H3969" s="443" t="s">
        <v>6011</v>
      </c>
      <c r="I3969" s="445">
        <v>959.0999755859375</v>
      </c>
      <c r="J3969" s="445">
        <v>32</v>
      </c>
      <c r="K3969" s="446">
        <v>30691.2001953125</v>
      </c>
    </row>
    <row r="3970" spans="1:11" ht="14.45" customHeight="1" x14ac:dyDescent="0.2">
      <c r="A3970" s="441" t="s">
        <v>5061</v>
      </c>
      <c r="B3970" s="442" t="s">
        <v>5062</v>
      </c>
      <c r="C3970" s="443" t="s">
        <v>5919</v>
      </c>
      <c r="D3970" s="444" t="s">
        <v>5920</v>
      </c>
      <c r="E3970" s="443" t="s">
        <v>3153</v>
      </c>
      <c r="F3970" s="444" t="s">
        <v>3154</v>
      </c>
      <c r="G3970" s="443" t="s">
        <v>6012</v>
      </c>
      <c r="H3970" s="443" t="s">
        <v>6013</v>
      </c>
      <c r="I3970" s="445">
        <v>14800.009765625</v>
      </c>
      <c r="J3970" s="445">
        <v>1</v>
      </c>
      <c r="K3970" s="446">
        <v>14800.009765625</v>
      </c>
    </row>
    <row r="3971" spans="1:11" ht="14.45" customHeight="1" x14ac:dyDescent="0.2">
      <c r="A3971" s="441" t="s">
        <v>5061</v>
      </c>
      <c r="B3971" s="442" t="s">
        <v>5062</v>
      </c>
      <c r="C3971" s="443" t="s">
        <v>5919</v>
      </c>
      <c r="D3971" s="444" t="s">
        <v>5920</v>
      </c>
      <c r="E3971" s="443" t="s">
        <v>3153</v>
      </c>
      <c r="F3971" s="444" t="s">
        <v>3154</v>
      </c>
      <c r="G3971" s="443" t="s">
        <v>6014</v>
      </c>
      <c r="H3971" s="443" t="s">
        <v>6015</v>
      </c>
      <c r="I3971" s="445">
        <v>41371.73046875</v>
      </c>
      <c r="J3971" s="445">
        <v>5</v>
      </c>
      <c r="K3971" s="446">
        <v>206858.65234375</v>
      </c>
    </row>
    <row r="3972" spans="1:11" ht="14.45" customHeight="1" x14ac:dyDescent="0.2">
      <c r="A3972" s="441" t="s">
        <v>5061</v>
      </c>
      <c r="B3972" s="442" t="s">
        <v>5062</v>
      </c>
      <c r="C3972" s="443" t="s">
        <v>5919</v>
      </c>
      <c r="D3972" s="444" t="s">
        <v>5920</v>
      </c>
      <c r="E3972" s="443" t="s">
        <v>3153</v>
      </c>
      <c r="F3972" s="444" t="s">
        <v>3154</v>
      </c>
      <c r="G3972" s="443" t="s">
        <v>6016</v>
      </c>
      <c r="H3972" s="443" t="s">
        <v>6017</v>
      </c>
      <c r="I3972" s="445">
        <v>41371.73046875</v>
      </c>
      <c r="J3972" s="445">
        <v>3</v>
      </c>
      <c r="K3972" s="446">
        <v>124115.19140625</v>
      </c>
    </row>
    <row r="3973" spans="1:11" ht="14.45" customHeight="1" x14ac:dyDescent="0.2">
      <c r="A3973" s="441" t="s">
        <v>5061</v>
      </c>
      <c r="B3973" s="442" t="s">
        <v>5062</v>
      </c>
      <c r="C3973" s="443" t="s">
        <v>5919</v>
      </c>
      <c r="D3973" s="444" t="s">
        <v>5920</v>
      </c>
      <c r="E3973" s="443" t="s">
        <v>3153</v>
      </c>
      <c r="F3973" s="444" t="s">
        <v>3154</v>
      </c>
      <c r="G3973" s="443" t="s">
        <v>6018</v>
      </c>
      <c r="H3973" s="443" t="s">
        <v>6019</v>
      </c>
      <c r="I3973" s="445">
        <v>41371.73046875</v>
      </c>
      <c r="J3973" s="445">
        <v>1</v>
      </c>
      <c r="K3973" s="446">
        <v>41371.73046875</v>
      </c>
    </row>
    <row r="3974" spans="1:11" ht="14.45" customHeight="1" x14ac:dyDescent="0.2">
      <c r="A3974" s="441" t="s">
        <v>5061</v>
      </c>
      <c r="B3974" s="442" t="s">
        <v>5062</v>
      </c>
      <c r="C3974" s="443" t="s">
        <v>5919</v>
      </c>
      <c r="D3974" s="444" t="s">
        <v>5920</v>
      </c>
      <c r="E3974" s="443" t="s">
        <v>3153</v>
      </c>
      <c r="F3974" s="444" t="s">
        <v>3154</v>
      </c>
      <c r="G3974" s="443" t="s">
        <v>6020</v>
      </c>
      <c r="H3974" s="443" t="s">
        <v>6021</v>
      </c>
      <c r="I3974" s="445">
        <v>41371.73046875</v>
      </c>
      <c r="J3974" s="445">
        <v>1</v>
      </c>
      <c r="K3974" s="446">
        <v>41371.73046875</v>
      </c>
    </row>
    <row r="3975" spans="1:11" ht="14.45" customHeight="1" x14ac:dyDescent="0.2">
      <c r="A3975" s="441" t="s">
        <v>5061</v>
      </c>
      <c r="B3975" s="442" t="s">
        <v>5062</v>
      </c>
      <c r="C3975" s="443" t="s">
        <v>5919</v>
      </c>
      <c r="D3975" s="444" t="s">
        <v>5920</v>
      </c>
      <c r="E3975" s="443" t="s">
        <v>3153</v>
      </c>
      <c r="F3975" s="444" t="s">
        <v>3154</v>
      </c>
      <c r="G3975" s="443" t="s">
        <v>6022</v>
      </c>
      <c r="H3975" s="443" t="s">
        <v>6023</v>
      </c>
      <c r="I3975" s="445">
        <v>41371.734375</v>
      </c>
      <c r="J3975" s="445">
        <v>2</v>
      </c>
      <c r="K3975" s="446">
        <v>82743.46875</v>
      </c>
    </row>
    <row r="3976" spans="1:11" ht="14.45" customHeight="1" x14ac:dyDescent="0.2">
      <c r="A3976" s="441" t="s">
        <v>5061</v>
      </c>
      <c r="B3976" s="442" t="s">
        <v>5062</v>
      </c>
      <c r="C3976" s="443" t="s">
        <v>5919</v>
      </c>
      <c r="D3976" s="444" t="s">
        <v>5920</v>
      </c>
      <c r="E3976" s="443" t="s">
        <v>3153</v>
      </c>
      <c r="F3976" s="444" t="s">
        <v>3154</v>
      </c>
      <c r="G3976" s="443" t="s">
        <v>6024</v>
      </c>
      <c r="H3976" s="443" t="s">
        <v>6025</v>
      </c>
      <c r="I3976" s="445">
        <v>9917.599609375</v>
      </c>
      <c r="J3976" s="445">
        <v>7</v>
      </c>
      <c r="K3976" s="446">
        <v>69423.197265625</v>
      </c>
    </row>
    <row r="3977" spans="1:11" ht="14.45" customHeight="1" x14ac:dyDescent="0.2">
      <c r="A3977" s="441" t="s">
        <v>5061</v>
      </c>
      <c r="B3977" s="442" t="s">
        <v>5062</v>
      </c>
      <c r="C3977" s="443" t="s">
        <v>5919</v>
      </c>
      <c r="D3977" s="444" t="s">
        <v>5920</v>
      </c>
      <c r="E3977" s="443" t="s">
        <v>3153</v>
      </c>
      <c r="F3977" s="444" t="s">
        <v>3154</v>
      </c>
      <c r="G3977" s="443" t="s">
        <v>6026</v>
      </c>
      <c r="H3977" s="443" t="s">
        <v>6027</v>
      </c>
      <c r="I3977" s="445">
        <v>9891.150390625</v>
      </c>
      <c r="J3977" s="445">
        <v>4</v>
      </c>
      <c r="K3977" s="446">
        <v>39564.6015625</v>
      </c>
    </row>
    <row r="3978" spans="1:11" ht="14.45" customHeight="1" x14ac:dyDescent="0.2">
      <c r="A3978" s="441" t="s">
        <v>5061</v>
      </c>
      <c r="B3978" s="442" t="s">
        <v>5062</v>
      </c>
      <c r="C3978" s="443" t="s">
        <v>5919</v>
      </c>
      <c r="D3978" s="444" t="s">
        <v>5920</v>
      </c>
      <c r="E3978" s="443" t="s">
        <v>3153</v>
      </c>
      <c r="F3978" s="444" t="s">
        <v>3154</v>
      </c>
      <c r="G3978" s="443" t="s">
        <v>6028</v>
      </c>
      <c r="H3978" s="443" t="s">
        <v>6029</v>
      </c>
      <c r="I3978" s="445">
        <v>10810.765380859375</v>
      </c>
      <c r="J3978" s="445">
        <v>4</v>
      </c>
      <c r="K3978" s="446">
        <v>43243.0615234375</v>
      </c>
    </row>
    <row r="3979" spans="1:11" ht="14.45" customHeight="1" x14ac:dyDescent="0.2">
      <c r="A3979" s="441" t="s">
        <v>5061</v>
      </c>
      <c r="B3979" s="442" t="s">
        <v>5062</v>
      </c>
      <c r="C3979" s="443" t="s">
        <v>5919</v>
      </c>
      <c r="D3979" s="444" t="s">
        <v>5920</v>
      </c>
      <c r="E3979" s="443" t="s">
        <v>3153</v>
      </c>
      <c r="F3979" s="444" t="s">
        <v>3154</v>
      </c>
      <c r="G3979" s="443" t="s">
        <v>6030</v>
      </c>
      <c r="H3979" s="443" t="s">
        <v>6031</v>
      </c>
      <c r="I3979" s="445">
        <v>9850.900390625</v>
      </c>
      <c r="J3979" s="445">
        <v>1</v>
      </c>
      <c r="K3979" s="446">
        <v>9850.900390625</v>
      </c>
    </row>
    <row r="3980" spans="1:11" ht="14.45" customHeight="1" x14ac:dyDescent="0.2">
      <c r="A3980" s="441" t="s">
        <v>5061</v>
      </c>
      <c r="B3980" s="442" t="s">
        <v>5062</v>
      </c>
      <c r="C3980" s="443" t="s">
        <v>5919</v>
      </c>
      <c r="D3980" s="444" t="s">
        <v>5920</v>
      </c>
      <c r="E3980" s="443" t="s">
        <v>3153</v>
      </c>
      <c r="F3980" s="444" t="s">
        <v>3154</v>
      </c>
      <c r="G3980" s="443" t="s">
        <v>6032</v>
      </c>
      <c r="H3980" s="443" t="s">
        <v>6033</v>
      </c>
      <c r="I3980" s="445">
        <v>6989.7001953125</v>
      </c>
      <c r="J3980" s="445">
        <v>11</v>
      </c>
      <c r="K3980" s="446">
        <v>76886.7021484375</v>
      </c>
    </row>
    <row r="3981" spans="1:11" ht="14.45" customHeight="1" x14ac:dyDescent="0.2">
      <c r="A3981" s="441" t="s">
        <v>5061</v>
      </c>
      <c r="B3981" s="442" t="s">
        <v>5062</v>
      </c>
      <c r="C3981" s="443" t="s">
        <v>5919</v>
      </c>
      <c r="D3981" s="444" t="s">
        <v>5920</v>
      </c>
      <c r="E3981" s="443" t="s">
        <v>3153</v>
      </c>
      <c r="F3981" s="444" t="s">
        <v>3154</v>
      </c>
      <c r="G3981" s="443" t="s">
        <v>6034</v>
      </c>
      <c r="H3981" s="443" t="s">
        <v>6035</v>
      </c>
      <c r="I3981" s="445">
        <v>6989.7099609375</v>
      </c>
      <c r="J3981" s="445">
        <v>2</v>
      </c>
      <c r="K3981" s="446">
        <v>13979.419921875</v>
      </c>
    </row>
    <row r="3982" spans="1:11" ht="14.45" customHeight="1" x14ac:dyDescent="0.2">
      <c r="A3982" s="441" t="s">
        <v>5061</v>
      </c>
      <c r="B3982" s="442" t="s">
        <v>5062</v>
      </c>
      <c r="C3982" s="443" t="s">
        <v>5919</v>
      </c>
      <c r="D3982" s="444" t="s">
        <v>5920</v>
      </c>
      <c r="E3982" s="443" t="s">
        <v>3153</v>
      </c>
      <c r="F3982" s="444" t="s">
        <v>3154</v>
      </c>
      <c r="G3982" s="443" t="s">
        <v>6036</v>
      </c>
      <c r="H3982" s="443" t="s">
        <v>6037</v>
      </c>
      <c r="I3982" s="445">
        <v>6989.7001953125</v>
      </c>
      <c r="J3982" s="445">
        <v>1</v>
      </c>
      <c r="K3982" s="446">
        <v>6989.7001953125</v>
      </c>
    </row>
    <row r="3983" spans="1:11" ht="14.45" customHeight="1" x14ac:dyDescent="0.2">
      <c r="A3983" s="441" t="s">
        <v>5061</v>
      </c>
      <c r="B3983" s="442" t="s">
        <v>5062</v>
      </c>
      <c r="C3983" s="443" t="s">
        <v>5919</v>
      </c>
      <c r="D3983" s="444" t="s">
        <v>5920</v>
      </c>
      <c r="E3983" s="443" t="s">
        <v>3153</v>
      </c>
      <c r="F3983" s="444" t="s">
        <v>3154</v>
      </c>
      <c r="G3983" s="443" t="s">
        <v>6038</v>
      </c>
      <c r="H3983" s="443" t="s">
        <v>6039</v>
      </c>
      <c r="I3983" s="445">
        <v>8159.2998046875</v>
      </c>
      <c r="J3983" s="445">
        <v>2</v>
      </c>
      <c r="K3983" s="446">
        <v>16318.58984375</v>
      </c>
    </row>
    <row r="3984" spans="1:11" ht="14.45" customHeight="1" x14ac:dyDescent="0.2">
      <c r="A3984" s="441" t="s">
        <v>5061</v>
      </c>
      <c r="B3984" s="442" t="s">
        <v>5062</v>
      </c>
      <c r="C3984" s="443" t="s">
        <v>5919</v>
      </c>
      <c r="D3984" s="444" t="s">
        <v>5920</v>
      </c>
      <c r="E3984" s="443" t="s">
        <v>3153</v>
      </c>
      <c r="F3984" s="444" t="s">
        <v>3154</v>
      </c>
      <c r="G3984" s="443" t="s">
        <v>6040</v>
      </c>
      <c r="H3984" s="443" t="s">
        <v>6041</v>
      </c>
      <c r="I3984" s="445">
        <v>8159.2998046875</v>
      </c>
      <c r="J3984" s="445">
        <v>2</v>
      </c>
      <c r="K3984" s="446">
        <v>16318.58984375</v>
      </c>
    </row>
    <row r="3985" spans="1:11" ht="14.45" customHeight="1" x14ac:dyDescent="0.2">
      <c r="A3985" s="441" t="s">
        <v>5061</v>
      </c>
      <c r="B3985" s="442" t="s">
        <v>5062</v>
      </c>
      <c r="C3985" s="443" t="s">
        <v>5919</v>
      </c>
      <c r="D3985" s="444" t="s">
        <v>5920</v>
      </c>
      <c r="E3985" s="443" t="s">
        <v>3153</v>
      </c>
      <c r="F3985" s="444" t="s">
        <v>3154</v>
      </c>
      <c r="G3985" s="443" t="s">
        <v>6014</v>
      </c>
      <c r="H3985" s="443" t="s">
        <v>6042</v>
      </c>
      <c r="I3985" s="445">
        <v>41371.73046875</v>
      </c>
      <c r="J3985" s="445">
        <v>2</v>
      </c>
      <c r="K3985" s="446">
        <v>82743.4609375</v>
      </c>
    </row>
    <row r="3986" spans="1:11" ht="14.45" customHeight="1" x14ac:dyDescent="0.2">
      <c r="A3986" s="441" t="s">
        <v>5061</v>
      </c>
      <c r="B3986" s="442" t="s">
        <v>5062</v>
      </c>
      <c r="C3986" s="443" t="s">
        <v>5919</v>
      </c>
      <c r="D3986" s="444" t="s">
        <v>5920</v>
      </c>
      <c r="E3986" s="443" t="s">
        <v>3153</v>
      </c>
      <c r="F3986" s="444" t="s">
        <v>3154</v>
      </c>
      <c r="G3986" s="443" t="s">
        <v>6016</v>
      </c>
      <c r="H3986" s="443" t="s">
        <v>6043</v>
      </c>
      <c r="I3986" s="445">
        <v>41371.73046875</v>
      </c>
      <c r="J3986" s="445">
        <v>1</v>
      </c>
      <c r="K3986" s="446">
        <v>41371.73046875</v>
      </c>
    </row>
    <row r="3987" spans="1:11" ht="14.45" customHeight="1" x14ac:dyDescent="0.2">
      <c r="A3987" s="441" t="s">
        <v>5061</v>
      </c>
      <c r="B3987" s="442" t="s">
        <v>5062</v>
      </c>
      <c r="C3987" s="443" t="s">
        <v>5919</v>
      </c>
      <c r="D3987" s="444" t="s">
        <v>5920</v>
      </c>
      <c r="E3987" s="443" t="s">
        <v>3153</v>
      </c>
      <c r="F3987" s="444" t="s">
        <v>3154</v>
      </c>
      <c r="G3987" s="443" t="s">
        <v>6018</v>
      </c>
      <c r="H3987" s="443" t="s">
        <v>6044</v>
      </c>
      <c r="I3987" s="445">
        <v>41371.73046875</v>
      </c>
      <c r="J3987" s="445">
        <v>1</v>
      </c>
      <c r="K3987" s="446">
        <v>41371.73046875</v>
      </c>
    </row>
    <row r="3988" spans="1:11" ht="14.45" customHeight="1" x14ac:dyDescent="0.2">
      <c r="A3988" s="441" t="s">
        <v>5061</v>
      </c>
      <c r="B3988" s="442" t="s">
        <v>5062</v>
      </c>
      <c r="C3988" s="443" t="s">
        <v>5919</v>
      </c>
      <c r="D3988" s="444" t="s">
        <v>5920</v>
      </c>
      <c r="E3988" s="443" t="s">
        <v>3153</v>
      </c>
      <c r="F3988" s="444" t="s">
        <v>3154</v>
      </c>
      <c r="G3988" s="443" t="s">
        <v>6022</v>
      </c>
      <c r="H3988" s="443" t="s">
        <v>6045</v>
      </c>
      <c r="I3988" s="445">
        <v>31028.865234375</v>
      </c>
      <c r="J3988" s="445">
        <v>3</v>
      </c>
      <c r="K3988" s="446">
        <v>124115.20093750954</v>
      </c>
    </row>
    <row r="3989" spans="1:11" ht="14.45" customHeight="1" x14ac:dyDescent="0.2">
      <c r="A3989" s="441" t="s">
        <v>5061</v>
      </c>
      <c r="B3989" s="442" t="s">
        <v>5062</v>
      </c>
      <c r="C3989" s="443" t="s">
        <v>5919</v>
      </c>
      <c r="D3989" s="444" t="s">
        <v>5920</v>
      </c>
      <c r="E3989" s="443" t="s">
        <v>3153</v>
      </c>
      <c r="F3989" s="444" t="s">
        <v>3154</v>
      </c>
      <c r="G3989" s="443" t="s">
        <v>6046</v>
      </c>
      <c r="H3989" s="443" t="s">
        <v>6047</v>
      </c>
      <c r="I3989" s="445">
        <v>9850.900390625</v>
      </c>
      <c r="J3989" s="445">
        <v>3</v>
      </c>
      <c r="K3989" s="446">
        <v>29552.701171875</v>
      </c>
    </row>
    <row r="3990" spans="1:11" ht="14.45" customHeight="1" x14ac:dyDescent="0.2">
      <c r="A3990" s="441" t="s">
        <v>5061</v>
      </c>
      <c r="B3990" s="442" t="s">
        <v>5062</v>
      </c>
      <c r="C3990" s="443" t="s">
        <v>5919</v>
      </c>
      <c r="D3990" s="444" t="s">
        <v>5920</v>
      </c>
      <c r="E3990" s="443" t="s">
        <v>3153</v>
      </c>
      <c r="F3990" s="444" t="s">
        <v>3154</v>
      </c>
      <c r="G3990" s="443" t="s">
        <v>6024</v>
      </c>
      <c r="H3990" s="443" t="s">
        <v>6048</v>
      </c>
      <c r="I3990" s="445">
        <v>9917.599609375</v>
      </c>
      <c r="J3990" s="445">
        <v>3</v>
      </c>
      <c r="K3990" s="446">
        <v>29752.798828125</v>
      </c>
    </row>
    <row r="3991" spans="1:11" ht="14.45" customHeight="1" x14ac:dyDescent="0.2">
      <c r="A3991" s="441" t="s">
        <v>5061</v>
      </c>
      <c r="B3991" s="442" t="s">
        <v>5062</v>
      </c>
      <c r="C3991" s="443" t="s">
        <v>5919</v>
      </c>
      <c r="D3991" s="444" t="s">
        <v>5920</v>
      </c>
      <c r="E3991" s="443" t="s">
        <v>3153</v>
      </c>
      <c r="F3991" s="444" t="s">
        <v>3154</v>
      </c>
      <c r="G3991" s="443" t="s">
        <v>6026</v>
      </c>
      <c r="H3991" s="443" t="s">
        <v>6049</v>
      </c>
      <c r="I3991" s="445">
        <v>9891.150390625</v>
      </c>
      <c r="J3991" s="445">
        <v>4</v>
      </c>
      <c r="K3991" s="446">
        <v>39564.6015625</v>
      </c>
    </row>
    <row r="3992" spans="1:11" ht="14.45" customHeight="1" x14ac:dyDescent="0.2">
      <c r="A3992" s="441" t="s">
        <v>5061</v>
      </c>
      <c r="B3992" s="442" t="s">
        <v>5062</v>
      </c>
      <c r="C3992" s="443" t="s">
        <v>5919</v>
      </c>
      <c r="D3992" s="444" t="s">
        <v>5920</v>
      </c>
      <c r="E3992" s="443" t="s">
        <v>3153</v>
      </c>
      <c r="F3992" s="444" t="s">
        <v>3154</v>
      </c>
      <c r="G3992" s="443" t="s">
        <v>6028</v>
      </c>
      <c r="H3992" s="443" t="s">
        <v>6050</v>
      </c>
      <c r="I3992" s="445">
        <v>9850.900390625</v>
      </c>
      <c r="J3992" s="445">
        <v>3</v>
      </c>
      <c r="K3992" s="446">
        <v>29552.701171875</v>
      </c>
    </row>
    <row r="3993" spans="1:11" ht="14.45" customHeight="1" x14ac:dyDescent="0.2">
      <c r="A3993" s="441" t="s">
        <v>5061</v>
      </c>
      <c r="B3993" s="442" t="s">
        <v>5062</v>
      </c>
      <c r="C3993" s="443" t="s">
        <v>5919</v>
      </c>
      <c r="D3993" s="444" t="s">
        <v>5920</v>
      </c>
      <c r="E3993" s="443" t="s">
        <v>3153</v>
      </c>
      <c r="F3993" s="444" t="s">
        <v>3154</v>
      </c>
      <c r="G3993" s="443" t="s">
        <v>6051</v>
      </c>
      <c r="H3993" s="443" t="s">
        <v>6052</v>
      </c>
      <c r="I3993" s="445">
        <v>9850.900390625</v>
      </c>
      <c r="J3993" s="445">
        <v>1</v>
      </c>
      <c r="K3993" s="446">
        <v>9850.900390625</v>
      </c>
    </row>
    <row r="3994" spans="1:11" ht="14.45" customHeight="1" x14ac:dyDescent="0.2">
      <c r="A3994" s="441" t="s">
        <v>5061</v>
      </c>
      <c r="B3994" s="442" t="s">
        <v>5062</v>
      </c>
      <c r="C3994" s="443" t="s">
        <v>5919</v>
      </c>
      <c r="D3994" s="444" t="s">
        <v>5920</v>
      </c>
      <c r="E3994" s="443" t="s">
        <v>3153</v>
      </c>
      <c r="F3994" s="444" t="s">
        <v>3154</v>
      </c>
      <c r="G3994" s="443" t="s">
        <v>6030</v>
      </c>
      <c r="H3994" s="443" t="s">
        <v>6053</v>
      </c>
      <c r="I3994" s="445">
        <v>9850.900390625</v>
      </c>
      <c r="J3994" s="445">
        <v>1</v>
      </c>
      <c r="K3994" s="446">
        <v>9850.900390625</v>
      </c>
    </row>
    <row r="3995" spans="1:11" ht="14.45" customHeight="1" x14ac:dyDescent="0.2">
      <c r="A3995" s="441" t="s">
        <v>5061</v>
      </c>
      <c r="B3995" s="442" t="s">
        <v>5062</v>
      </c>
      <c r="C3995" s="443" t="s">
        <v>5919</v>
      </c>
      <c r="D3995" s="444" t="s">
        <v>5920</v>
      </c>
      <c r="E3995" s="443" t="s">
        <v>3153</v>
      </c>
      <c r="F3995" s="444" t="s">
        <v>3154</v>
      </c>
      <c r="G3995" s="443" t="s">
        <v>6032</v>
      </c>
      <c r="H3995" s="443" t="s">
        <v>6054</v>
      </c>
      <c r="I3995" s="445">
        <v>6989.7001953125</v>
      </c>
      <c r="J3995" s="445">
        <v>4</v>
      </c>
      <c r="K3995" s="446">
        <v>27958.80078125</v>
      </c>
    </row>
    <row r="3996" spans="1:11" ht="14.45" customHeight="1" x14ac:dyDescent="0.2">
      <c r="A3996" s="441" t="s">
        <v>5061</v>
      </c>
      <c r="B3996" s="442" t="s">
        <v>5062</v>
      </c>
      <c r="C3996" s="443" t="s">
        <v>5919</v>
      </c>
      <c r="D3996" s="444" t="s">
        <v>5920</v>
      </c>
      <c r="E3996" s="443" t="s">
        <v>3153</v>
      </c>
      <c r="F3996" s="444" t="s">
        <v>3154</v>
      </c>
      <c r="G3996" s="443" t="s">
        <v>6055</v>
      </c>
      <c r="H3996" s="443" t="s">
        <v>6056</v>
      </c>
      <c r="I3996" s="445">
        <v>64.800003051757813</v>
      </c>
      <c r="J3996" s="445">
        <v>456</v>
      </c>
      <c r="K3996" s="446">
        <v>29549.699951171875</v>
      </c>
    </row>
    <row r="3997" spans="1:11" ht="14.45" customHeight="1" x14ac:dyDescent="0.2">
      <c r="A3997" s="441" t="s">
        <v>5061</v>
      </c>
      <c r="B3997" s="442" t="s">
        <v>5062</v>
      </c>
      <c r="C3997" s="443" t="s">
        <v>5919</v>
      </c>
      <c r="D3997" s="444" t="s">
        <v>5920</v>
      </c>
      <c r="E3997" s="443" t="s">
        <v>3153</v>
      </c>
      <c r="F3997" s="444" t="s">
        <v>3154</v>
      </c>
      <c r="G3997" s="443" t="s">
        <v>6055</v>
      </c>
      <c r="H3997" s="443" t="s">
        <v>6057</v>
      </c>
      <c r="I3997" s="445">
        <v>64.800003051757813</v>
      </c>
      <c r="J3997" s="445">
        <v>216</v>
      </c>
      <c r="K3997" s="446">
        <v>13997.340087890625</v>
      </c>
    </row>
    <row r="3998" spans="1:11" ht="14.45" customHeight="1" x14ac:dyDescent="0.2">
      <c r="A3998" s="441" t="s">
        <v>5061</v>
      </c>
      <c r="B3998" s="442" t="s">
        <v>5062</v>
      </c>
      <c r="C3998" s="443" t="s">
        <v>5919</v>
      </c>
      <c r="D3998" s="444" t="s">
        <v>5920</v>
      </c>
      <c r="E3998" s="443" t="s">
        <v>3153</v>
      </c>
      <c r="F3998" s="444" t="s">
        <v>3154</v>
      </c>
      <c r="G3998" s="443" t="s">
        <v>6058</v>
      </c>
      <c r="H3998" s="443" t="s">
        <v>6059</v>
      </c>
      <c r="I3998" s="445">
        <v>1725</v>
      </c>
      <c r="J3998" s="445">
        <v>10</v>
      </c>
      <c r="K3998" s="446">
        <v>17250</v>
      </c>
    </row>
    <row r="3999" spans="1:11" ht="14.45" customHeight="1" x14ac:dyDescent="0.2">
      <c r="A3999" s="441" t="s">
        <v>5061</v>
      </c>
      <c r="B3999" s="442" t="s">
        <v>5062</v>
      </c>
      <c r="C3999" s="443" t="s">
        <v>5919</v>
      </c>
      <c r="D3999" s="444" t="s">
        <v>5920</v>
      </c>
      <c r="E3999" s="443" t="s">
        <v>3153</v>
      </c>
      <c r="F3999" s="444" t="s">
        <v>3154</v>
      </c>
      <c r="G3999" s="443" t="s">
        <v>6060</v>
      </c>
      <c r="H3999" s="443" t="s">
        <v>6061</v>
      </c>
      <c r="I3999" s="445">
        <v>7927.5240234374996</v>
      </c>
      <c r="J3999" s="445">
        <v>5</v>
      </c>
      <c r="K3999" s="446">
        <v>39637.6201171875</v>
      </c>
    </row>
    <row r="4000" spans="1:11" ht="14.45" customHeight="1" x14ac:dyDescent="0.2">
      <c r="A4000" s="441" t="s">
        <v>5061</v>
      </c>
      <c r="B4000" s="442" t="s">
        <v>5062</v>
      </c>
      <c r="C4000" s="443" t="s">
        <v>5919</v>
      </c>
      <c r="D4000" s="444" t="s">
        <v>5920</v>
      </c>
      <c r="E4000" s="443" t="s">
        <v>3153</v>
      </c>
      <c r="F4000" s="444" t="s">
        <v>3154</v>
      </c>
      <c r="G4000" s="443" t="s">
        <v>6060</v>
      </c>
      <c r="H4000" s="443" t="s">
        <v>6062</v>
      </c>
      <c r="I4000" s="445">
        <v>8228</v>
      </c>
      <c r="J4000" s="445">
        <v>3</v>
      </c>
      <c r="K4000" s="446">
        <v>24684</v>
      </c>
    </row>
    <row r="4001" spans="1:11" ht="14.45" customHeight="1" x14ac:dyDescent="0.2">
      <c r="A4001" s="441" t="s">
        <v>5061</v>
      </c>
      <c r="B4001" s="442" t="s">
        <v>5062</v>
      </c>
      <c r="C4001" s="443" t="s">
        <v>5919</v>
      </c>
      <c r="D4001" s="444" t="s">
        <v>5920</v>
      </c>
      <c r="E4001" s="443" t="s">
        <v>381</v>
      </c>
      <c r="F4001" s="444" t="s">
        <v>382</v>
      </c>
      <c r="G4001" s="443" t="s">
        <v>5461</v>
      </c>
      <c r="H4001" s="443" t="s">
        <v>5462</v>
      </c>
      <c r="I4001" s="445">
        <v>5445</v>
      </c>
      <c r="J4001" s="445">
        <v>7</v>
      </c>
      <c r="K4001" s="446">
        <v>38115</v>
      </c>
    </row>
    <row r="4002" spans="1:11" ht="14.45" customHeight="1" x14ac:dyDescent="0.2">
      <c r="A4002" s="441" t="s">
        <v>5061</v>
      </c>
      <c r="B4002" s="442" t="s">
        <v>5062</v>
      </c>
      <c r="C4002" s="443" t="s">
        <v>5919</v>
      </c>
      <c r="D4002" s="444" t="s">
        <v>5920</v>
      </c>
      <c r="E4002" s="443" t="s">
        <v>381</v>
      </c>
      <c r="F4002" s="444" t="s">
        <v>382</v>
      </c>
      <c r="G4002" s="443" t="s">
        <v>5463</v>
      </c>
      <c r="H4002" s="443" t="s">
        <v>5464</v>
      </c>
      <c r="I4002" s="445">
        <v>5445</v>
      </c>
      <c r="J4002" s="445">
        <v>7</v>
      </c>
      <c r="K4002" s="446">
        <v>38115</v>
      </c>
    </row>
    <row r="4003" spans="1:11" ht="14.45" customHeight="1" x14ac:dyDescent="0.2">
      <c r="A4003" s="441" t="s">
        <v>5061</v>
      </c>
      <c r="B4003" s="442" t="s">
        <v>5062</v>
      </c>
      <c r="C4003" s="443" t="s">
        <v>5919</v>
      </c>
      <c r="D4003" s="444" t="s">
        <v>5920</v>
      </c>
      <c r="E4003" s="443" t="s">
        <v>381</v>
      </c>
      <c r="F4003" s="444" t="s">
        <v>382</v>
      </c>
      <c r="G4003" s="443" t="s">
        <v>5465</v>
      </c>
      <c r="H4003" s="443" t="s">
        <v>5466</v>
      </c>
      <c r="I4003" s="445">
        <v>5445</v>
      </c>
      <c r="J4003" s="445">
        <v>6</v>
      </c>
      <c r="K4003" s="446">
        <v>32670</v>
      </c>
    </row>
    <row r="4004" spans="1:11" ht="14.45" customHeight="1" x14ac:dyDescent="0.2">
      <c r="A4004" s="441" t="s">
        <v>5061</v>
      </c>
      <c r="B4004" s="442" t="s">
        <v>5062</v>
      </c>
      <c r="C4004" s="443" t="s">
        <v>5919</v>
      </c>
      <c r="D4004" s="444" t="s">
        <v>5920</v>
      </c>
      <c r="E4004" s="443" t="s">
        <v>381</v>
      </c>
      <c r="F4004" s="444" t="s">
        <v>382</v>
      </c>
      <c r="G4004" s="443" t="s">
        <v>5467</v>
      </c>
      <c r="H4004" s="443" t="s">
        <v>5468</v>
      </c>
      <c r="I4004" s="445">
        <v>5445</v>
      </c>
      <c r="J4004" s="445">
        <v>2</v>
      </c>
      <c r="K4004" s="446">
        <v>10890</v>
      </c>
    </row>
    <row r="4005" spans="1:11" ht="14.45" customHeight="1" x14ac:dyDescent="0.2">
      <c r="A4005" s="441" t="s">
        <v>5061</v>
      </c>
      <c r="B4005" s="442" t="s">
        <v>5062</v>
      </c>
      <c r="C4005" s="443" t="s">
        <v>5919</v>
      </c>
      <c r="D4005" s="444" t="s">
        <v>5920</v>
      </c>
      <c r="E4005" s="443" t="s">
        <v>381</v>
      </c>
      <c r="F4005" s="444" t="s">
        <v>382</v>
      </c>
      <c r="G4005" s="443" t="s">
        <v>5036</v>
      </c>
      <c r="H4005" s="443" t="s">
        <v>5065</v>
      </c>
      <c r="I4005" s="445">
        <v>141.58000183105469</v>
      </c>
      <c r="J4005" s="445">
        <v>11</v>
      </c>
      <c r="K4005" s="446">
        <v>1557.3800048828125</v>
      </c>
    </row>
    <row r="4006" spans="1:11" ht="14.45" customHeight="1" x14ac:dyDescent="0.2">
      <c r="A4006" s="441" t="s">
        <v>5061</v>
      </c>
      <c r="B4006" s="442" t="s">
        <v>5062</v>
      </c>
      <c r="C4006" s="443" t="s">
        <v>5919</v>
      </c>
      <c r="D4006" s="444" t="s">
        <v>5920</v>
      </c>
      <c r="E4006" s="443" t="s">
        <v>381</v>
      </c>
      <c r="F4006" s="444" t="s">
        <v>382</v>
      </c>
      <c r="G4006" s="443" t="s">
        <v>5036</v>
      </c>
      <c r="H4006" s="443" t="s">
        <v>5037</v>
      </c>
      <c r="I4006" s="445">
        <v>159.96199951171874</v>
      </c>
      <c r="J4006" s="445">
        <v>19</v>
      </c>
      <c r="K4006" s="446">
        <v>3057.6699523925781</v>
      </c>
    </row>
    <row r="4007" spans="1:11" ht="14.45" customHeight="1" x14ac:dyDescent="0.2">
      <c r="A4007" s="441" t="s">
        <v>5061</v>
      </c>
      <c r="B4007" s="442" t="s">
        <v>5062</v>
      </c>
      <c r="C4007" s="443" t="s">
        <v>5919</v>
      </c>
      <c r="D4007" s="444" t="s">
        <v>5920</v>
      </c>
      <c r="E4007" s="443" t="s">
        <v>381</v>
      </c>
      <c r="F4007" s="444" t="s">
        <v>382</v>
      </c>
      <c r="G4007" s="443" t="s">
        <v>5470</v>
      </c>
      <c r="H4007" s="443" t="s">
        <v>5471</v>
      </c>
      <c r="I4007" s="445">
        <v>3035.31005859375</v>
      </c>
      <c r="J4007" s="445">
        <v>7</v>
      </c>
      <c r="K4007" s="446">
        <v>21247.17041015625</v>
      </c>
    </row>
    <row r="4008" spans="1:11" ht="14.45" customHeight="1" x14ac:dyDescent="0.2">
      <c r="A4008" s="441" t="s">
        <v>5061</v>
      </c>
      <c r="B4008" s="442" t="s">
        <v>5062</v>
      </c>
      <c r="C4008" s="443" t="s">
        <v>5919</v>
      </c>
      <c r="D4008" s="444" t="s">
        <v>5920</v>
      </c>
      <c r="E4008" s="443" t="s">
        <v>381</v>
      </c>
      <c r="F4008" s="444" t="s">
        <v>382</v>
      </c>
      <c r="G4008" s="443" t="s">
        <v>5472</v>
      </c>
      <c r="H4008" s="443" t="s">
        <v>5473</v>
      </c>
      <c r="I4008" s="445">
        <v>3035.31005859375</v>
      </c>
      <c r="J4008" s="445">
        <v>2</v>
      </c>
      <c r="K4008" s="446">
        <v>6070.6201171875</v>
      </c>
    </row>
    <row r="4009" spans="1:11" ht="14.45" customHeight="1" x14ac:dyDescent="0.2">
      <c r="A4009" s="441" t="s">
        <v>5061</v>
      </c>
      <c r="B4009" s="442" t="s">
        <v>5062</v>
      </c>
      <c r="C4009" s="443" t="s">
        <v>5919</v>
      </c>
      <c r="D4009" s="444" t="s">
        <v>5920</v>
      </c>
      <c r="E4009" s="443" t="s">
        <v>381</v>
      </c>
      <c r="F4009" s="444" t="s">
        <v>382</v>
      </c>
      <c r="G4009" s="443" t="s">
        <v>5470</v>
      </c>
      <c r="H4009" s="443" t="s">
        <v>5478</v>
      </c>
      <c r="I4009" s="445">
        <v>3035.31005859375</v>
      </c>
      <c r="J4009" s="445">
        <v>5</v>
      </c>
      <c r="K4009" s="446">
        <v>15176.55029296875</v>
      </c>
    </row>
    <row r="4010" spans="1:11" ht="14.45" customHeight="1" x14ac:dyDescent="0.2">
      <c r="A4010" s="441" t="s">
        <v>5061</v>
      </c>
      <c r="B4010" s="442" t="s">
        <v>5062</v>
      </c>
      <c r="C4010" s="443" t="s">
        <v>5919</v>
      </c>
      <c r="D4010" s="444" t="s">
        <v>5920</v>
      </c>
      <c r="E4010" s="443" t="s">
        <v>381</v>
      </c>
      <c r="F4010" s="444" t="s">
        <v>382</v>
      </c>
      <c r="G4010" s="443" t="s">
        <v>5472</v>
      </c>
      <c r="H4010" s="443" t="s">
        <v>5479</v>
      </c>
      <c r="I4010" s="445">
        <v>3035.31005859375</v>
      </c>
      <c r="J4010" s="445">
        <v>4</v>
      </c>
      <c r="K4010" s="446">
        <v>12141.240234375</v>
      </c>
    </row>
    <row r="4011" spans="1:11" ht="14.45" customHeight="1" x14ac:dyDescent="0.2">
      <c r="A4011" s="441" t="s">
        <v>5061</v>
      </c>
      <c r="B4011" s="442" t="s">
        <v>5062</v>
      </c>
      <c r="C4011" s="443" t="s">
        <v>5919</v>
      </c>
      <c r="D4011" s="444" t="s">
        <v>5920</v>
      </c>
      <c r="E4011" s="443" t="s">
        <v>381</v>
      </c>
      <c r="F4011" s="444" t="s">
        <v>382</v>
      </c>
      <c r="G4011" s="443" t="s">
        <v>5495</v>
      </c>
      <c r="H4011" s="443" t="s">
        <v>5496</v>
      </c>
      <c r="I4011" s="445">
        <v>3130.75</v>
      </c>
      <c r="J4011" s="445">
        <v>4</v>
      </c>
      <c r="K4011" s="446">
        <v>12523</v>
      </c>
    </row>
    <row r="4012" spans="1:11" ht="14.45" customHeight="1" x14ac:dyDescent="0.2">
      <c r="A4012" s="441" t="s">
        <v>5061</v>
      </c>
      <c r="B4012" s="442" t="s">
        <v>5062</v>
      </c>
      <c r="C4012" s="443" t="s">
        <v>5919</v>
      </c>
      <c r="D4012" s="444" t="s">
        <v>5920</v>
      </c>
      <c r="E4012" s="443" t="s">
        <v>381</v>
      </c>
      <c r="F4012" s="444" t="s">
        <v>382</v>
      </c>
      <c r="G4012" s="443" t="s">
        <v>5495</v>
      </c>
      <c r="H4012" s="443" t="s">
        <v>5497</v>
      </c>
      <c r="I4012" s="445">
        <v>3130.75</v>
      </c>
      <c r="J4012" s="445">
        <v>4</v>
      </c>
      <c r="K4012" s="446">
        <v>12523</v>
      </c>
    </row>
    <row r="4013" spans="1:11" ht="14.45" customHeight="1" x14ac:dyDescent="0.2">
      <c r="A4013" s="441" t="s">
        <v>5061</v>
      </c>
      <c r="B4013" s="442" t="s">
        <v>5062</v>
      </c>
      <c r="C4013" s="443" t="s">
        <v>5919</v>
      </c>
      <c r="D4013" s="444" t="s">
        <v>5920</v>
      </c>
      <c r="E4013" s="443" t="s">
        <v>381</v>
      </c>
      <c r="F4013" s="444" t="s">
        <v>382</v>
      </c>
      <c r="G4013" s="443" t="s">
        <v>5498</v>
      </c>
      <c r="H4013" s="443" t="s">
        <v>5499</v>
      </c>
      <c r="I4013" s="445">
        <v>213.35000610351563</v>
      </c>
      <c r="J4013" s="445">
        <v>29</v>
      </c>
      <c r="K4013" s="446">
        <v>6187.0699768066406</v>
      </c>
    </row>
    <row r="4014" spans="1:11" ht="14.45" customHeight="1" x14ac:dyDescent="0.2">
      <c r="A4014" s="441" t="s">
        <v>5061</v>
      </c>
      <c r="B4014" s="442" t="s">
        <v>5062</v>
      </c>
      <c r="C4014" s="443" t="s">
        <v>5919</v>
      </c>
      <c r="D4014" s="444" t="s">
        <v>5920</v>
      </c>
      <c r="E4014" s="443" t="s">
        <v>381</v>
      </c>
      <c r="F4014" s="444" t="s">
        <v>382</v>
      </c>
      <c r="G4014" s="443" t="s">
        <v>5502</v>
      </c>
      <c r="H4014" s="443" t="s">
        <v>5503</v>
      </c>
      <c r="I4014" s="445">
        <v>2722.5</v>
      </c>
      <c r="J4014" s="445">
        <v>17</v>
      </c>
      <c r="K4014" s="446">
        <v>46282.5</v>
      </c>
    </row>
    <row r="4015" spans="1:11" ht="14.45" customHeight="1" x14ac:dyDescent="0.2">
      <c r="A4015" s="441" t="s">
        <v>5061</v>
      </c>
      <c r="B4015" s="442" t="s">
        <v>5062</v>
      </c>
      <c r="C4015" s="443" t="s">
        <v>5919</v>
      </c>
      <c r="D4015" s="444" t="s">
        <v>5920</v>
      </c>
      <c r="E4015" s="443" t="s">
        <v>381</v>
      </c>
      <c r="F4015" s="444" t="s">
        <v>382</v>
      </c>
      <c r="G4015" s="443" t="s">
        <v>5502</v>
      </c>
      <c r="H4015" s="443" t="s">
        <v>5504</v>
      </c>
      <c r="I4015" s="445">
        <v>2722.5</v>
      </c>
      <c r="J4015" s="445">
        <v>16</v>
      </c>
      <c r="K4015" s="446">
        <v>43560</v>
      </c>
    </row>
    <row r="4016" spans="1:11" ht="14.45" customHeight="1" x14ac:dyDescent="0.2">
      <c r="A4016" s="441" t="s">
        <v>5061</v>
      </c>
      <c r="B4016" s="442" t="s">
        <v>5062</v>
      </c>
      <c r="C4016" s="443" t="s">
        <v>5919</v>
      </c>
      <c r="D4016" s="444" t="s">
        <v>5920</v>
      </c>
      <c r="E4016" s="443" t="s">
        <v>1261</v>
      </c>
      <c r="F4016" s="444" t="s">
        <v>1262</v>
      </c>
      <c r="G4016" s="443" t="s">
        <v>5016</v>
      </c>
      <c r="H4016" s="443" t="s">
        <v>5017</v>
      </c>
      <c r="I4016" s="445">
        <v>38.360000610351563</v>
      </c>
      <c r="J4016" s="445">
        <v>8</v>
      </c>
      <c r="K4016" s="446">
        <v>306.8599853515625</v>
      </c>
    </row>
    <row r="4017" spans="1:11" ht="14.45" customHeight="1" x14ac:dyDescent="0.2">
      <c r="A4017" s="441" t="s">
        <v>5061</v>
      </c>
      <c r="B4017" s="442" t="s">
        <v>5062</v>
      </c>
      <c r="C4017" s="443" t="s">
        <v>5919</v>
      </c>
      <c r="D4017" s="444" t="s">
        <v>5920</v>
      </c>
      <c r="E4017" s="443" t="s">
        <v>1261</v>
      </c>
      <c r="F4017" s="444" t="s">
        <v>1262</v>
      </c>
      <c r="G4017" s="443" t="s">
        <v>5016</v>
      </c>
      <c r="H4017" s="443" t="s">
        <v>6063</v>
      </c>
      <c r="I4017" s="445">
        <v>38.360000610351563</v>
      </c>
      <c r="J4017" s="445">
        <v>3</v>
      </c>
      <c r="K4017" s="446">
        <v>115.06999969482422</v>
      </c>
    </row>
    <row r="4018" spans="1:11" ht="14.45" customHeight="1" x14ac:dyDescent="0.2">
      <c r="A4018" s="441" t="s">
        <v>5061</v>
      </c>
      <c r="B4018" s="442" t="s">
        <v>5062</v>
      </c>
      <c r="C4018" s="443" t="s">
        <v>5919</v>
      </c>
      <c r="D4018" s="444" t="s">
        <v>5920</v>
      </c>
      <c r="E4018" s="443" t="s">
        <v>373</v>
      </c>
      <c r="F4018" s="444" t="s">
        <v>374</v>
      </c>
      <c r="G4018" s="443" t="s">
        <v>3166</v>
      </c>
      <c r="H4018" s="443" t="s">
        <v>3167</v>
      </c>
      <c r="I4018" s="445">
        <v>65.199996948242188</v>
      </c>
      <c r="J4018" s="445">
        <v>110</v>
      </c>
      <c r="K4018" s="446">
        <v>7172</v>
      </c>
    </row>
    <row r="4019" spans="1:11" ht="14.45" customHeight="1" x14ac:dyDescent="0.2">
      <c r="A4019" s="441" t="s">
        <v>5061</v>
      </c>
      <c r="B4019" s="442" t="s">
        <v>5062</v>
      </c>
      <c r="C4019" s="443" t="s">
        <v>5919</v>
      </c>
      <c r="D4019" s="444" t="s">
        <v>5920</v>
      </c>
      <c r="E4019" s="443" t="s">
        <v>373</v>
      </c>
      <c r="F4019" s="444" t="s">
        <v>374</v>
      </c>
      <c r="G4019" s="443" t="s">
        <v>6064</v>
      </c>
      <c r="H4019" s="443" t="s">
        <v>6065</v>
      </c>
      <c r="I4019" s="445">
        <v>41.169998168945313</v>
      </c>
      <c r="J4019" s="445">
        <v>90</v>
      </c>
      <c r="K4019" s="446">
        <v>3705.300048828125</v>
      </c>
    </row>
    <row r="4020" spans="1:11" ht="14.45" customHeight="1" x14ac:dyDescent="0.2">
      <c r="A4020" s="441" t="s">
        <v>5061</v>
      </c>
      <c r="B4020" s="442" t="s">
        <v>5062</v>
      </c>
      <c r="C4020" s="443" t="s">
        <v>5919</v>
      </c>
      <c r="D4020" s="444" t="s">
        <v>5920</v>
      </c>
      <c r="E4020" s="443" t="s">
        <v>373</v>
      </c>
      <c r="F4020" s="444" t="s">
        <v>374</v>
      </c>
      <c r="G4020" s="443" t="s">
        <v>3166</v>
      </c>
      <c r="H4020" s="443" t="s">
        <v>3169</v>
      </c>
      <c r="I4020" s="445">
        <v>65.199996948242188</v>
      </c>
      <c r="J4020" s="445">
        <v>60</v>
      </c>
      <c r="K4020" s="446">
        <v>3912</v>
      </c>
    </row>
    <row r="4021" spans="1:11" ht="14.45" customHeight="1" x14ac:dyDescent="0.2">
      <c r="A4021" s="441" t="s">
        <v>5061</v>
      </c>
      <c r="B4021" s="442" t="s">
        <v>5062</v>
      </c>
      <c r="C4021" s="443" t="s">
        <v>5919</v>
      </c>
      <c r="D4021" s="444" t="s">
        <v>5920</v>
      </c>
      <c r="E4021" s="443" t="s">
        <v>373</v>
      </c>
      <c r="F4021" s="444" t="s">
        <v>374</v>
      </c>
      <c r="G4021" s="443" t="s">
        <v>6064</v>
      </c>
      <c r="H4021" s="443" t="s">
        <v>6066</v>
      </c>
      <c r="I4021" s="445">
        <v>41.169998168945313</v>
      </c>
      <c r="J4021" s="445">
        <v>70</v>
      </c>
      <c r="K4021" s="446">
        <v>2881.9000854492188</v>
      </c>
    </row>
    <row r="4022" spans="1:11" ht="14.45" customHeight="1" x14ac:dyDescent="0.2">
      <c r="A4022" s="441" t="s">
        <v>5061</v>
      </c>
      <c r="B4022" s="442" t="s">
        <v>5062</v>
      </c>
      <c r="C4022" s="443" t="s">
        <v>5919</v>
      </c>
      <c r="D4022" s="444" t="s">
        <v>5920</v>
      </c>
      <c r="E4022" s="443" t="s">
        <v>373</v>
      </c>
      <c r="F4022" s="444" t="s">
        <v>374</v>
      </c>
      <c r="G4022" s="443" t="s">
        <v>5068</v>
      </c>
      <c r="H4022" s="443" t="s">
        <v>5069</v>
      </c>
      <c r="I4022" s="445">
        <v>1259.7100219726563</v>
      </c>
      <c r="J4022" s="445">
        <v>11</v>
      </c>
      <c r="K4022" s="446">
        <v>13736.64990234375</v>
      </c>
    </row>
    <row r="4023" spans="1:11" ht="14.45" customHeight="1" x14ac:dyDescent="0.2">
      <c r="A4023" s="441" t="s">
        <v>5061</v>
      </c>
      <c r="B4023" s="442" t="s">
        <v>5062</v>
      </c>
      <c r="C4023" s="443" t="s">
        <v>5919</v>
      </c>
      <c r="D4023" s="444" t="s">
        <v>5920</v>
      </c>
      <c r="E4023" s="443" t="s">
        <v>373</v>
      </c>
      <c r="F4023" s="444" t="s">
        <v>374</v>
      </c>
      <c r="G4023" s="443" t="s">
        <v>6067</v>
      </c>
      <c r="H4023" s="443" t="s">
        <v>6068</v>
      </c>
      <c r="I4023" s="445">
        <v>0.98000001907348633</v>
      </c>
      <c r="J4023" s="445">
        <v>500</v>
      </c>
      <c r="K4023" s="446">
        <v>490</v>
      </c>
    </row>
    <row r="4024" spans="1:11" ht="14.45" customHeight="1" x14ac:dyDescent="0.2">
      <c r="A4024" s="441" t="s">
        <v>5061</v>
      </c>
      <c r="B4024" s="442" t="s">
        <v>5062</v>
      </c>
      <c r="C4024" s="443" t="s">
        <v>5919</v>
      </c>
      <c r="D4024" s="444" t="s">
        <v>5920</v>
      </c>
      <c r="E4024" s="443" t="s">
        <v>373</v>
      </c>
      <c r="F4024" s="444" t="s">
        <v>374</v>
      </c>
      <c r="G4024" s="443" t="s">
        <v>6067</v>
      </c>
      <c r="H4024" s="443" t="s">
        <v>6069</v>
      </c>
      <c r="I4024" s="445">
        <v>0.98000001907348633</v>
      </c>
      <c r="J4024" s="445">
        <v>1000</v>
      </c>
      <c r="K4024" s="446">
        <v>980</v>
      </c>
    </row>
    <row r="4025" spans="1:11" ht="14.45" customHeight="1" x14ac:dyDescent="0.2">
      <c r="A4025" s="441" t="s">
        <v>5061</v>
      </c>
      <c r="B4025" s="442" t="s">
        <v>5062</v>
      </c>
      <c r="C4025" s="443" t="s">
        <v>5919</v>
      </c>
      <c r="D4025" s="444" t="s">
        <v>5920</v>
      </c>
      <c r="E4025" s="443" t="s">
        <v>373</v>
      </c>
      <c r="F4025" s="444" t="s">
        <v>374</v>
      </c>
      <c r="G4025" s="443" t="s">
        <v>3179</v>
      </c>
      <c r="H4025" s="443" t="s">
        <v>3181</v>
      </c>
      <c r="I4025" s="445">
        <v>0.43000000715255737</v>
      </c>
      <c r="J4025" s="445">
        <v>1300</v>
      </c>
      <c r="K4025" s="446">
        <v>559</v>
      </c>
    </row>
    <row r="4026" spans="1:11" ht="14.45" customHeight="1" x14ac:dyDescent="0.2">
      <c r="A4026" s="441" t="s">
        <v>5061</v>
      </c>
      <c r="B4026" s="442" t="s">
        <v>5062</v>
      </c>
      <c r="C4026" s="443" t="s">
        <v>5919</v>
      </c>
      <c r="D4026" s="444" t="s">
        <v>5920</v>
      </c>
      <c r="E4026" s="443" t="s">
        <v>373</v>
      </c>
      <c r="F4026" s="444" t="s">
        <v>374</v>
      </c>
      <c r="G4026" s="443" t="s">
        <v>3147</v>
      </c>
      <c r="H4026" s="443" t="s">
        <v>4827</v>
      </c>
      <c r="I4026" s="445">
        <v>1.1811110708448622</v>
      </c>
      <c r="J4026" s="445">
        <v>700</v>
      </c>
      <c r="K4026" s="446">
        <v>828.5</v>
      </c>
    </row>
    <row r="4027" spans="1:11" ht="14.45" customHeight="1" x14ac:dyDescent="0.2">
      <c r="A4027" s="441" t="s">
        <v>5061</v>
      </c>
      <c r="B4027" s="442" t="s">
        <v>5062</v>
      </c>
      <c r="C4027" s="443" t="s">
        <v>5919</v>
      </c>
      <c r="D4027" s="444" t="s">
        <v>5920</v>
      </c>
      <c r="E4027" s="443" t="s">
        <v>373</v>
      </c>
      <c r="F4027" s="444" t="s">
        <v>374</v>
      </c>
      <c r="G4027" s="443" t="s">
        <v>3147</v>
      </c>
      <c r="H4027" s="443" t="s">
        <v>3148</v>
      </c>
      <c r="I4027" s="445">
        <v>1.1799999475479126</v>
      </c>
      <c r="J4027" s="445">
        <v>200</v>
      </c>
      <c r="K4027" s="446">
        <v>236</v>
      </c>
    </row>
    <row r="4028" spans="1:11" ht="14.45" customHeight="1" x14ac:dyDescent="0.2">
      <c r="A4028" s="441" t="s">
        <v>5061</v>
      </c>
      <c r="B4028" s="442" t="s">
        <v>5062</v>
      </c>
      <c r="C4028" s="443" t="s">
        <v>5919</v>
      </c>
      <c r="D4028" s="444" t="s">
        <v>5920</v>
      </c>
      <c r="E4028" s="443" t="s">
        <v>373</v>
      </c>
      <c r="F4028" s="444" t="s">
        <v>374</v>
      </c>
      <c r="G4028" s="443" t="s">
        <v>5096</v>
      </c>
      <c r="H4028" s="443" t="s">
        <v>5097</v>
      </c>
      <c r="I4028" s="445">
        <v>6.3299999237060547</v>
      </c>
      <c r="J4028" s="445">
        <v>100</v>
      </c>
      <c r="K4028" s="446">
        <v>633</v>
      </c>
    </row>
    <row r="4029" spans="1:11" ht="14.45" customHeight="1" x14ac:dyDescent="0.2">
      <c r="A4029" s="441" t="s">
        <v>5061</v>
      </c>
      <c r="B4029" s="442" t="s">
        <v>5062</v>
      </c>
      <c r="C4029" s="443" t="s">
        <v>5919</v>
      </c>
      <c r="D4029" s="444" t="s">
        <v>5920</v>
      </c>
      <c r="E4029" s="443" t="s">
        <v>373</v>
      </c>
      <c r="F4029" s="444" t="s">
        <v>374</v>
      </c>
      <c r="G4029" s="443" t="s">
        <v>6070</v>
      </c>
      <c r="H4029" s="443" t="s">
        <v>6071</v>
      </c>
      <c r="I4029" s="445">
        <v>138</v>
      </c>
      <c r="J4029" s="445">
        <v>30</v>
      </c>
      <c r="K4029" s="446">
        <v>4140</v>
      </c>
    </row>
    <row r="4030" spans="1:11" ht="14.45" customHeight="1" x14ac:dyDescent="0.2">
      <c r="A4030" s="441" t="s">
        <v>5061</v>
      </c>
      <c r="B4030" s="442" t="s">
        <v>5062</v>
      </c>
      <c r="C4030" s="443" t="s">
        <v>5919</v>
      </c>
      <c r="D4030" s="444" t="s">
        <v>5920</v>
      </c>
      <c r="E4030" s="443" t="s">
        <v>373</v>
      </c>
      <c r="F4030" s="444" t="s">
        <v>374</v>
      </c>
      <c r="G4030" s="443" t="s">
        <v>6072</v>
      </c>
      <c r="H4030" s="443" t="s">
        <v>6073</v>
      </c>
      <c r="I4030" s="445">
        <v>167.83000183105469</v>
      </c>
      <c r="J4030" s="445">
        <v>30</v>
      </c>
      <c r="K4030" s="446">
        <v>5034.89990234375</v>
      </c>
    </row>
    <row r="4031" spans="1:11" ht="14.45" customHeight="1" x14ac:dyDescent="0.2">
      <c r="A4031" s="441" t="s">
        <v>5061</v>
      </c>
      <c r="B4031" s="442" t="s">
        <v>5062</v>
      </c>
      <c r="C4031" s="443" t="s">
        <v>5919</v>
      </c>
      <c r="D4031" s="444" t="s">
        <v>5920</v>
      </c>
      <c r="E4031" s="443" t="s">
        <v>373</v>
      </c>
      <c r="F4031" s="444" t="s">
        <v>374</v>
      </c>
      <c r="G4031" s="443" t="s">
        <v>3185</v>
      </c>
      <c r="H4031" s="443" t="s">
        <v>3186</v>
      </c>
      <c r="I4031" s="445">
        <v>517.5</v>
      </c>
      <c r="J4031" s="445">
        <v>100</v>
      </c>
      <c r="K4031" s="446">
        <v>51750</v>
      </c>
    </row>
    <row r="4032" spans="1:11" ht="14.45" customHeight="1" x14ac:dyDescent="0.2">
      <c r="A4032" s="441" t="s">
        <v>5061</v>
      </c>
      <c r="B4032" s="442" t="s">
        <v>5062</v>
      </c>
      <c r="C4032" s="443" t="s">
        <v>5919</v>
      </c>
      <c r="D4032" s="444" t="s">
        <v>5920</v>
      </c>
      <c r="E4032" s="443" t="s">
        <v>373</v>
      </c>
      <c r="F4032" s="444" t="s">
        <v>374</v>
      </c>
      <c r="G4032" s="443" t="s">
        <v>6074</v>
      </c>
      <c r="H4032" s="443" t="s">
        <v>6075</v>
      </c>
      <c r="I4032" s="445">
        <v>3835.02001953125</v>
      </c>
      <c r="J4032" s="445">
        <v>12</v>
      </c>
      <c r="K4032" s="446">
        <v>46020.23828125</v>
      </c>
    </row>
    <row r="4033" spans="1:11" ht="14.45" customHeight="1" x14ac:dyDescent="0.2">
      <c r="A4033" s="441" t="s">
        <v>5061</v>
      </c>
      <c r="B4033" s="442" t="s">
        <v>5062</v>
      </c>
      <c r="C4033" s="443" t="s">
        <v>5919</v>
      </c>
      <c r="D4033" s="444" t="s">
        <v>5920</v>
      </c>
      <c r="E4033" s="443" t="s">
        <v>373</v>
      </c>
      <c r="F4033" s="444" t="s">
        <v>374</v>
      </c>
      <c r="G4033" s="443" t="s">
        <v>6076</v>
      </c>
      <c r="H4033" s="443" t="s">
        <v>6077</v>
      </c>
      <c r="I4033" s="445">
        <v>1380</v>
      </c>
      <c r="J4033" s="445">
        <v>10</v>
      </c>
      <c r="K4033" s="446">
        <v>13800</v>
      </c>
    </row>
    <row r="4034" spans="1:11" ht="14.45" customHeight="1" x14ac:dyDescent="0.2">
      <c r="A4034" s="441" t="s">
        <v>5061</v>
      </c>
      <c r="B4034" s="442" t="s">
        <v>5062</v>
      </c>
      <c r="C4034" s="443" t="s">
        <v>5919</v>
      </c>
      <c r="D4034" s="444" t="s">
        <v>5920</v>
      </c>
      <c r="E4034" s="443" t="s">
        <v>373</v>
      </c>
      <c r="F4034" s="444" t="s">
        <v>374</v>
      </c>
      <c r="G4034" s="443" t="s">
        <v>5107</v>
      </c>
      <c r="H4034" s="443" t="s">
        <v>5108</v>
      </c>
      <c r="I4034" s="445">
        <v>22.149999618530273</v>
      </c>
      <c r="J4034" s="445">
        <v>20</v>
      </c>
      <c r="K4034" s="446">
        <v>443</v>
      </c>
    </row>
    <row r="4035" spans="1:11" ht="14.45" customHeight="1" x14ac:dyDescent="0.2">
      <c r="A4035" s="441" t="s">
        <v>5061</v>
      </c>
      <c r="B4035" s="442" t="s">
        <v>5062</v>
      </c>
      <c r="C4035" s="443" t="s">
        <v>5919</v>
      </c>
      <c r="D4035" s="444" t="s">
        <v>5920</v>
      </c>
      <c r="E4035" s="443" t="s">
        <v>373</v>
      </c>
      <c r="F4035" s="444" t="s">
        <v>374</v>
      </c>
      <c r="G4035" s="443" t="s">
        <v>5117</v>
      </c>
      <c r="H4035" s="443" t="s">
        <v>5118</v>
      </c>
      <c r="I4035" s="445">
        <v>176.58999633789063</v>
      </c>
      <c r="J4035" s="445">
        <v>3</v>
      </c>
      <c r="K4035" s="446">
        <v>492.34999084472656</v>
      </c>
    </row>
    <row r="4036" spans="1:11" ht="14.45" customHeight="1" x14ac:dyDescent="0.2">
      <c r="A4036" s="441" t="s">
        <v>5061</v>
      </c>
      <c r="B4036" s="442" t="s">
        <v>5062</v>
      </c>
      <c r="C4036" s="443" t="s">
        <v>5919</v>
      </c>
      <c r="D4036" s="444" t="s">
        <v>5920</v>
      </c>
      <c r="E4036" s="443" t="s">
        <v>373</v>
      </c>
      <c r="F4036" s="444" t="s">
        <v>374</v>
      </c>
      <c r="G4036" s="443" t="s">
        <v>6078</v>
      </c>
      <c r="H4036" s="443" t="s">
        <v>6079</v>
      </c>
      <c r="I4036" s="445">
        <v>376.16500549316407</v>
      </c>
      <c r="J4036" s="445">
        <v>16</v>
      </c>
      <c r="K4036" s="446">
        <v>6032.9000854492188</v>
      </c>
    </row>
    <row r="4037" spans="1:11" ht="14.45" customHeight="1" x14ac:dyDescent="0.2">
      <c r="A4037" s="441" t="s">
        <v>5061</v>
      </c>
      <c r="B4037" s="442" t="s">
        <v>5062</v>
      </c>
      <c r="C4037" s="443" t="s">
        <v>5919</v>
      </c>
      <c r="D4037" s="444" t="s">
        <v>5920</v>
      </c>
      <c r="E4037" s="443" t="s">
        <v>373</v>
      </c>
      <c r="F4037" s="444" t="s">
        <v>374</v>
      </c>
      <c r="G4037" s="443" t="s">
        <v>5129</v>
      </c>
      <c r="H4037" s="443" t="s">
        <v>5130</v>
      </c>
      <c r="I4037" s="445">
        <v>22.944000244140625</v>
      </c>
      <c r="J4037" s="445">
        <v>450</v>
      </c>
      <c r="K4037" s="446">
        <v>10324</v>
      </c>
    </row>
    <row r="4038" spans="1:11" ht="14.45" customHeight="1" x14ac:dyDescent="0.2">
      <c r="A4038" s="441" t="s">
        <v>5061</v>
      </c>
      <c r="B4038" s="442" t="s">
        <v>5062</v>
      </c>
      <c r="C4038" s="443" t="s">
        <v>5919</v>
      </c>
      <c r="D4038" s="444" t="s">
        <v>5920</v>
      </c>
      <c r="E4038" s="443" t="s">
        <v>373</v>
      </c>
      <c r="F4038" s="444" t="s">
        <v>374</v>
      </c>
      <c r="G4038" s="443" t="s">
        <v>5096</v>
      </c>
      <c r="H4038" s="443" t="s">
        <v>5134</v>
      </c>
      <c r="I4038" s="445">
        <v>6.3266666730244951</v>
      </c>
      <c r="J4038" s="445">
        <v>400</v>
      </c>
      <c r="K4038" s="446">
        <v>2530</v>
      </c>
    </row>
    <row r="4039" spans="1:11" ht="14.45" customHeight="1" x14ac:dyDescent="0.2">
      <c r="A4039" s="441" t="s">
        <v>5061</v>
      </c>
      <c r="B4039" s="442" t="s">
        <v>5062</v>
      </c>
      <c r="C4039" s="443" t="s">
        <v>5919</v>
      </c>
      <c r="D4039" s="444" t="s">
        <v>5920</v>
      </c>
      <c r="E4039" s="443" t="s">
        <v>373</v>
      </c>
      <c r="F4039" s="444" t="s">
        <v>374</v>
      </c>
      <c r="G4039" s="443" t="s">
        <v>6070</v>
      </c>
      <c r="H4039" s="443" t="s">
        <v>6080</v>
      </c>
      <c r="I4039" s="445">
        <v>138</v>
      </c>
      <c r="J4039" s="445">
        <v>15</v>
      </c>
      <c r="K4039" s="446">
        <v>2070</v>
      </c>
    </row>
    <row r="4040" spans="1:11" ht="14.45" customHeight="1" x14ac:dyDescent="0.2">
      <c r="A4040" s="441" t="s">
        <v>5061</v>
      </c>
      <c r="B4040" s="442" t="s">
        <v>5062</v>
      </c>
      <c r="C4040" s="443" t="s">
        <v>5919</v>
      </c>
      <c r="D4040" s="444" t="s">
        <v>5920</v>
      </c>
      <c r="E4040" s="443" t="s">
        <v>373</v>
      </c>
      <c r="F4040" s="444" t="s">
        <v>374</v>
      </c>
      <c r="G4040" s="443" t="s">
        <v>6072</v>
      </c>
      <c r="H4040" s="443" t="s">
        <v>6081</v>
      </c>
      <c r="I4040" s="445">
        <v>167.83000183105469</v>
      </c>
      <c r="J4040" s="445">
        <v>15</v>
      </c>
      <c r="K4040" s="446">
        <v>2517.449951171875</v>
      </c>
    </row>
    <row r="4041" spans="1:11" ht="14.45" customHeight="1" x14ac:dyDescent="0.2">
      <c r="A4041" s="441" t="s">
        <v>5061</v>
      </c>
      <c r="B4041" s="442" t="s">
        <v>5062</v>
      </c>
      <c r="C4041" s="443" t="s">
        <v>5919</v>
      </c>
      <c r="D4041" s="444" t="s">
        <v>5920</v>
      </c>
      <c r="E4041" s="443" t="s">
        <v>373</v>
      </c>
      <c r="F4041" s="444" t="s">
        <v>374</v>
      </c>
      <c r="G4041" s="443" t="s">
        <v>3185</v>
      </c>
      <c r="H4041" s="443" t="s">
        <v>3229</v>
      </c>
      <c r="I4041" s="445">
        <v>517.5</v>
      </c>
      <c r="J4041" s="445">
        <v>60</v>
      </c>
      <c r="K4041" s="446">
        <v>31050</v>
      </c>
    </row>
    <row r="4042" spans="1:11" ht="14.45" customHeight="1" x14ac:dyDescent="0.2">
      <c r="A4042" s="441" t="s">
        <v>5061</v>
      </c>
      <c r="B4042" s="442" t="s">
        <v>5062</v>
      </c>
      <c r="C4042" s="443" t="s">
        <v>5919</v>
      </c>
      <c r="D4042" s="444" t="s">
        <v>5920</v>
      </c>
      <c r="E4042" s="443" t="s">
        <v>373</v>
      </c>
      <c r="F4042" s="444" t="s">
        <v>374</v>
      </c>
      <c r="G4042" s="443" t="s">
        <v>6074</v>
      </c>
      <c r="H4042" s="443" t="s">
        <v>6082</v>
      </c>
      <c r="I4042" s="445">
        <v>3835.02001953125</v>
      </c>
      <c r="J4042" s="445">
        <v>3</v>
      </c>
      <c r="K4042" s="446">
        <v>11505.0595703125</v>
      </c>
    </row>
    <row r="4043" spans="1:11" ht="14.45" customHeight="1" x14ac:dyDescent="0.2">
      <c r="A4043" s="441" t="s">
        <v>5061</v>
      </c>
      <c r="B4043" s="442" t="s">
        <v>5062</v>
      </c>
      <c r="C4043" s="443" t="s">
        <v>5919</v>
      </c>
      <c r="D4043" s="444" t="s">
        <v>5920</v>
      </c>
      <c r="E4043" s="443" t="s">
        <v>373</v>
      </c>
      <c r="F4043" s="444" t="s">
        <v>374</v>
      </c>
      <c r="G4043" s="443" t="s">
        <v>3207</v>
      </c>
      <c r="H4043" s="443" t="s">
        <v>3236</v>
      </c>
      <c r="I4043" s="445">
        <v>98.419998168945313</v>
      </c>
      <c r="J4043" s="445">
        <v>10</v>
      </c>
      <c r="K4043" s="446">
        <v>984.19000244140625</v>
      </c>
    </row>
    <row r="4044" spans="1:11" ht="14.45" customHeight="1" x14ac:dyDescent="0.2">
      <c r="A4044" s="441" t="s">
        <v>5061</v>
      </c>
      <c r="B4044" s="442" t="s">
        <v>5062</v>
      </c>
      <c r="C4044" s="443" t="s">
        <v>5919</v>
      </c>
      <c r="D4044" s="444" t="s">
        <v>5920</v>
      </c>
      <c r="E4044" s="443" t="s">
        <v>373</v>
      </c>
      <c r="F4044" s="444" t="s">
        <v>374</v>
      </c>
      <c r="G4044" s="443" t="s">
        <v>5117</v>
      </c>
      <c r="H4044" s="443" t="s">
        <v>5145</v>
      </c>
      <c r="I4044" s="445">
        <v>139.16999816894531</v>
      </c>
      <c r="J4044" s="445">
        <v>1</v>
      </c>
      <c r="K4044" s="446">
        <v>139.16999816894531</v>
      </c>
    </row>
    <row r="4045" spans="1:11" ht="14.45" customHeight="1" x14ac:dyDescent="0.2">
      <c r="A4045" s="441" t="s">
        <v>5061</v>
      </c>
      <c r="B4045" s="442" t="s">
        <v>5062</v>
      </c>
      <c r="C4045" s="443" t="s">
        <v>5919</v>
      </c>
      <c r="D4045" s="444" t="s">
        <v>5920</v>
      </c>
      <c r="E4045" s="443" t="s">
        <v>373</v>
      </c>
      <c r="F4045" s="444" t="s">
        <v>374</v>
      </c>
      <c r="G4045" s="443" t="s">
        <v>6078</v>
      </c>
      <c r="H4045" s="443" t="s">
        <v>6083</v>
      </c>
      <c r="I4045" s="445">
        <v>372.60000610351563</v>
      </c>
      <c r="J4045" s="445">
        <v>7</v>
      </c>
      <c r="K4045" s="446">
        <v>2608.2000427246094</v>
      </c>
    </row>
    <row r="4046" spans="1:11" ht="14.45" customHeight="1" x14ac:dyDescent="0.2">
      <c r="A4046" s="441" t="s">
        <v>5061</v>
      </c>
      <c r="B4046" s="442" t="s">
        <v>5062</v>
      </c>
      <c r="C4046" s="443" t="s">
        <v>5919</v>
      </c>
      <c r="D4046" s="444" t="s">
        <v>5920</v>
      </c>
      <c r="E4046" s="443" t="s">
        <v>373</v>
      </c>
      <c r="F4046" s="444" t="s">
        <v>374</v>
      </c>
      <c r="G4046" s="443" t="s">
        <v>6084</v>
      </c>
      <c r="H4046" s="443" t="s">
        <v>6085</v>
      </c>
      <c r="I4046" s="445">
        <v>41.240001678466797</v>
      </c>
      <c r="J4046" s="445">
        <v>100</v>
      </c>
      <c r="K4046" s="446">
        <v>4124.35986328125</v>
      </c>
    </row>
    <row r="4047" spans="1:11" ht="14.45" customHeight="1" x14ac:dyDescent="0.2">
      <c r="A4047" s="441" t="s">
        <v>5061</v>
      </c>
      <c r="B4047" s="442" t="s">
        <v>5062</v>
      </c>
      <c r="C4047" s="443" t="s">
        <v>5919</v>
      </c>
      <c r="D4047" s="444" t="s">
        <v>5920</v>
      </c>
      <c r="E4047" s="443" t="s">
        <v>373</v>
      </c>
      <c r="F4047" s="444" t="s">
        <v>374</v>
      </c>
      <c r="G4047" s="443" t="s">
        <v>2635</v>
      </c>
      <c r="H4047" s="443" t="s">
        <v>2636</v>
      </c>
      <c r="I4047" s="445">
        <v>1.3799999952316284</v>
      </c>
      <c r="J4047" s="445">
        <v>1750</v>
      </c>
      <c r="K4047" s="446">
        <v>2415</v>
      </c>
    </row>
    <row r="4048" spans="1:11" ht="14.45" customHeight="1" x14ac:dyDescent="0.2">
      <c r="A4048" s="441" t="s">
        <v>5061</v>
      </c>
      <c r="B4048" s="442" t="s">
        <v>5062</v>
      </c>
      <c r="C4048" s="443" t="s">
        <v>5919</v>
      </c>
      <c r="D4048" s="444" t="s">
        <v>5920</v>
      </c>
      <c r="E4048" s="443" t="s">
        <v>373</v>
      </c>
      <c r="F4048" s="444" t="s">
        <v>374</v>
      </c>
      <c r="G4048" s="443" t="s">
        <v>3247</v>
      </c>
      <c r="H4048" s="443" t="s">
        <v>3248</v>
      </c>
      <c r="I4048" s="445">
        <v>2.0611110528310141</v>
      </c>
      <c r="J4048" s="445">
        <v>900</v>
      </c>
      <c r="K4048" s="446">
        <v>1855</v>
      </c>
    </row>
    <row r="4049" spans="1:11" ht="14.45" customHeight="1" x14ac:dyDescent="0.2">
      <c r="A4049" s="441" t="s">
        <v>5061</v>
      </c>
      <c r="B4049" s="442" t="s">
        <v>5062</v>
      </c>
      <c r="C4049" s="443" t="s">
        <v>5919</v>
      </c>
      <c r="D4049" s="444" t="s">
        <v>5920</v>
      </c>
      <c r="E4049" s="443" t="s">
        <v>373</v>
      </c>
      <c r="F4049" s="444" t="s">
        <v>374</v>
      </c>
      <c r="G4049" s="443" t="s">
        <v>3251</v>
      </c>
      <c r="H4049" s="443" t="s">
        <v>3252</v>
      </c>
      <c r="I4049" s="445">
        <v>5.8762500286102295</v>
      </c>
      <c r="J4049" s="445">
        <v>700</v>
      </c>
      <c r="K4049" s="446">
        <v>4113.52001953125</v>
      </c>
    </row>
    <row r="4050" spans="1:11" ht="14.45" customHeight="1" x14ac:dyDescent="0.2">
      <c r="A4050" s="441" t="s">
        <v>5061</v>
      </c>
      <c r="B4050" s="442" t="s">
        <v>5062</v>
      </c>
      <c r="C4050" s="443" t="s">
        <v>5919</v>
      </c>
      <c r="D4050" s="444" t="s">
        <v>5920</v>
      </c>
      <c r="E4050" s="443" t="s">
        <v>373</v>
      </c>
      <c r="F4050" s="444" t="s">
        <v>374</v>
      </c>
      <c r="G4050" s="443" t="s">
        <v>3255</v>
      </c>
      <c r="H4050" s="443" t="s">
        <v>3256</v>
      </c>
      <c r="I4050" s="445">
        <v>98.375</v>
      </c>
      <c r="J4050" s="445">
        <v>3</v>
      </c>
      <c r="K4050" s="446">
        <v>295.12000274658203</v>
      </c>
    </row>
    <row r="4051" spans="1:11" ht="14.45" customHeight="1" x14ac:dyDescent="0.2">
      <c r="A4051" s="441" t="s">
        <v>5061</v>
      </c>
      <c r="B4051" s="442" t="s">
        <v>5062</v>
      </c>
      <c r="C4051" s="443" t="s">
        <v>5919</v>
      </c>
      <c r="D4051" s="444" t="s">
        <v>5920</v>
      </c>
      <c r="E4051" s="443" t="s">
        <v>373</v>
      </c>
      <c r="F4051" s="444" t="s">
        <v>374</v>
      </c>
      <c r="G4051" s="443" t="s">
        <v>1353</v>
      </c>
      <c r="H4051" s="443" t="s">
        <v>1354</v>
      </c>
      <c r="I4051" s="445">
        <v>0.37999999523162842</v>
      </c>
      <c r="J4051" s="445">
        <v>10</v>
      </c>
      <c r="K4051" s="446">
        <v>3.7999999523162842</v>
      </c>
    </row>
    <row r="4052" spans="1:11" ht="14.45" customHeight="1" x14ac:dyDescent="0.2">
      <c r="A4052" s="441" t="s">
        <v>5061</v>
      </c>
      <c r="B4052" s="442" t="s">
        <v>5062</v>
      </c>
      <c r="C4052" s="443" t="s">
        <v>5919</v>
      </c>
      <c r="D4052" s="444" t="s">
        <v>5920</v>
      </c>
      <c r="E4052" s="443" t="s">
        <v>373</v>
      </c>
      <c r="F4052" s="444" t="s">
        <v>374</v>
      </c>
      <c r="G4052" s="443" t="s">
        <v>5158</v>
      </c>
      <c r="H4052" s="443" t="s">
        <v>5159</v>
      </c>
      <c r="I4052" s="445">
        <v>7.7012500166893005</v>
      </c>
      <c r="J4052" s="445">
        <v>180</v>
      </c>
      <c r="K4052" s="446">
        <v>1386.9599838256836</v>
      </c>
    </row>
    <row r="4053" spans="1:11" ht="14.45" customHeight="1" x14ac:dyDescent="0.2">
      <c r="A4053" s="441" t="s">
        <v>5061</v>
      </c>
      <c r="B4053" s="442" t="s">
        <v>5062</v>
      </c>
      <c r="C4053" s="443" t="s">
        <v>5919</v>
      </c>
      <c r="D4053" s="444" t="s">
        <v>5920</v>
      </c>
      <c r="E4053" s="443" t="s">
        <v>373</v>
      </c>
      <c r="F4053" s="444" t="s">
        <v>374</v>
      </c>
      <c r="G4053" s="443" t="s">
        <v>5575</v>
      </c>
      <c r="H4053" s="443" t="s">
        <v>5576</v>
      </c>
      <c r="I4053" s="445">
        <v>25.553332646687824</v>
      </c>
      <c r="J4053" s="445">
        <v>72</v>
      </c>
      <c r="K4053" s="446">
        <v>1839.9400024414063</v>
      </c>
    </row>
    <row r="4054" spans="1:11" ht="14.45" customHeight="1" x14ac:dyDescent="0.2">
      <c r="A4054" s="441" t="s">
        <v>5061</v>
      </c>
      <c r="B4054" s="442" t="s">
        <v>5062</v>
      </c>
      <c r="C4054" s="443" t="s">
        <v>5919</v>
      </c>
      <c r="D4054" s="444" t="s">
        <v>5920</v>
      </c>
      <c r="E4054" s="443" t="s">
        <v>373</v>
      </c>
      <c r="F4054" s="444" t="s">
        <v>374</v>
      </c>
      <c r="G4054" s="443" t="s">
        <v>2635</v>
      </c>
      <c r="H4054" s="443" t="s">
        <v>5160</v>
      </c>
      <c r="I4054" s="445">
        <v>1.3799999952316284</v>
      </c>
      <c r="J4054" s="445">
        <v>1200</v>
      </c>
      <c r="K4054" s="446">
        <v>1656</v>
      </c>
    </row>
    <row r="4055" spans="1:11" ht="14.45" customHeight="1" x14ac:dyDescent="0.2">
      <c r="A4055" s="441" t="s">
        <v>5061</v>
      </c>
      <c r="B4055" s="442" t="s">
        <v>5062</v>
      </c>
      <c r="C4055" s="443" t="s">
        <v>5919</v>
      </c>
      <c r="D4055" s="444" t="s">
        <v>5920</v>
      </c>
      <c r="E4055" s="443" t="s">
        <v>373</v>
      </c>
      <c r="F4055" s="444" t="s">
        <v>374</v>
      </c>
      <c r="G4055" s="443" t="s">
        <v>3247</v>
      </c>
      <c r="H4055" s="443" t="s">
        <v>3263</v>
      </c>
      <c r="I4055" s="445">
        <v>2.0614285128457204</v>
      </c>
      <c r="J4055" s="445">
        <v>600</v>
      </c>
      <c r="K4055" s="446">
        <v>1236.5</v>
      </c>
    </row>
    <row r="4056" spans="1:11" ht="14.45" customHeight="1" x14ac:dyDescent="0.2">
      <c r="A4056" s="441" t="s">
        <v>5061</v>
      </c>
      <c r="B4056" s="442" t="s">
        <v>5062</v>
      </c>
      <c r="C4056" s="443" t="s">
        <v>5919</v>
      </c>
      <c r="D4056" s="444" t="s">
        <v>5920</v>
      </c>
      <c r="E4056" s="443" t="s">
        <v>373</v>
      </c>
      <c r="F4056" s="444" t="s">
        <v>374</v>
      </c>
      <c r="G4056" s="443" t="s">
        <v>3251</v>
      </c>
      <c r="H4056" s="443" t="s">
        <v>3265</v>
      </c>
      <c r="I4056" s="445">
        <v>5.8733332951863604</v>
      </c>
      <c r="J4056" s="445">
        <v>300</v>
      </c>
      <c r="K4056" s="446">
        <v>1762</v>
      </c>
    </row>
    <row r="4057" spans="1:11" ht="14.45" customHeight="1" x14ac:dyDescent="0.2">
      <c r="A4057" s="441" t="s">
        <v>5061</v>
      </c>
      <c r="B4057" s="442" t="s">
        <v>5062</v>
      </c>
      <c r="C4057" s="443" t="s">
        <v>5919</v>
      </c>
      <c r="D4057" s="444" t="s">
        <v>5920</v>
      </c>
      <c r="E4057" s="443" t="s">
        <v>373</v>
      </c>
      <c r="F4057" s="444" t="s">
        <v>374</v>
      </c>
      <c r="G4057" s="443" t="s">
        <v>3255</v>
      </c>
      <c r="H4057" s="443" t="s">
        <v>3267</v>
      </c>
      <c r="I4057" s="445">
        <v>98.379997253417969</v>
      </c>
      <c r="J4057" s="445">
        <v>2</v>
      </c>
      <c r="K4057" s="446">
        <v>196.75999450683594</v>
      </c>
    </row>
    <row r="4058" spans="1:11" ht="14.45" customHeight="1" x14ac:dyDescent="0.2">
      <c r="A4058" s="441" t="s">
        <v>5061</v>
      </c>
      <c r="B4058" s="442" t="s">
        <v>5062</v>
      </c>
      <c r="C4058" s="443" t="s">
        <v>5919</v>
      </c>
      <c r="D4058" s="444" t="s">
        <v>5920</v>
      </c>
      <c r="E4058" s="443" t="s">
        <v>373</v>
      </c>
      <c r="F4058" s="444" t="s">
        <v>374</v>
      </c>
      <c r="G4058" s="443" t="s">
        <v>6086</v>
      </c>
      <c r="H4058" s="443" t="s">
        <v>6087</v>
      </c>
      <c r="I4058" s="445">
        <v>5.619999885559082</v>
      </c>
      <c r="J4058" s="445">
        <v>48</v>
      </c>
      <c r="K4058" s="446">
        <v>269.92001342773438</v>
      </c>
    </row>
    <row r="4059" spans="1:11" ht="14.45" customHeight="1" x14ac:dyDescent="0.2">
      <c r="A4059" s="441" t="s">
        <v>5061</v>
      </c>
      <c r="B4059" s="442" t="s">
        <v>5062</v>
      </c>
      <c r="C4059" s="443" t="s">
        <v>5919</v>
      </c>
      <c r="D4059" s="444" t="s">
        <v>5920</v>
      </c>
      <c r="E4059" s="443" t="s">
        <v>373</v>
      </c>
      <c r="F4059" s="444" t="s">
        <v>374</v>
      </c>
      <c r="G4059" s="443" t="s">
        <v>5158</v>
      </c>
      <c r="H4059" s="443" t="s">
        <v>5581</v>
      </c>
      <c r="I4059" s="445">
        <v>7.630000114440918</v>
      </c>
      <c r="J4059" s="445">
        <v>120</v>
      </c>
      <c r="K4059" s="446">
        <v>915.5999755859375</v>
      </c>
    </row>
    <row r="4060" spans="1:11" ht="14.45" customHeight="1" x14ac:dyDescent="0.2">
      <c r="A4060" s="441" t="s">
        <v>5061</v>
      </c>
      <c r="B4060" s="442" t="s">
        <v>5062</v>
      </c>
      <c r="C4060" s="443" t="s">
        <v>5919</v>
      </c>
      <c r="D4060" s="444" t="s">
        <v>5920</v>
      </c>
      <c r="E4060" s="443" t="s">
        <v>373</v>
      </c>
      <c r="F4060" s="444" t="s">
        <v>374</v>
      </c>
      <c r="G4060" s="443" t="s">
        <v>5575</v>
      </c>
      <c r="H4060" s="443" t="s">
        <v>5583</v>
      </c>
      <c r="I4060" s="445">
        <v>25.559999465942383</v>
      </c>
      <c r="J4060" s="445">
        <v>48</v>
      </c>
      <c r="K4060" s="446">
        <v>1226.7200317382813</v>
      </c>
    </row>
    <row r="4061" spans="1:11" ht="14.45" customHeight="1" x14ac:dyDescent="0.2">
      <c r="A4061" s="441" t="s">
        <v>5061</v>
      </c>
      <c r="B4061" s="442" t="s">
        <v>5062</v>
      </c>
      <c r="C4061" s="443" t="s">
        <v>5919</v>
      </c>
      <c r="D4061" s="444" t="s">
        <v>5920</v>
      </c>
      <c r="E4061" s="443" t="s">
        <v>373</v>
      </c>
      <c r="F4061" s="444" t="s">
        <v>374</v>
      </c>
      <c r="G4061" s="443" t="s">
        <v>3277</v>
      </c>
      <c r="H4061" s="443" t="s">
        <v>3278</v>
      </c>
      <c r="I4061" s="445">
        <v>10.525000095367432</v>
      </c>
      <c r="J4061" s="445">
        <v>180</v>
      </c>
      <c r="K4061" s="446">
        <v>1894.4000244140625</v>
      </c>
    </row>
    <row r="4062" spans="1:11" ht="14.45" customHeight="1" x14ac:dyDescent="0.2">
      <c r="A4062" s="441" t="s">
        <v>5061</v>
      </c>
      <c r="B4062" s="442" t="s">
        <v>5062</v>
      </c>
      <c r="C4062" s="443" t="s">
        <v>5919</v>
      </c>
      <c r="D4062" s="444" t="s">
        <v>5920</v>
      </c>
      <c r="E4062" s="443" t="s">
        <v>373</v>
      </c>
      <c r="F4062" s="444" t="s">
        <v>374</v>
      </c>
      <c r="G4062" s="443" t="s">
        <v>3277</v>
      </c>
      <c r="H4062" s="443" t="s">
        <v>6088</v>
      </c>
      <c r="I4062" s="445">
        <v>10.525000095367432</v>
      </c>
      <c r="J4062" s="445">
        <v>80</v>
      </c>
      <c r="K4062" s="446">
        <v>842</v>
      </c>
    </row>
    <row r="4063" spans="1:11" ht="14.45" customHeight="1" x14ac:dyDescent="0.2">
      <c r="A4063" s="441" t="s">
        <v>5061</v>
      </c>
      <c r="B4063" s="442" t="s">
        <v>5062</v>
      </c>
      <c r="C4063" s="443" t="s">
        <v>5919</v>
      </c>
      <c r="D4063" s="444" t="s">
        <v>5920</v>
      </c>
      <c r="E4063" s="443" t="s">
        <v>373</v>
      </c>
      <c r="F4063" s="444" t="s">
        <v>374</v>
      </c>
      <c r="G4063" s="443" t="s">
        <v>5170</v>
      </c>
      <c r="H4063" s="443" t="s">
        <v>5171</v>
      </c>
      <c r="I4063" s="445">
        <v>1490.1900024414063</v>
      </c>
      <c r="J4063" s="445">
        <v>11</v>
      </c>
      <c r="K4063" s="446">
        <v>16392.10009765625</v>
      </c>
    </row>
    <row r="4064" spans="1:11" ht="14.45" customHeight="1" x14ac:dyDescent="0.2">
      <c r="A4064" s="441" t="s">
        <v>5061</v>
      </c>
      <c r="B4064" s="442" t="s">
        <v>5062</v>
      </c>
      <c r="C4064" s="443" t="s">
        <v>5919</v>
      </c>
      <c r="D4064" s="444" t="s">
        <v>5920</v>
      </c>
      <c r="E4064" s="443" t="s">
        <v>373</v>
      </c>
      <c r="F4064" s="444" t="s">
        <v>374</v>
      </c>
      <c r="G4064" s="443" t="s">
        <v>6089</v>
      </c>
      <c r="H4064" s="443" t="s">
        <v>6090</v>
      </c>
      <c r="I4064" s="445">
        <v>10.976666450500488</v>
      </c>
      <c r="J4064" s="445">
        <v>25500</v>
      </c>
      <c r="K4064" s="446">
        <v>280252.19873046875</v>
      </c>
    </row>
    <row r="4065" spans="1:11" ht="14.45" customHeight="1" x14ac:dyDescent="0.2">
      <c r="A4065" s="441" t="s">
        <v>5061</v>
      </c>
      <c r="B4065" s="442" t="s">
        <v>5062</v>
      </c>
      <c r="C4065" s="443" t="s">
        <v>5919</v>
      </c>
      <c r="D4065" s="444" t="s">
        <v>5920</v>
      </c>
      <c r="E4065" s="443" t="s">
        <v>373</v>
      </c>
      <c r="F4065" s="444" t="s">
        <v>374</v>
      </c>
      <c r="G4065" s="443" t="s">
        <v>6089</v>
      </c>
      <c r="H4065" s="443" t="s">
        <v>6091</v>
      </c>
      <c r="I4065" s="445">
        <v>10.869999885559082</v>
      </c>
      <c r="J4065" s="445">
        <v>7500</v>
      </c>
      <c r="K4065" s="446">
        <v>81506.25</v>
      </c>
    </row>
    <row r="4066" spans="1:11" ht="14.45" customHeight="1" x14ac:dyDescent="0.2">
      <c r="A4066" s="441" t="s">
        <v>5061</v>
      </c>
      <c r="B4066" s="442" t="s">
        <v>5062</v>
      </c>
      <c r="C4066" s="443" t="s">
        <v>5919</v>
      </c>
      <c r="D4066" s="444" t="s">
        <v>5920</v>
      </c>
      <c r="E4066" s="443" t="s">
        <v>373</v>
      </c>
      <c r="F4066" s="444" t="s">
        <v>374</v>
      </c>
      <c r="G4066" s="443" t="s">
        <v>6092</v>
      </c>
      <c r="H4066" s="443" t="s">
        <v>6093</v>
      </c>
      <c r="I4066" s="445">
        <v>3.7999999523162842</v>
      </c>
      <c r="J4066" s="445">
        <v>750</v>
      </c>
      <c r="K4066" s="446">
        <v>2846.25</v>
      </c>
    </row>
    <row r="4067" spans="1:11" ht="14.45" customHeight="1" x14ac:dyDescent="0.2">
      <c r="A4067" s="441" t="s">
        <v>5061</v>
      </c>
      <c r="B4067" s="442" t="s">
        <v>5062</v>
      </c>
      <c r="C4067" s="443" t="s">
        <v>5919</v>
      </c>
      <c r="D4067" s="444" t="s">
        <v>5920</v>
      </c>
      <c r="E4067" s="443" t="s">
        <v>373</v>
      </c>
      <c r="F4067" s="444" t="s">
        <v>374</v>
      </c>
      <c r="G4067" s="443" t="s">
        <v>6094</v>
      </c>
      <c r="H4067" s="443" t="s">
        <v>6095</v>
      </c>
      <c r="I4067" s="445">
        <v>8.7399997711181641</v>
      </c>
      <c r="J4067" s="445">
        <v>500</v>
      </c>
      <c r="K4067" s="446">
        <v>4370</v>
      </c>
    </row>
    <row r="4068" spans="1:11" ht="14.45" customHeight="1" x14ac:dyDescent="0.2">
      <c r="A4068" s="441" t="s">
        <v>5061</v>
      </c>
      <c r="B4068" s="442" t="s">
        <v>5062</v>
      </c>
      <c r="C4068" s="443" t="s">
        <v>5919</v>
      </c>
      <c r="D4068" s="444" t="s">
        <v>5920</v>
      </c>
      <c r="E4068" s="443" t="s">
        <v>373</v>
      </c>
      <c r="F4068" s="444" t="s">
        <v>374</v>
      </c>
      <c r="G4068" s="443" t="s">
        <v>6096</v>
      </c>
      <c r="H4068" s="443" t="s">
        <v>6097</v>
      </c>
      <c r="I4068" s="445">
        <v>408.6400146484375</v>
      </c>
      <c r="J4068" s="445">
        <v>50</v>
      </c>
      <c r="K4068" s="446">
        <v>20432.049560546875</v>
      </c>
    </row>
    <row r="4069" spans="1:11" ht="14.45" customHeight="1" x14ac:dyDescent="0.2">
      <c r="A4069" s="441" t="s">
        <v>5061</v>
      </c>
      <c r="B4069" s="442" t="s">
        <v>5062</v>
      </c>
      <c r="C4069" s="443" t="s">
        <v>5919</v>
      </c>
      <c r="D4069" s="444" t="s">
        <v>5920</v>
      </c>
      <c r="E4069" s="443" t="s">
        <v>373</v>
      </c>
      <c r="F4069" s="444" t="s">
        <v>374</v>
      </c>
      <c r="G4069" s="443" t="s">
        <v>6096</v>
      </c>
      <c r="H4069" s="443" t="s">
        <v>6098</v>
      </c>
      <c r="I4069" s="445">
        <v>408.6400146484375</v>
      </c>
      <c r="J4069" s="445">
        <v>20</v>
      </c>
      <c r="K4069" s="446">
        <v>8172.81982421875</v>
      </c>
    </row>
    <row r="4070" spans="1:11" ht="14.45" customHeight="1" x14ac:dyDescent="0.2">
      <c r="A4070" s="441" t="s">
        <v>5061</v>
      </c>
      <c r="B4070" s="442" t="s">
        <v>5062</v>
      </c>
      <c r="C4070" s="443" t="s">
        <v>5919</v>
      </c>
      <c r="D4070" s="444" t="s">
        <v>5920</v>
      </c>
      <c r="E4070" s="443" t="s">
        <v>373</v>
      </c>
      <c r="F4070" s="444" t="s">
        <v>374</v>
      </c>
      <c r="G4070" s="443" t="s">
        <v>6099</v>
      </c>
      <c r="H4070" s="443" t="s">
        <v>6100</v>
      </c>
      <c r="I4070" s="445">
        <v>7.4800000190734863</v>
      </c>
      <c r="J4070" s="445">
        <v>100</v>
      </c>
      <c r="K4070" s="446">
        <v>747.5</v>
      </c>
    </row>
    <row r="4071" spans="1:11" ht="14.45" customHeight="1" x14ac:dyDescent="0.2">
      <c r="A4071" s="441" t="s">
        <v>5061</v>
      </c>
      <c r="B4071" s="442" t="s">
        <v>5062</v>
      </c>
      <c r="C4071" s="443" t="s">
        <v>5919</v>
      </c>
      <c r="D4071" s="444" t="s">
        <v>5920</v>
      </c>
      <c r="E4071" s="443" t="s">
        <v>373</v>
      </c>
      <c r="F4071" s="444" t="s">
        <v>374</v>
      </c>
      <c r="G4071" s="443" t="s">
        <v>6099</v>
      </c>
      <c r="H4071" s="443" t="s">
        <v>6101</v>
      </c>
      <c r="I4071" s="445">
        <v>7.4800000190734863</v>
      </c>
      <c r="J4071" s="445">
        <v>100</v>
      </c>
      <c r="K4071" s="446">
        <v>747.5</v>
      </c>
    </row>
    <row r="4072" spans="1:11" ht="14.45" customHeight="1" x14ac:dyDescent="0.2">
      <c r="A4072" s="441" t="s">
        <v>5061</v>
      </c>
      <c r="B4072" s="442" t="s">
        <v>5062</v>
      </c>
      <c r="C4072" s="443" t="s">
        <v>5919</v>
      </c>
      <c r="D4072" s="444" t="s">
        <v>5920</v>
      </c>
      <c r="E4072" s="443" t="s">
        <v>373</v>
      </c>
      <c r="F4072" s="444" t="s">
        <v>374</v>
      </c>
      <c r="G4072" s="443" t="s">
        <v>5180</v>
      </c>
      <c r="H4072" s="443" t="s">
        <v>6102</v>
      </c>
      <c r="I4072" s="445">
        <v>4347</v>
      </c>
      <c r="J4072" s="445">
        <v>5</v>
      </c>
      <c r="K4072" s="446">
        <v>21735</v>
      </c>
    </row>
    <row r="4073" spans="1:11" ht="14.45" customHeight="1" x14ac:dyDescent="0.2">
      <c r="A4073" s="441" t="s">
        <v>5061</v>
      </c>
      <c r="B4073" s="442" t="s">
        <v>5062</v>
      </c>
      <c r="C4073" s="443" t="s">
        <v>5919</v>
      </c>
      <c r="D4073" s="444" t="s">
        <v>5920</v>
      </c>
      <c r="E4073" s="443" t="s">
        <v>373</v>
      </c>
      <c r="F4073" s="444" t="s">
        <v>374</v>
      </c>
      <c r="G4073" s="443" t="s">
        <v>2647</v>
      </c>
      <c r="H4073" s="443" t="s">
        <v>2648</v>
      </c>
      <c r="I4073" s="445">
        <v>0.49818181991577148</v>
      </c>
      <c r="J4073" s="445">
        <v>8400</v>
      </c>
      <c r="K4073" s="446">
        <v>4187</v>
      </c>
    </row>
    <row r="4074" spans="1:11" ht="14.45" customHeight="1" x14ac:dyDescent="0.2">
      <c r="A4074" s="441" t="s">
        <v>5061</v>
      </c>
      <c r="B4074" s="442" t="s">
        <v>5062</v>
      </c>
      <c r="C4074" s="443" t="s">
        <v>5919</v>
      </c>
      <c r="D4074" s="444" t="s">
        <v>5920</v>
      </c>
      <c r="E4074" s="443" t="s">
        <v>373</v>
      </c>
      <c r="F4074" s="444" t="s">
        <v>374</v>
      </c>
      <c r="G4074" s="443" t="s">
        <v>6103</v>
      </c>
      <c r="H4074" s="443" t="s">
        <v>6104</v>
      </c>
      <c r="I4074" s="445">
        <v>2.3820001125335692</v>
      </c>
      <c r="J4074" s="445">
        <v>2200</v>
      </c>
      <c r="K4074" s="446">
        <v>5241.1999816894531</v>
      </c>
    </row>
    <row r="4075" spans="1:11" ht="14.45" customHeight="1" x14ac:dyDescent="0.2">
      <c r="A4075" s="441" t="s">
        <v>5061</v>
      </c>
      <c r="B4075" s="442" t="s">
        <v>5062</v>
      </c>
      <c r="C4075" s="443" t="s">
        <v>5919</v>
      </c>
      <c r="D4075" s="444" t="s">
        <v>5920</v>
      </c>
      <c r="E4075" s="443" t="s">
        <v>373</v>
      </c>
      <c r="F4075" s="444" t="s">
        <v>374</v>
      </c>
      <c r="G4075" s="443" t="s">
        <v>2647</v>
      </c>
      <c r="H4075" s="443" t="s">
        <v>4837</v>
      </c>
      <c r="I4075" s="445">
        <v>0.49666666984558105</v>
      </c>
      <c r="J4075" s="445">
        <v>5500</v>
      </c>
      <c r="K4075" s="446">
        <v>2730</v>
      </c>
    </row>
    <row r="4076" spans="1:11" ht="14.45" customHeight="1" x14ac:dyDescent="0.2">
      <c r="A4076" s="441" t="s">
        <v>5061</v>
      </c>
      <c r="B4076" s="442" t="s">
        <v>5062</v>
      </c>
      <c r="C4076" s="443" t="s">
        <v>5919</v>
      </c>
      <c r="D4076" s="444" t="s">
        <v>5920</v>
      </c>
      <c r="E4076" s="443" t="s">
        <v>373</v>
      </c>
      <c r="F4076" s="444" t="s">
        <v>374</v>
      </c>
      <c r="G4076" s="443" t="s">
        <v>6103</v>
      </c>
      <c r="H4076" s="443" t="s">
        <v>6105</v>
      </c>
      <c r="I4076" s="445">
        <v>2.3920001029968261</v>
      </c>
      <c r="J4076" s="445">
        <v>1120</v>
      </c>
      <c r="K4076" s="446">
        <v>2674.3999938964844</v>
      </c>
    </row>
    <row r="4077" spans="1:11" ht="14.45" customHeight="1" x14ac:dyDescent="0.2">
      <c r="A4077" s="441" t="s">
        <v>5061</v>
      </c>
      <c r="B4077" s="442" t="s">
        <v>5062</v>
      </c>
      <c r="C4077" s="443" t="s">
        <v>5919</v>
      </c>
      <c r="D4077" s="444" t="s">
        <v>5920</v>
      </c>
      <c r="E4077" s="443" t="s">
        <v>373</v>
      </c>
      <c r="F4077" s="444" t="s">
        <v>374</v>
      </c>
      <c r="G4077" s="443" t="s">
        <v>6106</v>
      </c>
      <c r="H4077" s="443" t="s">
        <v>6107</v>
      </c>
      <c r="I4077" s="445">
        <v>5.1774998903274536</v>
      </c>
      <c r="J4077" s="445">
        <v>6000</v>
      </c>
      <c r="K4077" s="446">
        <v>31050</v>
      </c>
    </row>
    <row r="4078" spans="1:11" ht="14.45" customHeight="1" x14ac:dyDescent="0.2">
      <c r="A4078" s="441" t="s">
        <v>5061</v>
      </c>
      <c r="B4078" s="442" t="s">
        <v>5062</v>
      </c>
      <c r="C4078" s="443" t="s">
        <v>5919</v>
      </c>
      <c r="D4078" s="444" t="s">
        <v>5920</v>
      </c>
      <c r="E4078" s="443" t="s">
        <v>373</v>
      </c>
      <c r="F4078" s="444" t="s">
        <v>374</v>
      </c>
      <c r="G4078" s="443" t="s">
        <v>6106</v>
      </c>
      <c r="H4078" s="443" t="s">
        <v>6108</v>
      </c>
      <c r="I4078" s="445">
        <v>5.1774998903274536</v>
      </c>
      <c r="J4078" s="445">
        <v>4400</v>
      </c>
      <c r="K4078" s="446">
        <v>22770.010009765625</v>
      </c>
    </row>
    <row r="4079" spans="1:11" ht="14.45" customHeight="1" x14ac:dyDescent="0.2">
      <c r="A4079" s="441" t="s">
        <v>5061</v>
      </c>
      <c r="B4079" s="442" t="s">
        <v>5062</v>
      </c>
      <c r="C4079" s="443" t="s">
        <v>5919</v>
      </c>
      <c r="D4079" s="444" t="s">
        <v>5920</v>
      </c>
      <c r="E4079" s="443" t="s">
        <v>1373</v>
      </c>
      <c r="F4079" s="444" t="s">
        <v>1374</v>
      </c>
      <c r="G4079" s="443" t="s">
        <v>6109</v>
      </c>
      <c r="H4079" s="443" t="s">
        <v>6110</v>
      </c>
      <c r="I4079" s="445">
        <v>9.9700002670288086</v>
      </c>
      <c r="J4079" s="445">
        <v>100</v>
      </c>
      <c r="K4079" s="446">
        <v>997.03997802734375</v>
      </c>
    </row>
    <row r="4080" spans="1:11" ht="14.45" customHeight="1" x14ac:dyDescent="0.2">
      <c r="A4080" s="441" t="s">
        <v>5061</v>
      </c>
      <c r="B4080" s="442" t="s">
        <v>5062</v>
      </c>
      <c r="C4080" s="443" t="s">
        <v>5919</v>
      </c>
      <c r="D4080" s="444" t="s">
        <v>5920</v>
      </c>
      <c r="E4080" s="443" t="s">
        <v>1373</v>
      </c>
      <c r="F4080" s="444" t="s">
        <v>1374</v>
      </c>
      <c r="G4080" s="443" t="s">
        <v>6109</v>
      </c>
      <c r="H4080" s="443" t="s">
        <v>6111</v>
      </c>
      <c r="I4080" s="445">
        <v>9.9700002670288086</v>
      </c>
      <c r="J4080" s="445">
        <v>100</v>
      </c>
      <c r="K4080" s="446">
        <v>997.03997802734375</v>
      </c>
    </row>
    <row r="4081" spans="1:11" ht="14.45" customHeight="1" x14ac:dyDescent="0.2">
      <c r="A4081" s="441" t="s">
        <v>5061</v>
      </c>
      <c r="B4081" s="442" t="s">
        <v>5062</v>
      </c>
      <c r="C4081" s="443" t="s">
        <v>5919</v>
      </c>
      <c r="D4081" s="444" t="s">
        <v>5920</v>
      </c>
      <c r="E4081" s="443" t="s">
        <v>1373</v>
      </c>
      <c r="F4081" s="444" t="s">
        <v>1374</v>
      </c>
      <c r="G4081" s="443" t="s">
        <v>6112</v>
      </c>
      <c r="H4081" s="443" t="s">
        <v>6113</v>
      </c>
      <c r="I4081" s="445">
        <v>1.2100000381469727</v>
      </c>
      <c r="J4081" s="445">
        <v>4</v>
      </c>
      <c r="K4081" s="446">
        <v>4.8400001525878906</v>
      </c>
    </row>
    <row r="4082" spans="1:11" ht="14.45" customHeight="1" x14ac:dyDescent="0.2">
      <c r="A4082" s="441" t="s">
        <v>5061</v>
      </c>
      <c r="B4082" s="442" t="s">
        <v>5062</v>
      </c>
      <c r="C4082" s="443" t="s">
        <v>5919</v>
      </c>
      <c r="D4082" s="444" t="s">
        <v>5920</v>
      </c>
      <c r="E4082" s="443" t="s">
        <v>1373</v>
      </c>
      <c r="F4082" s="444" t="s">
        <v>1374</v>
      </c>
      <c r="G4082" s="443" t="s">
        <v>6114</v>
      </c>
      <c r="H4082" s="443" t="s">
        <v>6115</v>
      </c>
      <c r="I4082" s="445">
        <v>935</v>
      </c>
      <c r="J4082" s="445">
        <v>4</v>
      </c>
      <c r="K4082" s="446">
        <v>3740</v>
      </c>
    </row>
    <row r="4083" spans="1:11" ht="14.45" customHeight="1" x14ac:dyDescent="0.2">
      <c r="A4083" s="441" t="s">
        <v>5061</v>
      </c>
      <c r="B4083" s="442" t="s">
        <v>5062</v>
      </c>
      <c r="C4083" s="443" t="s">
        <v>5919</v>
      </c>
      <c r="D4083" s="444" t="s">
        <v>5920</v>
      </c>
      <c r="E4083" s="443" t="s">
        <v>1373</v>
      </c>
      <c r="F4083" s="444" t="s">
        <v>1374</v>
      </c>
      <c r="G4083" s="443" t="s">
        <v>3366</v>
      </c>
      <c r="H4083" s="443" t="s">
        <v>3367</v>
      </c>
      <c r="I4083" s="445">
        <v>2.9066667556762695</v>
      </c>
      <c r="J4083" s="445">
        <v>300</v>
      </c>
      <c r="K4083" s="446">
        <v>872</v>
      </c>
    </row>
    <row r="4084" spans="1:11" ht="14.45" customHeight="1" x14ac:dyDescent="0.2">
      <c r="A4084" s="441" t="s">
        <v>5061</v>
      </c>
      <c r="B4084" s="442" t="s">
        <v>5062</v>
      </c>
      <c r="C4084" s="443" t="s">
        <v>5919</v>
      </c>
      <c r="D4084" s="444" t="s">
        <v>5920</v>
      </c>
      <c r="E4084" s="443" t="s">
        <v>1373</v>
      </c>
      <c r="F4084" s="444" t="s">
        <v>1374</v>
      </c>
      <c r="G4084" s="443" t="s">
        <v>3368</v>
      </c>
      <c r="H4084" s="443" t="s">
        <v>3369</v>
      </c>
      <c r="I4084" s="445">
        <v>2.9000000953674316</v>
      </c>
      <c r="J4084" s="445">
        <v>300</v>
      </c>
      <c r="K4084" s="446">
        <v>870</v>
      </c>
    </row>
    <row r="4085" spans="1:11" ht="14.45" customHeight="1" x14ac:dyDescent="0.2">
      <c r="A4085" s="441" t="s">
        <v>5061</v>
      </c>
      <c r="B4085" s="442" t="s">
        <v>5062</v>
      </c>
      <c r="C4085" s="443" t="s">
        <v>5919</v>
      </c>
      <c r="D4085" s="444" t="s">
        <v>5920</v>
      </c>
      <c r="E4085" s="443" t="s">
        <v>1373</v>
      </c>
      <c r="F4085" s="444" t="s">
        <v>1374</v>
      </c>
      <c r="G4085" s="443" t="s">
        <v>6116</v>
      </c>
      <c r="H4085" s="443" t="s">
        <v>6117</v>
      </c>
      <c r="I4085" s="445">
        <v>2.9000000953674316</v>
      </c>
      <c r="J4085" s="445">
        <v>200</v>
      </c>
      <c r="K4085" s="446">
        <v>580.39999389648438</v>
      </c>
    </row>
    <row r="4086" spans="1:11" ht="14.45" customHeight="1" x14ac:dyDescent="0.2">
      <c r="A4086" s="441" t="s">
        <v>5061</v>
      </c>
      <c r="B4086" s="442" t="s">
        <v>5062</v>
      </c>
      <c r="C4086" s="443" t="s">
        <v>5919</v>
      </c>
      <c r="D4086" s="444" t="s">
        <v>5920</v>
      </c>
      <c r="E4086" s="443" t="s">
        <v>1373</v>
      </c>
      <c r="F4086" s="444" t="s">
        <v>1374</v>
      </c>
      <c r="G4086" s="443" t="s">
        <v>5599</v>
      </c>
      <c r="H4086" s="443" t="s">
        <v>5600</v>
      </c>
      <c r="I4086" s="445">
        <v>13.800000190734863</v>
      </c>
      <c r="J4086" s="445">
        <v>10</v>
      </c>
      <c r="K4086" s="446">
        <v>138.00999450683594</v>
      </c>
    </row>
    <row r="4087" spans="1:11" ht="14.45" customHeight="1" x14ac:dyDescent="0.2">
      <c r="A4087" s="441" t="s">
        <v>5061</v>
      </c>
      <c r="B4087" s="442" t="s">
        <v>5062</v>
      </c>
      <c r="C4087" s="443" t="s">
        <v>5919</v>
      </c>
      <c r="D4087" s="444" t="s">
        <v>5920</v>
      </c>
      <c r="E4087" s="443" t="s">
        <v>1373</v>
      </c>
      <c r="F4087" s="444" t="s">
        <v>1374</v>
      </c>
      <c r="G4087" s="443" t="s">
        <v>6118</v>
      </c>
      <c r="H4087" s="443" t="s">
        <v>6119</v>
      </c>
      <c r="I4087" s="445">
        <v>41091.6015625</v>
      </c>
      <c r="J4087" s="445">
        <v>1</v>
      </c>
      <c r="K4087" s="446">
        <v>41091.6015625</v>
      </c>
    </row>
    <row r="4088" spans="1:11" ht="14.45" customHeight="1" x14ac:dyDescent="0.2">
      <c r="A4088" s="441" t="s">
        <v>5061</v>
      </c>
      <c r="B4088" s="442" t="s">
        <v>5062</v>
      </c>
      <c r="C4088" s="443" t="s">
        <v>5919</v>
      </c>
      <c r="D4088" s="444" t="s">
        <v>5920</v>
      </c>
      <c r="E4088" s="443" t="s">
        <v>1373</v>
      </c>
      <c r="F4088" s="444" t="s">
        <v>1374</v>
      </c>
      <c r="G4088" s="443" t="s">
        <v>6120</v>
      </c>
      <c r="H4088" s="443" t="s">
        <v>6121</v>
      </c>
      <c r="I4088" s="445">
        <v>39930</v>
      </c>
      <c r="J4088" s="445">
        <v>5</v>
      </c>
      <c r="K4088" s="446">
        <v>199650</v>
      </c>
    </row>
    <row r="4089" spans="1:11" ht="14.45" customHeight="1" x14ac:dyDescent="0.2">
      <c r="A4089" s="441" t="s">
        <v>5061</v>
      </c>
      <c r="B4089" s="442" t="s">
        <v>5062</v>
      </c>
      <c r="C4089" s="443" t="s">
        <v>5919</v>
      </c>
      <c r="D4089" s="444" t="s">
        <v>5920</v>
      </c>
      <c r="E4089" s="443" t="s">
        <v>1373</v>
      </c>
      <c r="F4089" s="444" t="s">
        <v>1374</v>
      </c>
      <c r="G4089" s="443" t="s">
        <v>6122</v>
      </c>
      <c r="H4089" s="443" t="s">
        <v>6123</v>
      </c>
      <c r="I4089" s="445">
        <v>1488.300048828125</v>
      </c>
      <c r="J4089" s="445">
        <v>12</v>
      </c>
      <c r="K4089" s="446">
        <v>17859.599609375</v>
      </c>
    </row>
    <row r="4090" spans="1:11" ht="14.45" customHeight="1" x14ac:dyDescent="0.2">
      <c r="A4090" s="441" t="s">
        <v>5061</v>
      </c>
      <c r="B4090" s="442" t="s">
        <v>5062</v>
      </c>
      <c r="C4090" s="443" t="s">
        <v>5919</v>
      </c>
      <c r="D4090" s="444" t="s">
        <v>5920</v>
      </c>
      <c r="E4090" s="443" t="s">
        <v>1373</v>
      </c>
      <c r="F4090" s="444" t="s">
        <v>1374</v>
      </c>
      <c r="G4090" s="443" t="s">
        <v>3368</v>
      </c>
      <c r="H4090" s="443" t="s">
        <v>6124</v>
      </c>
      <c r="I4090" s="445">
        <v>2.9050000905990601</v>
      </c>
      <c r="J4090" s="445">
        <v>200</v>
      </c>
      <c r="K4090" s="446">
        <v>581</v>
      </c>
    </row>
    <row r="4091" spans="1:11" ht="14.45" customHeight="1" x14ac:dyDescent="0.2">
      <c r="A4091" s="441" t="s">
        <v>5061</v>
      </c>
      <c r="B4091" s="442" t="s">
        <v>5062</v>
      </c>
      <c r="C4091" s="443" t="s">
        <v>5919</v>
      </c>
      <c r="D4091" s="444" t="s">
        <v>5920</v>
      </c>
      <c r="E4091" s="443" t="s">
        <v>1373</v>
      </c>
      <c r="F4091" s="444" t="s">
        <v>1374</v>
      </c>
      <c r="G4091" s="443" t="s">
        <v>6116</v>
      </c>
      <c r="H4091" s="443" t="s">
        <v>6125</v>
      </c>
      <c r="I4091" s="445">
        <v>2.9000000953674316</v>
      </c>
      <c r="J4091" s="445">
        <v>200</v>
      </c>
      <c r="K4091" s="446">
        <v>580.79998779296875</v>
      </c>
    </row>
    <row r="4092" spans="1:11" ht="14.45" customHeight="1" x14ac:dyDescent="0.2">
      <c r="A4092" s="441" t="s">
        <v>5061</v>
      </c>
      <c r="B4092" s="442" t="s">
        <v>5062</v>
      </c>
      <c r="C4092" s="443" t="s">
        <v>5919</v>
      </c>
      <c r="D4092" s="444" t="s">
        <v>5920</v>
      </c>
      <c r="E4092" s="443" t="s">
        <v>1373</v>
      </c>
      <c r="F4092" s="444" t="s">
        <v>1374</v>
      </c>
      <c r="G4092" s="443" t="s">
        <v>6126</v>
      </c>
      <c r="H4092" s="443" t="s">
        <v>6127</v>
      </c>
      <c r="I4092" s="445">
        <v>1221</v>
      </c>
      <c r="J4092" s="445">
        <v>170</v>
      </c>
      <c r="K4092" s="446">
        <v>207569.94140625</v>
      </c>
    </row>
    <row r="4093" spans="1:11" ht="14.45" customHeight="1" x14ac:dyDescent="0.2">
      <c r="A4093" s="441" t="s">
        <v>5061</v>
      </c>
      <c r="B4093" s="442" t="s">
        <v>5062</v>
      </c>
      <c r="C4093" s="443" t="s">
        <v>5919</v>
      </c>
      <c r="D4093" s="444" t="s">
        <v>5920</v>
      </c>
      <c r="E4093" s="443" t="s">
        <v>1373</v>
      </c>
      <c r="F4093" s="444" t="s">
        <v>1374</v>
      </c>
      <c r="G4093" s="443" t="s">
        <v>6126</v>
      </c>
      <c r="H4093" s="443" t="s">
        <v>6128</v>
      </c>
      <c r="I4093" s="445">
        <v>1221</v>
      </c>
      <c r="J4093" s="445">
        <v>100</v>
      </c>
      <c r="K4093" s="446">
        <v>122099.94140625</v>
      </c>
    </row>
    <row r="4094" spans="1:11" ht="14.45" customHeight="1" x14ac:dyDescent="0.2">
      <c r="A4094" s="441" t="s">
        <v>5061</v>
      </c>
      <c r="B4094" s="442" t="s">
        <v>5062</v>
      </c>
      <c r="C4094" s="443" t="s">
        <v>5919</v>
      </c>
      <c r="D4094" s="444" t="s">
        <v>5920</v>
      </c>
      <c r="E4094" s="443" t="s">
        <v>1373</v>
      </c>
      <c r="F4094" s="444" t="s">
        <v>1374</v>
      </c>
      <c r="G4094" s="443" t="s">
        <v>6129</v>
      </c>
      <c r="H4094" s="443" t="s">
        <v>6130</v>
      </c>
      <c r="I4094" s="445">
        <v>250.80000305175781</v>
      </c>
      <c r="J4094" s="445">
        <v>25</v>
      </c>
      <c r="K4094" s="446">
        <v>6269.919921875</v>
      </c>
    </row>
    <row r="4095" spans="1:11" ht="14.45" customHeight="1" x14ac:dyDescent="0.2">
      <c r="A4095" s="441" t="s">
        <v>5061</v>
      </c>
      <c r="B4095" s="442" t="s">
        <v>5062</v>
      </c>
      <c r="C4095" s="443" t="s">
        <v>5919</v>
      </c>
      <c r="D4095" s="444" t="s">
        <v>5920</v>
      </c>
      <c r="E4095" s="443" t="s">
        <v>1373</v>
      </c>
      <c r="F4095" s="444" t="s">
        <v>1374</v>
      </c>
      <c r="G4095" s="443" t="s">
        <v>6131</v>
      </c>
      <c r="H4095" s="443" t="s">
        <v>6132</v>
      </c>
      <c r="I4095" s="445">
        <v>971.57000732421875</v>
      </c>
      <c r="J4095" s="445">
        <v>2</v>
      </c>
      <c r="K4095" s="446">
        <v>1943.1400146484375</v>
      </c>
    </row>
    <row r="4096" spans="1:11" ht="14.45" customHeight="1" x14ac:dyDescent="0.2">
      <c r="A4096" s="441" t="s">
        <v>5061</v>
      </c>
      <c r="B4096" s="442" t="s">
        <v>5062</v>
      </c>
      <c r="C4096" s="443" t="s">
        <v>5919</v>
      </c>
      <c r="D4096" s="444" t="s">
        <v>5920</v>
      </c>
      <c r="E4096" s="443" t="s">
        <v>1373</v>
      </c>
      <c r="F4096" s="444" t="s">
        <v>1374</v>
      </c>
      <c r="G4096" s="443" t="s">
        <v>6133</v>
      </c>
      <c r="H4096" s="443" t="s">
        <v>6134</v>
      </c>
      <c r="I4096" s="445">
        <v>8.4700002670288086</v>
      </c>
      <c r="J4096" s="445">
        <v>1130</v>
      </c>
      <c r="K4096" s="446">
        <v>9571.0999755859375</v>
      </c>
    </row>
    <row r="4097" spans="1:11" ht="14.45" customHeight="1" x14ac:dyDescent="0.2">
      <c r="A4097" s="441" t="s">
        <v>5061</v>
      </c>
      <c r="B4097" s="442" t="s">
        <v>5062</v>
      </c>
      <c r="C4097" s="443" t="s">
        <v>5919</v>
      </c>
      <c r="D4097" s="444" t="s">
        <v>5920</v>
      </c>
      <c r="E4097" s="443" t="s">
        <v>1373</v>
      </c>
      <c r="F4097" s="444" t="s">
        <v>1374</v>
      </c>
      <c r="G4097" s="443" t="s">
        <v>3424</v>
      </c>
      <c r="H4097" s="443" t="s">
        <v>3425</v>
      </c>
      <c r="I4097" s="445">
        <v>8.4700002670288086</v>
      </c>
      <c r="J4097" s="445">
        <v>20</v>
      </c>
      <c r="K4097" s="446">
        <v>169.39999389648438</v>
      </c>
    </row>
    <row r="4098" spans="1:11" ht="14.45" customHeight="1" x14ac:dyDescent="0.2">
      <c r="A4098" s="441" t="s">
        <v>5061</v>
      </c>
      <c r="B4098" s="442" t="s">
        <v>5062</v>
      </c>
      <c r="C4098" s="443" t="s">
        <v>5919</v>
      </c>
      <c r="D4098" s="444" t="s">
        <v>5920</v>
      </c>
      <c r="E4098" s="443" t="s">
        <v>1373</v>
      </c>
      <c r="F4098" s="444" t="s">
        <v>1374</v>
      </c>
      <c r="G4098" s="443" t="s">
        <v>3426</v>
      </c>
      <c r="H4098" s="443" t="s">
        <v>3427</v>
      </c>
      <c r="I4098" s="445">
        <v>8.4700002670288086</v>
      </c>
      <c r="J4098" s="445">
        <v>20</v>
      </c>
      <c r="K4098" s="446">
        <v>169.39999389648438</v>
      </c>
    </row>
    <row r="4099" spans="1:11" ht="14.45" customHeight="1" x14ac:dyDescent="0.2">
      <c r="A4099" s="441" t="s">
        <v>5061</v>
      </c>
      <c r="B4099" s="442" t="s">
        <v>5062</v>
      </c>
      <c r="C4099" s="443" t="s">
        <v>5919</v>
      </c>
      <c r="D4099" s="444" t="s">
        <v>5920</v>
      </c>
      <c r="E4099" s="443" t="s">
        <v>1373</v>
      </c>
      <c r="F4099" s="444" t="s">
        <v>1374</v>
      </c>
      <c r="G4099" s="443" t="s">
        <v>3428</v>
      </c>
      <c r="H4099" s="443" t="s">
        <v>3429</v>
      </c>
      <c r="I4099" s="445">
        <v>8.4700002670288086</v>
      </c>
      <c r="J4099" s="445">
        <v>20</v>
      </c>
      <c r="K4099" s="446">
        <v>169.39999389648438</v>
      </c>
    </row>
    <row r="4100" spans="1:11" ht="14.45" customHeight="1" x14ac:dyDescent="0.2">
      <c r="A4100" s="441" t="s">
        <v>5061</v>
      </c>
      <c r="B4100" s="442" t="s">
        <v>5062</v>
      </c>
      <c r="C4100" s="443" t="s">
        <v>5919</v>
      </c>
      <c r="D4100" s="444" t="s">
        <v>5920</v>
      </c>
      <c r="E4100" s="443" t="s">
        <v>1373</v>
      </c>
      <c r="F4100" s="444" t="s">
        <v>1374</v>
      </c>
      <c r="G4100" s="443" t="s">
        <v>6135</v>
      </c>
      <c r="H4100" s="443" t="s">
        <v>6136</v>
      </c>
      <c r="I4100" s="445">
        <v>216.19999694824219</v>
      </c>
      <c r="J4100" s="445">
        <v>30</v>
      </c>
      <c r="K4100" s="446">
        <v>6486.080078125</v>
      </c>
    </row>
    <row r="4101" spans="1:11" ht="14.45" customHeight="1" x14ac:dyDescent="0.2">
      <c r="A4101" s="441" t="s">
        <v>5061</v>
      </c>
      <c r="B4101" s="442" t="s">
        <v>5062</v>
      </c>
      <c r="C4101" s="443" t="s">
        <v>5919</v>
      </c>
      <c r="D4101" s="444" t="s">
        <v>5920</v>
      </c>
      <c r="E4101" s="443" t="s">
        <v>1373</v>
      </c>
      <c r="F4101" s="444" t="s">
        <v>1374</v>
      </c>
      <c r="G4101" s="443" t="s">
        <v>6137</v>
      </c>
      <c r="H4101" s="443" t="s">
        <v>6138</v>
      </c>
      <c r="I4101" s="445">
        <v>138.8800048828125</v>
      </c>
      <c r="J4101" s="445">
        <v>50</v>
      </c>
      <c r="K4101" s="446">
        <v>6944.189697265625</v>
      </c>
    </row>
    <row r="4102" spans="1:11" ht="14.45" customHeight="1" x14ac:dyDescent="0.2">
      <c r="A4102" s="441" t="s">
        <v>5061</v>
      </c>
      <c r="B4102" s="442" t="s">
        <v>5062</v>
      </c>
      <c r="C4102" s="443" t="s">
        <v>5919</v>
      </c>
      <c r="D4102" s="444" t="s">
        <v>5920</v>
      </c>
      <c r="E4102" s="443" t="s">
        <v>1373</v>
      </c>
      <c r="F4102" s="444" t="s">
        <v>1374</v>
      </c>
      <c r="G4102" s="443" t="s">
        <v>6129</v>
      </c>
      <c r="H4102" s="443" t="s">
        <v>6139</v>
      </c>
      <c r="I4102" s="445">
        <v>250.80000305175781</v>
      </c>
      <c r="J4102" s="445">
        <v>25</v>
      </c>
      <c r="K4102" s="446">
        <v>6269.919921875</v>
      </c>
    </row>
    <row r="4103" spans="1:11" ht="14.45" customHeight="1" x14ac:dyDescent="0.2">
      <c r="A4103" s="441" t="s">
        <v>5061</v>
      </c>
      <c r="B4103" s="442" t="s">
        <v>5062</v>
      </c>
      <c r="C4103" s="443" t="s">
        <v>5919</v>
      </c>
      <c r="D4103" s="444" t="s">
        <v>5920</v>
      </c>
      <c r="E4103" s="443" t="s">
        <v>1373</v>
      </c>
      <c r="F4103" s="444" t="s">
        <v>1374</v>
      </c>
      <c r="G4103" s="443" t="s">
        <v>6133</v>
      </c>
      <c r="H4103" s="443" t="s">
        <v>6140</v>
      </c>
      <c r="I4103" s="445">
        <v>8.4700002670288086</v>
      </c>
      <c r="J4103" s="445">
        <v>635</v>
      </c>
      <c r="K4103" s="446">
        <v>5378.4500122070313</v>
      </c>
    </row>
    <row r="4104" spans="1:11" ht="14.45" customHeight="1" x14ac:dyDescent="0.2">
      <c r="A4104" s="441" t="s">
        <v>5061</v>
      </c>
      <c r="B4104" s="442" t="s">
        <v>5062</v>
      </c>
      <c r="C4104" s="443" t="s">
        <v>5919</v>
      </c>
      <c r="D4104" s="444" t="s">
        <v>5920</v>
      </c>
      <c r="E4104" s="443" t="s">
        <v>1373</v>
      </c>
      <c r="F4104" s="444" t="s">
        <v>1374</v>
      </c>
      <c r="G4104" s="443" t="s">
        <v>3424</v>
      </c>
      <c r="H4104" s="443" t="s">
        <v>3438</v>
      </c>
      <c r="I4104" s="445">
        <v>8.4700002670288086</v>
      </c>
      <c r="J4104" s="445">
        <v>20</v>
      </c>
      <c r="K4104" s="446">
        <v>169.39999389648438</v>
      </c>
    </row>
    <row r="4105" spans="1:11" ht="14.45" customHeight="1" x14ac:dyDescent="0.2">
      <c r="A4105" s="441" t="s">
        <v>5061</v>
      </c>
      <c r="B4105" s="442" t="s">
        <v>5062</v>
      </c>
      <c r="C4105" s="443" t="s">
        <v>5919</v>
      </c>
      <c r="D4105" s="444" t="s">
        <v>5920</v>
      </c>
      <c r="E4105" s="443" t="s">
        <v>1373</v>
      </c>
      <c r="F4105" s="444" t="s">
        <v>1374</v>
      </c>
      <c r="G4105" s="443" t="s">
        <v>3426</v>
      </c>
      <c r="H4105" s="443" t="s">
        <v>3439</v>
      </c>
      <c r="I4105" s="445">
        <v>8.4700002670288086</v>
      </c>
      <c r="J4105" s="445">
        <v>20</v>
      </c>
      <c r="K4105" s="446">
        <v>169.39999389648438</v>
      </c>
    </row>
    <row r="4106" spans="1:11" ht="14.45" customHeight="1" x14ac:dyDescent="0.2">
      <c r="A4106" s="441" t="s">
        <v>5061</v>
      </c>
      <c r="B4106" s="442" t="s">
        <v>5062</v>
      </c>
      <c r="C4106" s="443" t="s">
        <v>5919</v>
      </c>
      <c r="D4106" s="444" t="s">
        <v>5920</v>
      </c>
      <c r="E4106" s="443" t="s">
        <v>1373</v>
      </c>
      <c r="F4106" s="444" t="s">
        <v>1374</v>
      </c>
      <c r="G4106" s="443" t="s">
        <v>3428</v>
      </c>
      <c r="H4106" s="443" t="s">
        <v>3440</v>
      </c>
      <c r="I4106" s="445">
        <v>8.4700002670288086</v>
      </c>
      <c r="J4106" s="445">
        <v>20</v>
      </c>
      <c r="K4106" s="446">
        <v>169.39999389648438</v>
      </c>
    </row>
    <row r="4107" spans="1:11" ht="14.45" customHeight="1" x14ac:dyDescent="0.2">
      <c r="A4107" s="441" t="s">
        <v>5061</v>
      </c>
      <c r="B4107" s="442" t="s">
        <v>5062</v>
      </c>
      <c r="C4107" s="443" t="s">
        <v>5919</v>
      </c>
      <c r="D4107" s="444" t="s">
        <v>5920</v>
      </c>
      <c r="E4107" s="443" t="s">
        <v>1373</v>
      </c>
      <c r="F4107" s="444" t="s">
        <v>1374</v>
      </c>
      <c r="G4107" s="443" t="s">
        <v>5196</v>
      </c>
      <c r="H4107" s="443" t="s">
        <v>5197</v>
      </c>
      <c r="I4107" s="445">
        <v>6.0500001907348633</v>
      </c>
      <c r="J4107" s="445">
        <v>10</v>
      </c>
      <c r="K4107" s="446">
        <v>60.5</v>
      </c>
    </row>
    <row r="4108" spans="1:11" ht="14.45" customHeight="1" x14ac:dyDescent="0.2">
      <c r="A4108" s="441" t="s">
        <v>5061</v>
      </c>
      <c r="B4108" s="442" t="s">
        <v>5062</v>
      </c>
      <c r="C4108" s="443" t="s">
        <v>5919</v>
      </c>
      <c r="D4108" s="444" t="s">
        <v>5920</v>
      </c>
      <c r="E4108" s="443" t="s">
        <v>1373</v>
      </c>
      <c r="F4108" s="444" t="s">
        <v>1374</v>
      </c>
      <c r="G4108" s="443" t="s">
        <v>6141</v>
      </c>
      <c r="H4108" s="443" t="s">
        <v>6142</v>
      </c>
      <c r="I4108" s="445">
        <v>878.46002197265625</v>
      </c>
      <c r="J4108" s="445">
        <v>70</v>
      </c>
      <c r="K4108" s="446">
        <v>61492.197265625</v>
      </c>
    </row>
    <row r="4109" spans="1:11" ht="14.45" customHeight="1" x14ac:dyDescent="0.2">
      <c r="A4109" s="441" t="s">
        <v>5061</v>
      </c>
      <c r="B4109" s="442" t="s">
        <v>5062</v>
      </c>
      <c r="C4109" s="443" t="s">
        <v>5919</v>
      </c>
      <c r="D4109" s="444" t="s">
        <v>5920</v>
      </c>
      <c r="E4109" s="443" t="s">
        <v>1373</v>
      </c>
      <c r="F4109" s="444" t="s">
        <v>1374</v>
      </c>
      <c r="G4109" s="443" t="s">
        <v>3458</v>
      </c>
      <c r="H4109" s="443" t="s">
        <v>5614</v>
      </c>
      <c r="I4109" s="445">
        <v>601.3699951171875</v>
      </c>
      <c r="J4109" s="445">
        <v>46</v>
      </c>
      <c r="K4109" s="446">
        <v>27663.020751953125</v>
      </c>
    </row>
    <row r="4110" spans="1:11" ht="14.45" customHeight="1" x14ac:dyDescent="0.2">
      <c r="A4110" s="441" t="s">
        <v>5061</v>
      </c>
      <c r="B4110" s="442" t="s">
        <v>5062</v>
      </c>
      <c r="C4110" s="443" t="s">
        <v>5919</v>
      </c>
      <c r="D4110" s="444" t="s">
        <v>5920</v>
      </c>
      <c r="E4110" s="443" t="s">
        <v>1373</v>
      </c>
      <c r="F4110" s="444" t="s">
        <v>1374</v>
      </c>
      <c r="G4110" s="443" t="s">
        <v>6141</v>
      </c>
      <c r="H4110" s="443" t="s">
        <v>6143</v>
      </c>
      <c r="I4110" s="445">
        <v>878.46002197265625</v>
      </c>
      <c r="J4110" s="445">
        <v>30</v>
      </c>
      <c r="K4110" s="446">
        <v>26353.798828125</v>
      </c>
    </row>
    <row r="4111" spans="1:11" ht="14.45" customHeight="1" x14ac:dyDescent="0.2">
      <c r="A4111" s="441" t="s">
        <v>5061</v>
      </c>
      <c r="B4111" s="442" t="s">
        <v>5062</v>
      </c>
      <c r="C4111" s="443" t="s">
        <v>5919</v>
      </c>
      <c r="D4111" s="444" t="s">
        <v>5920</v>
      </c>
      <c r="E4111" s="443" t="s">
        <v>1373</v>
      </c>
      <c r="F4111" s="444" t="s">
        <v>1374</v>
      </c>
      <c r="G4111" s="443" t="s">
        <v>3458</v>
      </c>
      <c r="H4111" s="443" t="s">
        <v>5615</v>
      </c>
      <c r="I4111" s="445">
        <v>601.3699951171875</v>
      </c>
      <c r="J4111" s="445">
        <v>30</v>
      </c>
      <c r="K4111" s="446">
        <v>18041.1005859375</v>
      </c>
    </row>
    <row r="4112" spans="1:11" ht="14.45" customHeight="1" x14ac:dyDescent="0.2">
      <c r="A4112" s="441" t="s">
        <v>5061</v>
      </c>
      <c r="B4112" s="442" t="s">
        <v>5062</v>
      </c>
      <c r="C4112" s="443" t="s">
        <v>5919</v>
      </c>
      <c r="D4112" s="444" t="s">
        <v>5920</v>
      </c>
      <c r="E4112" s="443" t="s">
        <v>1373</v>
      </c>
      <c r="F4112" s="444" t="s">
        <v>1374</v>
      </c>
      <c r="G4112" s="443" t="s">
        <v>5616</v>
      </c>
      <c r="H4112" s="443" t="s">
        <v>5617</v>
      </c>
      <c r="I4112" s="445">
        <v>2.7305882257573746</v>
      </c>
      <c r="J4112" s="445">
        <v>5640</v>
      </c>
      <c r="K4112" s="446">
        <v>15367.199989318848</v>
      </c>
    </row>
    <row r="4113" spans="1:11" ht="14.45" customHeight="1" x14ac:dyDescent="0.2">
      <c r="A4113" s="441" t="s">
        <v>5061</v>
      </c>
      <c r="B4113" s="442" t="s">
        <v>5062</v>
      </c>
      <c r="C4113" s="443" t="s">
        <v>5919</v>
      </c>
      <c r="D4113" s="444" t="s">
        <v>5920</v>
      </c>
      <c r="E4113" s="443" t="s">
        <v>1373</v>
      </c>
      <c r="F4113" s="444" t="s">
        <v>1374</v>
      </c>
      <c r="G4113" s="443" t="s">
        <v>6144</v>
      </c>
      <c r="H4113" s="443" t="s">
        <v>6145</v>
      </c>
      <c r="I4113" s="445">
        <v>162.49000549316406</v>
      </c>
      <c r="J4113" s="445">
        <v>24</v>
      </c>
      <c r="K4113" s="446">
        <v>3899.659912109375</v>
      </c>
    </row>
    <row r="4114" spans="1:11" ht="14.45" customHeight="1" x14ac:dyDescent="0.2">
      <c r="A4114" s="441" t="s">
        <v>5061</v>
      </c>
      <c r="B4114" s="442" t="s">
        <v>5062</v>
      </c>
      <c r="C4114" s="443" t="s">
        <v>5919</v>
      </c>
      <c r="D4114" s="444" t="s">
        <v>5920</v>
      </c>
      <c r="E4114" s="443" t="s">
        <v>1373</v>
      </c>
      <c r="F4114" s="444" t="s">
        <v>1374</v>
      </c>
      <c r="G4114" s="443" t="s">
        <v>6144</v>
      </c>
      <c r="H4114" s="443" t="s">
        <v>6146</v>
      </c>
      <c r="I4114" s="445">
        <v>165.77000427246094</v>
      </c>
      <c r="J4114" s="445">
        <v>24</v>
      </c>
      <c r="K4114" s="446">
        <v>3978.47998046875</v>
      </c>
    </row>
    <row r="4115" spans="1:11" ht="14.45" customHeight="1" x14ac:dyDescent="0.2">
      <c r="A4115" s="441" t="s">
        <v>5061</v>
      </c>
      <c r="B4115" s="442" t="s">
        <v>5062</v>
      </c>
      <c r="C4115" s="443" t="s">
        <v>5919</v>
      </c>
      <c r="D4115" s="444" t="s">
        <v>5920</v>
      </c>
      <c r="E4115" s="443" t="s">
        <v>1373</v>
      </c>
      <c r="F4115" s="444" t="s">
        <v>1374</v>
      </c>
      <c r="G4115" s="443" t="s">
        <v>6147</v>
      </c>
      <c r="H4115" s="443" t="s">
        <v>6148</v>
      </c>
      <c r="I4115" s="445">
        <v>17.299999237060547</v>
      </c>
      <c r="J4115" s="445">
        <v>50</v>
      </c>
      <c r="K4115" s="446">
        <v>865.1500244140625</v>
      </c>
    </row>
    <row r="4116" spans="1:11" ht="14.45" customHeight="1" x14ac:dyDescent="0.2">
      <c r="A4116" s="441" t="s">
        <v>5061</v>
      </c>
      <c r="B4116" s="442" t="s">
        <v>5062</v>
      </c>
      <c r="C4116" s="443" t="s">
        <v>5919</v>
      </c>
      <c r="D4116" s="444" t="s">
        <v>5920</v>
      </c>
      <c r="E4116" s="443" t="s">
        <v>1373</v>
      </c>
      <c r="F4116" s="444" t="s">
        <v>1374</v>
      </c>
      <c r="G4116" s="443" t="s">
        <v>3464</v>
      </c>
      <c r="H4116" s="443" t="s">
        <v>3465</v>
      </c>
      <c r="I4116" s="445">
        <v>62.558572496686665</v>
      </c>
      <c r="J4116" s="445">
        <v>550</v>
      </c>
      <c r="K4116" s="446">
        <v>34406.650390625</v>
      </c>
    </row>
    <row r="4117" spans="1:11" ht="14.45" customHeight="1" x14ac:dyDescent="0.2">
      <c r="A4117" s="441" t="s">
        <v>5061</v>
      </c>
      <c r="B4117" s="442" t="s">
        <v>5062</v>
      </c>
      <c r="C4117" s="443" t="s">
        <v>5919</v>
      </c>
      <c r="D4117" s="444" t="s">
        <v>5920</v>
      </c>
      <c r="E4117" s="443" t="s">
        <v>1373</v>
      </c>
      <c r="F4117" s="444" t="s">
        <v>1374</v>
      </c>
      <c r="G4117" s="443" t="s">
        <v>3464</v>
      </c>
      <c r="H4117" s="443" t="s">
        <v>3470</v>
      </c>
      <c r="I4117" s="445">
        <v>62.557500839233398</v>
      </c>
      <c r="J4117" s="445">
        <v>400</v>
      </c>
      <c r="K4117" s="446">
        <v>25022.650390625</v>
      </c>
    </row>
    <row r="4118" spans="1:11" ht="14.45" customHeight="1" x14ac:dyDescent="0.2">
      <c r="A4118" s="441" t="s">
        <v>5061</v>
      </c>
      <c r="B4118" s="442" t="s">
        <v>5062</v>
      </c>
      <c r="C4118" s="443" t="s">
        <v>5919</v>
      </c>
      <c r="D4118" s="444" t="s">
        <v>5920</v>
      </c>
      <c r="E4118" s="443" t="s">
        <v>1373</v>
      </c>
      <c r="F4118" s="444" t="s">
        <v>1374</v>
      </c>
      <c r="G4118" s="443" t="s">
        <v>6149</v>
      </c>
      <c r="H4118" s="443" t="s">
        <v>6150</v>
      </c>
      <c r="I4118" s="445">
        <v>146.44999694824219</v>
      </c>
      <c r="J4118" s="445">
        <v>12</v>
      </c>
      <c r="K4118" s="446">
        <v>1757.449951171875</v>
      </c>
    </row>
    <row r="4119" spans="1:11" ht="14.45" customHeight="1" x14ac:dyDescent="0.2">
      <c r="A4119" s="441" t="s">
        <v>5061</v>
      </c>
      <c r="B4119" s="442" t="s">
        <v>5062</v>
      </c>
      <c r="C4119" s="443" t="s">
        <v>5919</v>
      </c>
      <c r="D4119" s="444" t="s">
        <v>5920</v>
      </c>
      <c r="E4119" s="443" t="s">
        <v>1373</v>
      </c>
      <c r="F4119" s="444" t="s">
        <v>1374</v>
      </c>
      <c r="G4119" s="443" t="s">
        <v>2663</v>
      </c>
      <c r="H4119" s="443" t="s">
        <v>6151</v>
      </c>
      <c r="I4119" s="445">
        <v>33.880001068115234</v>
      </c>
      <c r="J4119" s="445">
        <v>2</v>
      </c>
      <c r="K4119" s="446">
        <v>67.760002136230469</v>
      </c>
    </row>
    <row r="4120" spans="1:11" ht="14.45" customHeight="1" x14ac:dyDescent="0.2">
      <c r="A4120" s="441" t="s">
        <v>5061</v>
      </c>
      <c r="B4120" s="442" t="s">
        <v>5062</v>
      </c>
      <c r="C4120" s="443" t="s">
        <v>5919</v>
      </c>
      <c r="D4120" s="444" t="s">
        <v>5920</v>
      </c>
      <c r="E4120" s="443" t="s">
        <v>1373</v>
      </c>
      <c r="F4120" s="444" t="s">
        <v>1374</v>
      </c>
      <c r="G4120" s="443" t="s">
        <v>6152</v>
      </c>
      <c r="H4120" s="443" t="s">
        <v>6153</v>
      </c>
      <c r="I4120" s="445">
        <v>11.496999931335449</v>
      </c>
      <c r="J4120" s="445">
        <v>210</v>
      </c>
      <c r="K4120" s="446">
        <v>2414.2000122070313</v>
      </c>
    </row>
    <row r="4121" spans="1:11" ht="14.45" customHeight="1" x14ac:dyDescent="0.2">
      <c r="A4121" s="441" t="s">
        <v>5061</v>
      </c>
      <c r="B4121" s="442" t="s">
        <v>5062</v>
      </c>
      <c r="C4121" s="443" t="s">
        <v>5919</v>
      </c>
      <c r="D4121" s="444" t="s">
        <v>5920</v>
      </c>
      <c r="E4121" s="443" t="s">
        <v>1373</v>
      </c>
      <c r="F4121" s="444" t="s">
        <v>1374</v>
      </c>
      <c r="G4121" s="443" t="s">
        <v>6152</v>
      </c>
      <c r="H4121" s="443" t="s">
        <v>6154</v>
      </c>
      <c r="I4121" s="445">
        <v>11.496666590372721</v>
      </c>
      <c r="J4121" s="445">
        <v>90</v>
      </c>
      <c r="K4121" s="446">
        <v>1034.5</v>
      </c>
    </row>
    <row r="4122" spans="1:11" ht="14.45" customHeight="1" x14ac:dyDescent="0.2">
      <c r="A4122" s="441" t="s">
        <v>5061</v>
      </c>
      <c r="B4122" s="442" t="s">
        <v>5062</v>
      </c>
      <c r="C4122" s="443" t="s">
        <v>5919</v>
      </c>
      <c r="D4122" s="444" t="s">
        <v>5920</v>
      </c>
      <c r="E4122" s="443" t="s">
        <v>1373</v>
      </c>
      <c r="F4122" s="444" t="s">
        <v>1374</v>
      </c>
      <c r="G4122" s="443" t="s">
        <v>5208</v>
      </c>
      <c r="H4122" s="443" t="s">
        <v>5209</v>
      </c>
      <c r="I4122" s="445">
        <v>21.220999336242677</v>
      </c>
      <c r="J4122" s="445">
        <v>650</v>
      </c>
      <c r="K4122" s="446">
        <v>13794.720092773438</v>
      </c>
    </row>
    <row r="4123" spans="1:11" ht="14.45" customHeight="1" x14ac:dyDescent="0.2">
      <c r="A4123" s="441" t="s">
        <v>5061</v>
      </c>
      <c r="B4123" s="442" t="s">
        <v>5062</v>
      </c>
      <c r="C4123" s="443" t="s">
        <v>5919</v>
      </c>
      <c r="D4123" s="444" t="s">
        <v>5920</v>
      </c>
      <c r="E4123" s="443" t="s">
        <v>1373</v>
      </c>
      <c r="F4123" s="444" t="s">
        <v>1374</v>
      </c>
      <c r="G4123" s="443" t="s">
        <v>5208</v>
      </c>
      <c r="H4123" s="443" t="s">
        <v>5620</v>
      </c>
      <c r="I4123" s="445">
        <v>21.22333272298177</v>
      </c>
      <c r="J4123" s="445">
        <v>325</v>
      </c>
      <c r="K4123" s="446">
        <v>6897.52001953125</v>
      </c>
    </row>
    <row r="4124" spans="1:11" ht="14.45" customHeight="1" x14ac:dyDescent="0.2">
      <c r="A4124" s="441" t="s">
        <v>5061</v>
      </c>
      <c r="B4124" s="442" t="s">
        <v>5062</v>
      </c>
      <c r="C4124" s="443" t="s">
        <v>5919</v>
      </c>
      <c r="D4124" s="444" t="s">
        <v>5920</v>
      </c>
      <c r="E4124" s="443" t="s">
        <v>1373</v>
      </c>
      <c r="F4124" s="444" t="s">
        <v>1374</v>
      </c>
      <c r="G4124" s="443" t="s">
        <v>5210</v>
      </c>
      <c r="H4124" s="443" t="s">
        <v>5211</v>
      </c>
      <c r="I4124" s="445">
        <v>11.145789397390265</v>
      </c>
      <c r="J4124" s="445">
        <v>1640</v>
      </c>
      <c r="K4124" s="446">
        <v>18277.5</v>
      </c>
    </row>
    <row r="4125" spans="1:11" ht="14.45" customHeight="1" x14ac:dyDescent="0.2">
      <c r="A4125" s="441" t="s">
        <v>5061</v>
      </c>
      <c r="B4125" s="442" t="s">
        <v>5062</v>
      </c>
      <c r="C4125" s="443" t="s">
        <v>5919</v>
      </c>
      <c r="D4125" s="444" t="s">
        <v>5920</v>
      </c>
      <c r="E4125" s="443" t="s">
        <v>1373</v>
      </c>
      <c r="F4125" s="444" t="s">
        <v>1374</v>
      </c>
      <c r="G4125" s="443" t="s">
        <v>5210</v>
      </c>
      <c r="H4125" s="443" t="s">
        <v>5212</v>
      </c>
      <c r="I4125" s="445">
        <v>11.146666526794434</v>
      </c>
      <c r="J4125" s="445">
        <v>1000</v>
      </c>
      <c r="K4125" s="446">
        <v>11146</v>
      </c>
    </row>
    <row r="4126" spans="1:11" ht="14.45" customHeight="1" x14ac:dyDescent="0.2">
      <c r="A4126" s="441" t="s">
        <v>5061</v>
      </c>
      <c r="B4126" s="442" t="s">
        <v>5062</v>
      </c>
      <c r="C4126" s="443" t="s">
        <v>5919</v>
      </c>
      <c r="D4126" s="444" t="s">
        <v>5920</v>
      </c>
      <c r="E4126" s="443" t="s">
        <v>1373</v>
      </c>
      <c r="F4126" s="444" t="s">
        <v>1374</v>
      </c>
      <c r="G4126" s="443" t="s">
        <v>6155</v>
      </c>
      <c r="H4126" s="443" t="s">
        <v>6156</v>
      </c>
      <c r="I4126" s="445">
        <v>26.341667175292969</v>
      </c>
      <c r="J4126" s="445">
        <v>440</v>
      </c>
      <c r="K4126" s="446">
        <v>11601.479858398438</v>
      </c>
    </row>
    <row r="4127" spans="1:11" ht="14.45" customHeight="1" x14ac:dyDescent="0.2">
      <c r="A4127" s="441" t="s">
        <v>5061</v>
      </c>
      <c r="B4127" s="442" t="s">
        <v>5062</v>
      </c>
      <c r="C4127" s="443" t="s">
        <v>5919</v>
      </c>
      <c r="D4127" s="444" t="s">
        <v>5920</v>
      </c>
      <c r="E4127" s="443" t="s">
        <v>1373</v>
      </c>
      <c r="F4127" s="444" t="s">
        <v>1374</v>
      </c>
      <c r="G4127" s="443" t="s">
        <v>5222</v>
      </c>
      <c r="H4127" s="443" t="s">
        <v>5223</v>
      </c>
      <c r="I4127" s="445">
        <v>26.341667175292969</v>
      </c>
      <c r="J4127" s="445">
        <v>400</v>
      </c>
      <c r="K4127" s="446">
        <v>10551.210083007813</v>
      </c>
    </row>
    <row r="4128" spans="1:11" ht="14.45" customHeight="1" x14ac:dyDescent="0.2">
      <c r="A4128" s="441" t="s">
        <v>5061</v>
      </c>
      <c r="B4128" s="442" t="s">
        <v>5062</v>
      </c>
      <c r="C4128" s="443" t="s">
        <v>5919</v>
      </c>
      <c r="D4128" s="444" t="s">
        <v>5920</v>
      </c>
      <c r="E4128" s="443" t="s">
        <v>1373</v>
      </c>
      <c r="F4128" s="444" t="s">
        <v>1374</v>
      </c>
      <c r="G4128" s="443" t="s">
        <v>5446</v>
      </c>
      <c r="H4128" s="443" t="s">
        <v>6157</v>
      </c>
      <c r="I4128" s="445">
        <v>26.341667175292969</v>
      </c>
      <c r="J4128" s="445">
        <v>680</v>
      </c>
      <c r="K4128" s="446">
        <v>17846.080078125</v>
      </c>
    </row>
    <row r="4129" spans="1:11" ht="14.45" customHeight="1" x14ac:dyDescent="0.2">
      <c r="A4129" s="441" t="s">
        <v>5061</v>
      </c>
      <c r="B4129" s="442" t="s">
        <v>5062</v>
      </c>
      <c r="C4129" s="443" t="s">
        <v>5919</v>
      </c>
      <c r="D4129" s="444" t="s">
        <v>5920</v>
      </c>
      <c r="E4129" s="443" t="s">
        <v>1373</v>
      </c>
      <c r="F4129" s="444" t="s">
        <v>1374</v>
      </c>
      <c r="G4129" s="443" t="s">
        <v>5446</v>
      </c>
      <c r="H4129" s="443" t="s">
        <v>5447</v>
      </c>
      <c r="I4129" s="445">
        <v>26.020000457763672</v>
      </c>
      <c r="J4129" s="445">
        <v>680</v>
      </c>
      <c r="K4129" s="446">
        <v>17691.05029296875</v>
      </c>
    </row>
    <row r="4130" spans="1:11" ht="14.45" customHeight="1" x14ac:dyDescent="0.2">
      <c r="A4130" s="441" t="s">
        <v>5061</v>
      </c>
      <c r="B4130" s="442" t="s">
        <v>5062</v>
      </c>
      <c r="C4130" s="443" t="s">
        <v>5919</v>
      </c>
      <c r="D4130" s="444" t="s">
        <v>5920</v>
      </c>
      <c r="E4130" s="443" t="s">
        <v>1373</v>
      </c>
      <c r="F4130" s="444" t="s">
        <v>1374</v>
      </c>
      <c r="G4130" s="443" t="s">
        <v>6155</v>
      </c>
      <c r="H4130" s="443" t="s">
        <v>6158</v>
      </c>
      <c r="I4130" s="445">
        <v>26.020000457763672</v>
      </c>
      <c r="J4130" s="445">
        <v>360</v>
      </c>
      <c r="K4130" s="446">
        <v>9365.39990234375</v>
      </c>
    </row>
    <row r="4131" spans="1:11" ht="14.45" customHeight="1" x14ac:dyDescent="0.2">
      <c r="A4131" s="441" t="s">
        <v>5061</v>
      </c>
      <c r="B4131" s="442" t="s">
        <v>5062</v>
      </c>
      <c r="C4131" s="443" t="s">
        <v>5919</v>
      </c>
      <c r="D4131" s="444" t="s">
        <v>5920</v>
      </c>
      <c r="E4131" s="443" t="s">
        <v>1373</v>
      </c>
      <c r="F4131" s="444" t="s">
        <v>1374</v>
      </c>
      <c r="G4131" s="443" t="s">
        <v>5222</v>
      </c>
      <c r="H4131" s="443" t="s">
        <v>5224</v>
      </c>
      <c r="I4131" s="445">
        <v>26.020000457763672</v>
      </c>
      <c r="J4131" s="445">
        <v>300</v>
      </c>
      <c r="K4131" s="446">
        <v>7804.510009765625</v>
      </c>
    </row>
    <row r="4132" spans="1:11" ht="14.45" customHeight="1" x14ac:dyDescent="0.2">
      <c r="A4132" s="441" t="s">
        <v>5061</v>
      </c>
      <c r="B4132" s="442" t="s">
        <v>5062</v>
      </c>
      <c r="C4132" s="443" t="s">
        <v>5919</v>
      </c>
      <c r="D4132" s="444" t="s">
        <v>5920</v>
      </c>
      <c r="E4132" s="443" t="s">
        <v>1373</v>
      </c>
      <c r="F4132" s="444" t="s">
        <v>1374</v>
      </c>
      <c r="G4132" s="443" t="s">
        <v>6159</v>
      </c>
      <c r="H4132" s="443" t="s">
        <v>6160</v>
      </c>
      <c r="I4132" s="445">
        <v>548.1300048828125</v>
      </c>
      <c r="J4132" s="445">
        <v>20</v>
      </c>
      <c r="K4132" s="446">
        <v>10962.599609375</v>
      </c>
    </row>
    <row r="4133" spans="1:11" ht="14.45" customHeight="1" x14ac:dyDescent="0.2">
      <c r="A4133" s="441" t="s">
        <v>5061</v>
      </c>
      <c r="B4133" s="442" t="s">
        <v>5062</v>
      </c>
      <c r="C4133" s="443" t="s">
        <v>5919</v>
      </c>
      <c r="D4133" s="444" t="s">
        <v>5920</v>
      </c>
      <c r="E4133" s="443" t="s">
        <v>1373</v>
      </c>
      <c r="F4133" s="444" t="s">
        <v>1374</v>
      </c>
      <c r="G4133" s="443" t="s">
        <v>5446</v>
      </c>
      <c r="H4133" s="443" t="s">
        <v>6161</v>
      </c>
      <c r="I4133" s="445">
        <v>26.020000457763672</v>
      </c>
      <c r="J4133" s="445">
        <v>720</v>
      </c>
      <c r="K4133" s="446">
        <v>18730.870361328125</v>
      </c>
    </row>
    <row r="4134" spans="1:11" ht="14.45" customHeight="1" x14ac:dyDescent="0.2">
      <c r="A4134" s="441" t="s">
        <v>5061</v>
      </c>
      <c r="B4134" s="442" t="s">
        <v>5062</v>
      </c>
      <c r="C4134" s="443" t="s">
        <v>5919</v>
      </c>
      <c r="D4134" s="444" t="s">
        <v>5920</v>
      </c>
      <c r="E4134" s="443" t="s">
        <v>1373</v>
      </c>
      <c r="F4134" s="444" t="s">
        <v>1374</v>
      </c>
      <c r="G4134" s="443" t="s">
        <v>6155</v>
      </c>
      <c r="H4134" s="443" t="s">
        <v>6162</v>
      </c>
      <c r="I4134" s="445">
        <v>26.020000457763672</v>
      </c>
      <c r="J4134" s="445">
        <v>400</v>
      </c>
      <c r="K4134" s="446">
        <v>10406.039794921875</v>
      </c>
    </row>
    <row r="4135" spans="1:11" ht="14.45" customHeight="1" x14ac:dyDescent="0.2">
      <c r="A4135" s="441" t="s">
        <v>5061</v>
      </c>
      <c r="B4135" s="442" t="s">
        <v>5062</v>
      </c>
      <c r="C4135" s="443" t="s">
        <v>5919</v>
      </c>
      <c r="D4135" s="444" t="s">
        <v>5920</v>
      </c>
      <c r="E4135" s="443" t="s">
        <v>1373</v>
      </c>
      <c r="F4135" s="444" t="s">
        <v>1374</v>
      </c>
      <c r="G4135" s="443" t="s">
        <v>5222</v>
      </c>
      <c r="H4135" s="443" t="s">
        <v>5228</v>
      </c>
      <c r="I4135" s="445">
        <v>26.020000457763672</v>
      </c>
      <c r="J4135" s="445">
        <v>475</v>
      </c>
      <c r="K4135" s="446">
        <v>12357.519897460938</v>
      </c>
    </row>
    <row r="4136" spans="1:11" ht="14.45" customHeight="1" x14ac:dyDescent="0.2">
      <c r="A4136" s="441" t="s">
        <v>5061</v>
      </c>
      <c r="B4136" s="442" t="s">
        <v>5062</v>
      </c>
      <c r="C4136" s="443" t="s">
        <v>5919</v>
      </c>
      <c r="D4136" s="444" t="s">
        <v>5920</v>
      </c>
      <c r="E4136" s="443" t="s">
        <v>1373</v>
      </c>
      <c r="F4136" s="444" t="s">
        <v>1374</v>
      </c>
      <c r="G4136" s="443" t="s">
        <v>5642</v>
      </c>
      <c r="H4136" s="443" t="s">
        <v>6163</v>
      </c>
      <c r="I4136" s="445">
        <v>49.909999847412109</v>
      </c>
      <c r="J4136" s="445">
        <v>50</v>
      </c>
      <c r="K4136" s="446">
        <v>2495.6298828125</v>
      </c>
    </row>
    <row r="4137" spans="1:11" ht="14.45" customHeight="1" x14ac:dyDescent="0.2">
      <c r="A4137" s="441" t="s">
        <v>5061</v>
      </c>
      <c r="B4137" s="442" t="s">
        <v>5062</v>
      </c>
      <c r="C4137" s="443" t="s">
        <v>5919</v>
      </c>
      <c r="D4137" s="444" t="s">
        <v>5920</v>
      </c>
      <c r="E4137" s="443" t="s">
        <v>1373</v>
      </c>
      <c r="F4137" s="444" t="s">
        <v>1374</v>
      </c>
      <c r="G4137" s="443" t="s">
        <v>6164</v>
      </c>
      <c r="H4137" s="443" t="s">
        <v>6165</v>
      </c>
      <c r="I4137" s="445">
        <v>10808.9296875</v>
      </c>
      <c r="J4137" s="445">
        <v>3</v>
      </c>
      <c r="K4137" s="446">
        <v>32426.7890625</v>
      </c>
    </row>
    <row r="4138" spans="1:11" ht="14.45" customHeight="1" x14ac:dyDescent="0.2">
      <c r="A4138" s="441" t="s">
        <v>5061</v>
      </c>
      <c r="B4138" s="442" t="s">
        <v>5062</v>
      </c>
      <c r="C4138" s="443" t="s">
        <v>5919</v>
      </c>
      <c r="D4138" s="444" t="s">
        <v>5920</v>
      </c>
      <c r="E4138" s="443" t="s">
        <v>1373</v>
      </c>
      <c r="F4138" s="444" t="s">
        <v>1374</v>
      </c>
      <c r="G4138" s="443" t="s">
        <v>6166</v>
      </c>
      <c r="H4138" s="443" t="s">
        <v>6167</v>
      </c>
      <c r="I4138" s="445">
        <v>1596.510009765625</v>
      </c>
      <c r="J4138" s="445">
        <v>5</v>
      </c>
      <c r="K4138" s="446">
        <v>7982.5498046875</v>
      </c>
    </row>
    <row r="4139" spans="1:11" ht="14.45" customHeight="1" x14ac:dyDescent="0.2">
      <c r="A4139" s="441" t="s">
        <v>5061</v>
      </c>
      <c r="B4139" s="442" t="s">
        <v>5062</v>
      </c>
      <c r="C4139" s="443" t="s">
        <v>5919</v>
      </c>
      <c r="D4139" s="444" t="s">
        <v>5920</v>
      </c>
      <c r="E4139" s="443" t="s">
        <v>1373</v>
      </c>
      <c r="F4139" s="444" t="s">
        <v>1374</v>
      </c>
      <c r="G4139" s="443" t="s">
        <v>5649</v>
      </c>
      <c r="H4139" s="443" t="s">
        <v>5650</v>
      </c>
      <c r="I4139" s="445">
        <v>32.900001525878906</v>
      </c>
      <c r="J4139" s="445">
        <v>570</v>
      </c>
      <c r="K4139" s="446">
        <v>18752.93994140625</v>
      </c>
    </row>
    <row r="4140" spans="1:11" ht="14.45" customHeight="1" x14ac:dyDescent="0.2">
      <c r="A4140" s="441" t="s">
        <v>5061</v>
      </c>
      <c r="B4140" s="442" t="s">
        <v>5062</v>
      </c>
      <c r="C4140" s="443" t="s">
        <v>5919</v>
      </c>
      <c r="D4140" s="444" t="s">
        <v>5920</v>
      </c>
      <c r="E4140" s="443" t="s">
        <v>1373</v>
      </c>
      <c r="F4140" s="444" t="s">
        <v>1374</v>
      </c>
      <c r="G4140" s="443" t="s">
        <v>5649</v>
      </c>
      <c r="H4140" s="443" t="s">
        <v>5651</v>
      </c>
      <c r="I4140" s="445">
        <v>32.900001525878906</v>
      </c>
      <c r="J4140" s="445">
        <v>300</v>
      </c>
      <c r="K4140" s="446">
        <v>9869.969970703125</v>
      </c>
    </row>
    <row r="4141" spans="1:11" ht="14.45" customHeight="1" x14ac:dyDescent="0.2">
      <c r="A4141" s="441" t="s">
        <v>5061</v>
      </c>
      <c r="B4141" s="442" t="s">
        <v>5062</v>
      </c>
      <c r="C4141" s="443" t="s">
        <v>5919</v>
      </c>
      <c r="D4141" s="444" t="s">
        <v>5920</v>
      </c>
      <c r="E4141" s="443" t="s">
        <v>1373</v>
      </c>
      <c r="F4141" s="444" t="s">
        <v>1374</v>
      </c>
      <c r="G4141" s="443" t="s">
        <v>6168</v>
      </c>
      <c r="H4141" s="443" t="s">
        <v>6169</v>
      </c>
      <c r="I4141" s="445">
        <v>1422.3299560546875</v>
      </c>
      <c r="J4141" s="445">
        <v>2</v>
      </c>
      <c r="K4141" s="446">
        <v>2844.659912109375</v>
      </c>
    </row>
    <row r="4142" spans="1:11" ht="14.45" customHeight="1" x14ac:dyDescent="0.2">
      <c r="A4142" s="441" t="s">
        <v>5061</v>
      </c>
      <c r="B4142" s="442" t="s">
        <v>5062</v>
      </c>
      <c r="C4142" s="443" t="s">
        <v>5919</v>
      </c>
      <c r="D4142" s="444" t="s">
        <v>5920</v>
      </c>
      <c r="E4142" s="443" t="s">
        <v>1373</v>
      </c>
      <c r="F4142" s="444" t="s">
        <v>1374</v>
      </c>
      <c r="G4142" s="443" t="s">
        <v>6170</v>
      </c>
      <c r="H4142" s="443" t="s">
        <v>6171</v>
      </c>
      <c r="I4142" s="445">
        <v>1145.3900146484375</v>
      </c>
      <c r="J4142" s="445">
        <v>60</v>
      </c>
      <c r="K4142" s="446">
        <v>68723.1591796875</v>
      </c>
    </row>
    <row r="4143" spans="1:11" ht="14.45" customHeight="1" x14ac:dyDescent="0.2">
      <c r="A4143" s="441" t="s">
        <v>5061</v>
      </c>
      <c r="B4143" s="442" t="s">
        <v>5062</v>
      </c>
      <c r="C4143" s="443" t="s">
        <v>5919</v>
      </c>
      <c r="D4143" s="444" t="s">
        <v>5920</v>
      </c>
      <c r="E4143" s="443" t="s">
        <v>1373</v>
      </c>
      <c r="F4143" s="444" t="s">
        <v>1374</v>
      </c>
      <c r="G4143" s="443" t="s">
        <v>6172</v>
      </c>
      <c r="H4143" s="443" t="s">
        <v>6173</v>
      </c>
      <c r="I4143" s="445">
        <v>1145.3900146484375</v>
      </c>
      <c r="J4143" s="445">
        <v>20</v>
      </c>
      <c r="K4143" s="446">
        <v>22907.720703125</v>
      </c>
    </row>
    <row r="4144" spans="1:11" ht="14.45" customHeight="1" x14ac:dyDescent="0.2">
      <c r="A4144" s="441" t="s">
        <v>5061</v>
      </c>
      <c r="B4144" s="442" t="s">
        <v>5062</v>
      </c>
      <c r="C4144" s="443" t="s">
        <v>5919</v>
      </c>
      <c r="D4144" s="444" t="s">
        <v>5920</v>
      </c>
      <c r="E4144" s="443" t="s">
        <v>1373</v>
      </c>
      <c r="F4144" s="444" t="s">
        <v>1374</v>
      </c>
      <c r="G4144" s="443" t="s">
        <v>6174</v>
      </c>
      <c r="H4144" s="443" t="s">
        <v>6175</v>
      </c>
      <c r="I4144" s="445">
        <v>52.130832354227699</v>
      </c>
      <c r="J4144" s="445">
        <v>460</v>
      </c>
      <c r="K4144" s="446">
        <v>199.2392578125</v>
      </c>
    </row>
    <row r="4145" spans="1:11" ht="14.45" customHeight="1" x14ac:dyDescent="0.2">
      <c r="A4145" s="441" t="s">
        <v>5061</v>
      </c>
      <c r="B4145" s="442" t="s">
        <v>5062</v>
      </c>
      <c r="C4145" s="443" t="s">
        <v>5919</v>
      </c>
      <c r="D4145" s="444" t="s">
        <v>5920</v>
      </c>
      <c r="E4145" s="443" t="s">
        <v>1373</v>
      </c>
      <c r="F4145" s="444" t="s">
        <v>1374</v>
      </c>
      <c r="G4145" s="443" t="s">
        <v>6174</v>
      </c>
      <c r="H4145" s="443" t="s">
        <v>6176</v>
      </c>
      <c r="I4145" s="445">
        <v>71.087498664855957</v>
      </c>
      <c r="J4145" s="445">
        <v>240</v>
      </c>
      <c r="K4145" s="446">
        <v>13648.80029296875</v>
      </c>
    </row>
    <row r="4146" spans="1:11" ht="14.45" customHeight="1" x14ac:dyDescent="0.2">
      <c r="A4146" s="441" t="s">
        <v>5061</v>
      </c>
      <c r="B4146" s="442" t="s">
        <v>5062</v>
      </c>
      <c r="C4146" s="443" t="s">
        <v>5919</v>
      </c>
      <c r="D4146" s="444" t="s">
        <v>5920</v>
      </c>
      <c r="E4146" s="443" t="s">
        <v>1373</v>
      </c>
      <c r="F4146" s="444" t="s">
        <v>1374</v>
      </c>
      <c r="G4146" s="443" t="s">
        <v>5400</v>
      </c>
      <c r="H4146" s="443" t="s">
        <v>5401</v>
      </c>
      <c r="I4146" s="445">
        <v>11380.990234375</v>
      </c>
      <c r="J4146" s="445">
        <v>1</v>
      </c>
      <c r="K4146" s="446">
        <v>11380.990234375</v>
      </c>
    </row>
    <row r="4147" spans="1:11" ht="14.45" customHeight="1" x14ac:dyDescent="0.2">
      <c r="A4147" s="441" t="s">
        <v>5061</v>
      </c>
      <c r="B4147" s="442" t="s">
        <v>5062</v>
      </c>
      <c r="C4147" s="443" t="s">
        <v>5919</v>
      </c>
      <c r="D4147" s="444" t="s">
        <v>5920</v>
      </c>
      <c r="E4147" s="443" t="s">
        <v>1373</v>
      </c>
      <c r="F4147" s="444" t="s">
        <v>1374</v>
      </c>
      <c r="G4147" s="443" t="s">
        <v>5402</v>
      </c>
      <c r="H4147" s="443" t="s">
        <v>5403</v>
      </c>
      <c r="I4147" s="445">
        <v>11380.99267578125</v>
      </c>
      <c r="J4147" s="445">
        <v>9</v>
      </c>
      <c r="K4147" s="446">
        <v>102428.931640625</v>
      </c>
    </row>
    <row r="4148" spans="1:11" ht="14.45" customHeight="1" x14ac:dyDescent="0.2">
      <c r="A4148" s="441" t="s">
        <v>5061</v>
      </c>
      <c r="B4148" s="442" t="s">
        <v>5062</v>
      </c>
      <c r="C4148" s="443" t="s">
        <v>5919</v>
      </c>
      <c r="D4148" s="444" t="s">
        <v>5920</v>
      </c>
      <c r="E4148" s="443" t="s">
        <v>1373</v>
      </c>
      <c r="F4148" s="444" t="s">
        <v>1374</v>
      </c>
      <c r="G4148" s="443" t="s">
        <v>5404</v>
      </c>
      <c r="H4148" s="443" t="s">
        <v>5405</v>
      </c>
      <c r="I4148" s="445">
        <v>11380.990234375</v>
      </c>
      <c r="J4148" s="445">
        <v>2</v>
      </c>
      <c r="K4148" s="446">
        <v>22761.98046875</v>
      </c>
    </row>
    <row r="4149" spans="1:11" ht="14.45" customHeight="1" x14ac:dyDescent="0.2">
      <c r="A4149" s="441" t="s">
        <v>5061</v>
      </c>
      <c r="B4149" s="442" t="s">
        <v>5062</v>
      </c>
      <c r="C4149" s="443" t="s">
        <v>5919</v>
      </c>
      <c r="D4149" s="444" t="s">
        <v>5920</v>
      </c>
      <c r="E4149" s="443" t="s">
        <v>1373</v>
      </c>
      <c r="F4149" s="444" t="s">
        <v>1374</v>
      </c>
      <c r="G4149" s="443" t="s">
        <v>5406</v>
      </c>
      <c r="H4149" s="443" t="s">
        <v>5407</v>
      </c>
      <c r="I4149" s="445">
        <v>13850.990234375</v>
      </c>
      <c r="J4149" s="445">
        <v>2</v>
      </c>
      <c r="K4149" s="446">
        <v>27701.98046875</v>
      </c>
    </row>
    <row r="4150" spans="1:11" ht="14.45" customHeight="1" x14ac:dyDescent="0.2">
      <c r="A4150" s="441" t="s">
        <v>5061</v>
      </c>
      <c r="B4150" s="442" t="s">
        <v>5062</v>
      </c>
      <c r="C4150" s="443" t="s">
        <v>5919</v>
      </c>
      <c r="D4150" s="444" t="s">
        <v>5920</v>
      </c>
      <c r="E4150" s="443" t="s">
        <v>1373</v>
      </c>
      <c r="F4150" s="444" t="s">
        <v>1374</v>
      </c>
      <c r="G4150" s="443" t="s">
        <v>5408</v>
      </c>
      <c r="H4150" s="443" t="s">
        <v>5409</v>
      </c>
      <c r="I4150" s="445">
        <v>13850.990234375</v>
      </c>
      <c r="J4150" s="445">
        <v>5</v>
      </c>
      <c r="K4150" s="446">
        <v>69254.951171875</v>
      </c>
    </row>
    <row r="4151" spans="1:11" ht="14.45" customHeight="1" x14ac:dyDescent="0.2">
      <c r="A4151" s="441" t="s">
        <v>5061</v>
      </c>
      <c r="B4151" s="442" t="s">
        <v>5062</v>
      </c>
      <c r="C4151" s="443" t="s">
        <v>5919</v>
      </c>
      <c r="D4151" s="444" t="s">
        <v>5920</v>
      </c>
      <c r="E4151" s="443" t="s">
        <v>1373</v>
      </c>
      <c r="F4151" s="444" t="s">
        <v>1374</v>
      </c>
      <c r="G4151" s="443" t="s">
        <v>5410</v>
      </c>
      <c r="H4151" s="443" t="s">
        <v>5411</v>
      </c>
      <c r="I4151" s="445">
        <v>13850.99267578125</v>
      </c>
      <c r="J4151" s="445">
        <v>8</v>
      </c>
      <c r="K4151" s="446">
        <v>110807.94140625</v>
      </c>
    </row>
    <row r="4152" spans="1:11" ht="14.45" customHeight="1" x14ac:dyDescent="0.2">
      <c r="A4152" s="441" t="s">
        <v>5061</v>
      </c>
      <c r="B4152" s="442" t="s">
        <v>5062</v>
      </c>
      <c r="C4152" s="443" t="s">
        <v>5919</v>
      </c>
      <c r="D4152" s="444" t="s">
        <v>5920</v>
      </c>
      <c r="E4152" s="443" t="s">
        <v>1373</v>
      </c>
      <c r="F4152" s="444" t="s">
        <v>1374</v>
      </c>
      <c r="G4152" s="443" t="s">
        <v>5400</v>
      </c>
      <c r="H4152" s="443" t="s">
        <v>6177</v>
      </c>
      <c r="I4152" s="445">
        <v>11380.993489583334</v>
      </c>
      <c r="J4152" s="445">
        <v>7</v>
      </c>
      <c r="K4152" s="446">
        <v>79666.951171875</v>
      </c>
    </row>
    <row r="4153" spans="1:11" ht="14.45" customHeight="1" x14ac:dyDescent="0.2">
      <c r="A4153" s="441" t="s">
        <v>5061</v>
      </c>
      <c r="B4153" s="442" t="s">
        <v>5062</v>
      </c>
      <c r="C4153" s="443" t="s">
        <v>5919</v>
      </c>
      <c r="D4153" s="444" t="s">
        <v>5920</v>
      </c>
      <c r="E4153" s="443" t="s">
        <v>1373</v>
      </c>
      <c r="F4153" s="444" t="s">
        <v>1374</v>
      </c>
      <c r="G4153" s="443" t="s">
        <v>5402</v>
      </c>
      <c r="H4153" s="443" t="s">
        <v>6178</v>
      </c>
      <c r="I4153" s="445">
        <v>11380.99267578125</v>
      </c>
      <c r="J4153" s="445">
        <v>4</v>
      </c>
      <c r="K4153" s="446">
        <v>45523.970703125</v>
      </c>
    </row>
    <row r="4154" spans="1:11" ht="14.45" customHeight="1" x14ac:dyDescent="0.2">
      <c r="A4154" s="441" t="s">
        <v>5061</v>
      </c>
      <c r="B4154" s="442" t="s">
        <v>5062</v>
      </c>
      <c r="C4154" s="443" t="s">
        <v>5919</v>
      </c>
      <c r="D4154" s="444" t="s">
        <v>5920</v>
      </c>
      <c r="E4154" s="443" t="s">
        <v>1373</v>
      </c>
      <c r="F4154" s="444" t="s">
        <v>1374</v>
      </c>
      <c r="G4154" s="443" t="s">
        <v>5404</v>
      </c>
      <c r="H4154" s="443" t="s">
        <v>6179</v>
      </c>
      <c r="I4154" s="445">
        <v>11380.990234375</v>
      </c>
      <c r="J4154" s="445">
        <v>4</v>
      </c>
      <c r="K4154" s="446">
        <v>45523.9609375</v>
      </c>
    </row>
    <row r="4155" spans="1:11" ht="14.45" customHeight="1" x14ac:dyDescent="0.2">
      <c r="A4155" s="441" t="s">
        <v>5061</v>
      </c>
      <c r="B4155" s="442" t="s">
        <v>5062</v>
      </c>
      <c r="C4155" s="443" t="s">
        <v>5919</v>
      </c>
      <c r="D4155" s="444" t="s">
        <v>5920</v>
      </c>
      <c r="E4155" s="443" t="s">
        <v>1373</v>
      </c>
      <c r="F4155" s="444" t="s">
        <v>1374</v>
      </c>
      <c r="G4155" s="443" t="s">
        <v>5406</v>
      </c>
      <c r="H4155" s="443" t="s">
        <v>6180</v>
      </c>
      <c r="I4155" s="445">
        <v>13850.990234375</v>
      </c>
      <c r="J4155" s="445">
        <v>3</v>
      </c>
      <c r="K4155" s="446">
        <v>41552.970703125</v>
      </c>
    </row>
    <row r="4156" spans="1:11" ht="14.45" customHeight="1" x14ac:dyDescent="0.2">
      <c r="A4156" s="441" t="s">
        <v>5061</v>
      </c>
      <c r="B4156" s="442" t="s">
        <v>5062</v>
      </c>
      <c r="C4156" s="443" t="s">
        <v>5919</v>
      </c>
      <c r="D4156" s="444" t="s">
        <v>5920</v>
      </c>
      <c r="E4156" s="443" t="s">
        <v>1373</v>
      </c>
      <c r="F4156" s="444" t="s">
        <v>1374</v>
      </c>
      <c r="G4156" s="443" t="s">
        <v>5408</v>
      </c>
      <c r="H4156" s="443" t="s">
        <v>6181</v>
      </c>
      <c r="I4156" s="445">
        <v>13850.990234375</v>
      </c>
      <c r="J4156" s="445">
        <v>4</v>
      </c>
      <c r="K4156" s="446">
        <v>55403.9609375</v>
      </c>
    </row>
    <row r="4157" spans="1:11" ht="14.45" customHeight="1" x14ac:dyDescent="0.2">
      <c r="A4157" s="441" t="s">
        <v>5061</v>
      </c>
      <c r="B4157" s="442" t="s">
        <v>5062</v>
      </c>
      <c r="C4157" s="443" t="s">
        <v>5919</v>
      </c>
      <c r="D4157" s="444" t="s">
        <v>5920</v>
      </c>
      <c r="E4157" s="443" t="s">
        <v>1373</v>
      </c>
      <c r="F4157" s="444" t="s">
        <v>1374</v>
      </c>
      <c r="G4157" s="443" t="s">
        <v>5410</v>
      </c>
      <c r="H4157" s="443" t="s">
        <v>6182</v>
      </c>
      <c r="I4157" s="445">
        <v>13850.990234375</v>
      </c>
      <c r="J4157" s="445">
        <v>8</v>
      </c>
      <c r="K4157" s="446">
        <v>110807.921875</v>
      </c>
    </row>
    <row r="4158" spans="1:11" ht="14.45" customHeight="1" x14ac:dyDescent="0.2">
      <c r="A4158" s="441" t="s">
        <v>5061</v>
      </c>
      <c r="B4158" s="442" t="s">
        <v>5062</v>
      </c>
      <c r="C4158" s="443" t="s">
        <v>5919</v>
      </c>
      <c r="D4158" s="444" t="s">
        <v>5920</v>
      </c>
      <c r="E4158" s="443" t="s">
        <v>1373</v>
      </c>
      <c r="F4158" s="444" t="s">
        <v>1374</v>
      </c>
      <c r="G4158" s="443" t="s">
        <v>6183</v>
      </c>
      <c r="H4158" s="443" t="s">
        <v>6184</v>
      </c>
      <c r="I4158" s="445">
        <v>1500.4000244140625</v>
      </c>
      <c r="J4158" s="445">
        <v>2</v>
      </c>
      <c r="K4158" s="446">
        <v>3000.800048828125</v>
      </c>
    </row>
    <row r="4159" spans="1:11" ht="14.45" customHeight="1" x14ac:dyDescent="0.2">
      <c r="A4159" s="441" t="s">
        <v>5061</v>
      </c>
      <c r="B4159" s="442" t="s">
        <v>5062</v>
      </c>
      <c r="C4159" s="443" t="s">
        <v>5919</v>
      </c>
      <c r="D4159" s="444" t="s">
        <v>5920</v>
      </c>
      <c r="E4159" s="443" t="s">
        <v>1373</v>
      </c>
      <c r="F4159" s="444" t="s">
        <v>1374</v>
      </c>
      <c r="G4159" s="443" t="s">
        <v>6185</v>
      </c>
      <c r="H4159" s="443" t="s">
        <v>6186</v>
      </c>
      <c r="I4159" s="445">
        <v>1500.3800048828125</v>
      </c>
      <c r="J4159" s="445">
        <v>1</v>
      </c>
      <c r="K4159" s="446">
        <v>1500.3800048828125</v>
      </c>
    </row>
    <row r="4160" spans="1:11" ht="14.45" customHeight="1" x14ac:dyDescent="0.2">
      <c r="A4160" s="441" t="s">
        <v>5061</v>
      </c>
      <c r="B4160" s="442" t="s">
        <v>5062</v>
      </c>
      <c r="C4160" s="443" t="s">
        <v>5919</v>
      </c>
      <c r="D4160" s="444" t="s">
        <v>5920</v>
      </c>
      <c r="E4160" s="443" t="s">
        <v>1373</v>
      </c>
      <c r="F4160" s="444" t="s">
        <v>1374</v>
      </c>
      <c r="G4160" s="443" t="s">
        <v>6187</v>
      </c>
      <c r="H4160" s="443" t="s">
        <v>6188</v>
      </c>
      <c r="I4160" s="445">
        <v>1500.4000244140625</v>
      </c>
      <c r="J4160" s="445">
        <v>1</v>
      </c>
      <c r="K4160" s="446">
        <v>1500.4000244140625</v>
      </c>
    </row>
    <row r="4161" spans="1:11" ht="14.45" customHeight="1" x14ac:dyDescent="0.2">
      <c r="A4161" s="441" t="s">
        <v>5061</v>
      </c>
      <c r="B4161" s="442" t="s">
        <v>5062</v>
      </c>
      <c r="C4161" s="443" t="s">
        <v>5919</v>
      </c>
      <c r="D4161" s="444" t="s">
        <v>5920</v>
      </c>
      <c r="E4161" s="443" t="s">
        <v>1373</v>
      </c>
      <c r="F4161" s="444" t="s">
        <v>1374</v>
      </c>
      <c r="G4161" s="443" t="s">
        <v>6189</v>
      </c>
      <c r="H4161" s="443" t="s">
        <v>6190</v>
      </c>
      <c r="I4161" s="445">
        <v>3539.25</v>
      </c>
      <c r="J4161" s="445">
        <v>5</v>
      </c>
      <c r="K4161" s="446">
        <v>17696.25</v>
      </c>
    </row>
    <row r="4162" spans="1:11" ht="14.45" customHeight="1" x14ac:dyDescent="0.2">
      <c r="A4162" s="441" t="s">
        <v>5061</v>
      </c>
      <c r="B4162" s="442" t="s">
        <v>5062</v>
      </c>
      <c r="C4162" s="443" t="s">
        <v>5919</v>
      </c>
      <c r="D4162" s="444" t="s">
        <v>5920</v>
      </c>
      <c r="E4162" s="443" t="s">
        <v>1373</v>
      </c>
      <c r="F4162" s="444" t="s">
        <v>1374</v>
      </c>
      <c r="G4162" s="443" t="s">
        <v>6191</v>
      </c>
      <c r="H4162" s="443" t="s">
        <v>6192</v>
      </c>
      <c r="I4162" s="445">
        <v>3539.25</v>
      </c>
      <c r="J4162" s="445">
        <v>10</v>
      </c>
      <c r="K4162" s="446">
        <v>35392.5</v>
      </c>
    </row>
    <row r="4163" spans="1:11" ht="14.45" customHeight="1" x14ac:dyDescent="0.2">
      <c r="A4163" s="441" t="s">
        <v>5061</v>
      </c>
      <c r="B4163" s="442" t="s">
        <v>5062</v>
      </c>
      <c r="C4163" s="443" t="s">
        <v>5919</v>
      </c>
      <c r="D4163" s="444" t="s">
        <v>5920</v>
      </c>
      <c r="E4163" s="443" t="s">
        <v>1373</v>
      </c>
      <c r="F4163" s="444" t="s">
        <v>1374</v>
      </c>
      <c r="G4163" s="443" t="s">
        <v>6193</v>
      </c>
      <c r="H4163" s="443" t="s">
        <v>6194</v>
      </c>
      <c r="I4163" s="445">
        <v>3539.25</v>
      </c>
      <c r="J4163" s="445">
        <v>7</v>
      </c>
      <c r="K4163" s="446">
        <v>24774.75</v>
      </c>
    </row>
    <row r="4164" spans="1:11" ht="14.45" customHeight="1" x14ac:dyDescent="0.2">
      <c r="A4164" s="441" t="s">
        <v>5061</v>
      </c>
      <c r="B4164" s="442" t="s">
        <v>5062</v>
      </c>
      <c r="C4164" s="443" t="s">
        <v>5919</v>
      </c>
      <c r="D4164" s="444" t="s">
        <v>5920</v>
      </c>
      <c r="E4164" s="443" t="s">
        <v>1373</v>
      </c>
      <c r="F4164" s="444" t="s">
        <v>1374</v>
      </c>
      <c r="G4164" s="443" t="s">
        <v>6195</v>
      </c>
      <c r="H4164" s="443" t="s">
        <v>6196</v>
      </c>
      <c r="I4164" s="445">
        <v>45.979999542236328</v>
      </c>
      <c r="J4164" s="445">
        <v>20</v>
      </c>
      <c r="K4164" s="446">
        <v>919.5999755859375</v>
      </c>
    </row>
    <row r="4165" spans="1:11" ht="14.45" customHeight="1" x14ac:dyDescent="0.2">
      <c r="A4165" s="441" t="s">
        <v>5061</v>
      </c>
      <c r="B4165" s="442" t="s">
        <v>5062</v>
      </c>
      <c r="C4165" s="443" t="s">
        <v>5919</v>
      </c>
      <c r="D4165" s="444" t="s">
        <v>5920</v>
      </c>
      <c r="E4165" s="443" t="s">
        <v>1373</v>
      </c>
      <c r="F4165" s="444" t="s">
        <v>1374</v>
      </c>
      <c r="G4165" s="443" t="s">
        <v>6195</v>
      </c>
      <c r="H4165" s="443" t="s">
        <v>6197</v>
      </c>
      <c r="I4165" s="445">
        <v>45.979999542236328</v>
      </c>
      <c r="J4165" s="445">
        <v>20</v>
      </c>
      <c r="K4165" s="446">
        <v>919.5999755859375</v>
      </c>
    </row>
    <row r="4166" spans="1:11" ht="14.45" customHeight="1" x14ac:dyDescent="0.2">
      <c r="A4166" s="441" t="s">
        <v>5061</v>
      </c>
      <c r="B4166" s="442" t="s">
        <v>5062</v>
      </c>
      <c r="C4166" s="443" t="s">
        <v>5919</v>
      </c>
      <c r="D4166" s="444" t="s">
        <v>5920</v>
      </c>
      <c r="E4166" s="443" t="s">
        <v>1373</v>
      </c>
      <c r="F4166" s="444" t="s">
        <v>1374</v>
      </c>
      <c r="G4166" s="443" t="s">
        <v>5652</v>
      </c>
      <c r="H4166" s="443" t="s">
        <v>5653</v>
      </c>
      <c r="I4166" s="445">
        <v>45.979999542236328</v>
      </c>
      <c r="J4166" s="445">
        <v>240</v>
      </c>
      <c r="K4166" s="446">
        <v>11035.19970703125</v>
      </c>
    </row>
    <row r="4167" spans="1:11" ht="14.45" customHeight="1" x14ac:dyDescent="0.2">
      <c r="A4167" s="441" t="s">
        <v>5061</v>
      </c>
      <c r="B4167" s="442" t="s">
        <v>5062</v>
      </c>
      <c r="C4167" s="443" t="s">
        <v>5919</v>
      </c>
      <c r="D4167" s="444" t="s">
        <v>5920</v>
      </c>
      <c r="E4167" s="443" t="s">
        <v>1373</v>
      </c>
      <c r="F4167" s="444" t="s">
        <v>1374</v>
      </c>
      <c r="G4167" s="443" t="s">
        <v>5652</v>
      </c>
      <c r="H4167" s="443" t="s">
        <v>6198</v>
      </c>
      <c r="I4167" s="445">
        <v>45.979999542236328</v>
      </c>
      <c r="J4167" s="445">
        <v>40</v>
      </c>
      <c r="K4167" s="446">
        <v>1839.199951171875</v>
      </c>
    </row>
    <row r="4168" spans="1:11" ht="14.45" customHeight="1" x14ac:dyDescent="0.2">
      <c r="A4168" s="441" t="s">
        <v>5061</v>
      </c>
      <c r="B4168" s="442" t="s">
        <v>5062</v>
      </c>
      <c r="C4168" s="443" t="s">
        <v>5919</v>
      </c>
      <c r="D4168" s="444" t="s">
        <v>5920</v>
      </c>
      <c r="E4168" s="443" t="s">
        <v>1373</v>
      </c>
      <c r="F4168" s="444" t="s">
        <v>1374</v>
      </c>
      <c r="G4168" s="443" t="s">
        <v>5656</v>
      </c>
      <c r="H4168" s="443" t="s">
        <v>5657</v>
      </c>
      <c r="I4168" s="445">
        <v>45.979999542236328</v>
      </c>
      <c r="J4168" s="445">
        <v>20</v>
      </c>
      <c r="K4168" s="446">
        <v>919.5999755859375</v>
      </c>
    </row>
    <row r="4169" spans="1:11" ht="14.45" customHeight="1" x14ac:dyDescent="0.2">
      <c r="A4169" s="441" t="s">
        <v>5061</v>
      </c>
      <c r="B4169" s="442" t="s">
        <v>5062</v>
      </c>
      <c r="C4169" s="443" t="s">
        <v>5919</v>
      </c>
      <c r="D4169" s="444" t="s">
        <v>5920</v>
      </c>
      <c r="E4169" s="443" t="s">
        <v>1373</v>
      </c>
      <c r="F4169" s="444" t="s">
        <v>1374</v>
      </c>
      <c r="G4169" s="443" t="s">
        <v>5660</v>
      </c>
      <c r="H4169" s="443" t="s">
        <v>5661</v>
      </c>
      <c r="I4169" s="445">
        <v>45.979999542236328</v>
      </c>
      <c r="J4169" s="445">
        <v>420</v>
      </c>
      <c r="K4169" s="446">
        <v>19311.759643554688</v>
      </c>
    </row>
    <row r="4170" spans="1:11" ht="14.45" customHeight="1" x14ac:dyDescent="0.2">
      <c r="A4170" s="441" t="s">
        <v>5061</v>
      </c>
      <c r="B4170" s="442" t="s">
        <v>5062</v>
      </c>
      <c r="C4170" s="443" t="s">
        <v>5919</v>
      </c>
      <c r="D4170" s="444" t="s">
        <v>5920</v>
      </c>
      <c r="E4170" s="443" t="s">
        <v>1373</v>
      </c>
      <c r="F4170" s="444" t="s">
        <v>1374</v>
      </c>
      <c r="G4170" s="443" t="s">
        <v>5660</v>
      </c>
      <c r="H4170" s="443" t="s">
        <v>5662</v>
      </c>
      <c r="I4170" s="445">
        <v>45.979999542236328</v>
      </c>
      <c r="J4170" s="445">
        <v>240</v>
      </c>
      <c r="K4170" s="446">
        <v>11035.259887695313</v>
      </c>
    </row>
    <row r="4171" spans="1:11" ht="14.45" customHeight="1" x14ac:dyDescent="0.2">
      <c r="A4171" s="441" t="s">
        <v>5061</v>
      </c>
      <c r="B4171" s="442" t="s">
        <v>5062</v>
      </c>
      <c r="C4171" s="443" t="s">
        <v>5919</v>
      </c>
      <c r="D4171" s="444" t="s">
        <v>5920</v>
      </c>
      <c r="E4171" s="443" t="s">
        <v>1373</v>
      </c>
      <c r="F4171" s="444" t="s">
        <v>1374</v>
      </c>
      <c r="G4171" s="443" t="s">
        <v>6199</v>
      </c>
      <c r="H4171" s="443" t="s">
        <v>6200</v>
      </c>
      <c r="I4171" s="445">
        <v>3162.93994140625</v>
      </c>
      <c r="J4171" s="445">
        <v>1</v>
      </c>
      <c r="K4171" s="446">
        <v>3162.93994140625</v>
      </c>
    </row>
    <row r="4172" spans="1:11" ht="14.45" customHeight="1" x14ac:dyDescent="0.2">
      <c r="A4172" s="441" t="s">
        <v>5061</v>
      </c>
      <c r="B4172" s="442" t="s">
        <v>5062</v>
      </c>
      <c r="C4172" s="443" t="s">
        <v>5919</v>
      </c>
      <c r="D4172" s="444" t="s">
        <v>5920</v>
      </c>
      <c r="E4172" s="443" t="s">
        <v>1373</v>
      </c>
      <c r="F4172" s="444" t="s">
        <v>1374</v>
      </c>
      <c r="G4172" s="443" t="s">
        <v>6201</v>
      </c>
      <c r="H4172" s="443" t="s">
        <v>6202</v>
      </c>
      <c r="I4172" s="445">
        <v>3162.93994140625</v>
      </c>
      <c r="J4172" s="445">
        <v>4</v>
      </c>
      <c r="K4172" s="446">
        <v>12651.759765625</v>
      </c>
    </row>
    <row r="4173" spans="1:11" ht="14.45" customHeight="1" x14ac:dyDescent="0.2">
      <c r="A4173" s="441" t="s">
        <v>5061</v>
      </c>
      <c r="B4173" s="442" t="s">
        <v>5062</v>
      </c>
      <c r="C4173" s="443" t="s">
        <v>5919</v>
      </c>
      <c r="D4173" s="444" t="s">
        <v>5920</v>
      </c>
      <c r="E4173" s="443" t="s">
        <v>1373</v>
      </c>
      <c r="F4173" s="444" t="s">
        <v>1374</v>
      </c>
      <c r="G4173" s="443" t="s">
        <v>6203</v>
      </c>
      <c r="H4173" s="443" t="s">
        <v>6204</v>
      </c>
      <c r="I4173" s="445">
        <v>3162.93994140625</v>
      </c>
      <c r="J4173" s="445">
        <v>11</v>
      </c>
      <c r="K4173" s="446">
        <v>34792.34033203125</v>
      </c>
    </row>
    <row r="4174" spans="1:11" ht="14.45" customHeight="1" x14ac:dyDescent="0.2">
      <c r="A4174" s="441" t="s">
        <v>5061</v>
      </c>
      <c r="B4174" s="442" t="s">
        <v>5062</v>
      </c>
      <c r="C4174" s="443" t="s">
        <v>5919</v>
      </c>
      <c r="D4174" s="444" t="s">
        <v>5920</v>
      </c>
      <c r="E4174" s="443" t="s">
        <v>1373</v>
      </c>
      <c r="F4174" s="444" t="s">
        <v>1374</v>
      </c>
      <c r="G4174" s="443" t="s">
        <v>6205</v>
      </c>
      <c r="H4174" s="443" t="s">
        <v>6206</v>
      </c>
      <c r="I4174" s="445">
        <v>3162.93994140625</v>
      </c>
      <c r="J4174" s="445">
        <v>10</v>
      </c>
      <c r="K4174" s="446">
        <v>31629.400390625</v>
      </c>
    </row>
    <row r="4175" spans="1:11" ht="14.45" customHeight="1" x14ac:dyDescent="0.2">
      <c r="A4175" s="441" t="s">
        <v>5061</v>
      </c>
      <c r="B4175" s="442" t="s">
        <v>5062</v>
      </c>
      <c r="C4175" s="443" t="s">
        <v>5919</v>
      </c>
      <c r="D4175" s="444" t="s">
        <v>5920</v>
      </c>
      <c r="E4175" s="443" t="s">
        <v>1373</v>
      </c>
      <c r="F4175" s="444" t="s">
        <v>1374</v>
      </c>
      <c r="G4175" s="443" t="s">
        <v>6199</v>
      </c>
      <c r="H4175" s="443" t="s">
        <v>6207</v>
      </c>
      <c r="I4175" s="445">
        <v>3162.93994140625</v>
      </c>
      <c r="J4175" s="445">
        <v>4</v>
      </c>
      <c r="K4175" s="446">
        <v>12651.759765625</v>
      </c>
    </row>
    <row r="4176" spans="1:11" ht="14.45" customHeight="1" x14ac:dyDescent="0.2">
      <c r="A4176" s="441" t="s">
        <v>5061</v>
      </c>
      <c r="B4176" s="442" t="s">
        <v>5062</v>
      </c>
      <c r="C4176" s="443" t="s">
        <v>5919</v>
      </c>
      <c r="D4176" s="444" t="s">
        <v>5920</v>
      </c>
      <c r="E4176" s="443" t="s">
        <v>1373</v>
      </c>
      <c r="F4176" s="444" t="s">
        <v>1374</v>
      </c>
      <c r="G4176" s="443" t="s">
        <v>6201</v>
      </c>
      <c r="H4176" s="443" t="s">
        <v>6208</v>
      </c>
      <c r="I4176" s="445">
        <v>3162.93994140625</v>
      </c>
      <c r="J4176" s="445">
        <v>3</v>
      </c>
      <c r="K4176" s="446">
        <v>9488.81982421875</v>
      </c>
    </row>
    <row r="4177" spans="1:11" ht="14.45" customHeight="1" x14ac:dyDescent="0.2">
      <c r="A4177" s="441" t="s">
        <v>5061</v>
      </c>
      <c r="B4177" s="442" t="s">
        <v>5062</v>
      </c>
      <c r="C4177" s="443" t="s">
        <v>5919</v>
      </c>
      <c r="D4177" s="444" t="s">
        <v>5920</v>
      </c>
      <c r="E4177" s="443" t="s">
        <v>1373</v>
      </c>
      <c r="F4177" s="444" t="s">
        <v>1374</v>
      </c>
      <c r="G4177" s="443" t="s">
        <v>6203</v>
      </c>
      <c r="H4177" s="443" t="s">
        <v>6209</v>
      </c>
      <c r="I4177" s="445">
        <v>3162.93994140625</v>
      </c>
      <c r="J4177" s="445">
        <v>8</v>
      </c>
      <c r="K4177" s="446">
        <v>25303.51953125</v>
      </c>
    </row>
    <row r="4178" spans="1:11" ht="14.45" customHeight="1" x14ac:dyDescent="0.2">
      <c r="A4178" s="441" t="s">
        <v>5061</v>
      </c>
      <c r="B4178" s="442" t="s">
        <v>5062</v>
      </c>
      <c r="C4178" s="443" t="s">
        <v>5919</v>
      </c>
      <c r="D4178" s="444" t="s">
        <v>5920</v>
      </c>
      <c r="E4178" s="443" t="s">
        <v>1373</v>
      </c>
      <c r="F4178" s="444" t="s">
        <v>1374</v>
      </c>
      <c r="G4178" s="443" t="s">
        <v>6205</v>
      </c>
      <c r="H4178" s="443" t="s">
        <v>6210</v>
      </c>
      <c r="I4178" s="445">
        <v>3162.93994140625</v>
      </c>
      <c r="J4178" s="445">
        <v>7</v>
      </c>
      <c r="K4178" s="446">
        <v>22140.57958984375</v>
      </c>
    </row>
    <row r="4179" spans="1:11" ht="14.45" customHeight="1" x14ac:dyDescent="0.2">
      <c r="A4179" s="441" t="s">
        <v>5061</v>
      </c>
      <c r="B4179" s="442" t="s">
        <v>5062</v>
      </c>
      <c r="C4179" s="443" t="s">
        <v>5919</v>
      </c>
      <c r="D4179" s="444" t="s">
        <v>5920</v>
      </c>
      <c r="E4179" s="443" t="s">
        <v>1373</v>
      </c>
      <c r="F4179" s="444" t="s">
        <v>1374</v>
      </c>
      <c r="G4179" s="443" t="s">
        <v>6211</v>
      </c>
      <c r="H4179" s="443" t="s">
        <v>6212</v>
      </c>
      <c r="I4179" s="445">
        <v>1076.9000244140625</v>
      </c>
      <c r="J4179" s="445">
        <v>70</v>
      </c>
      <c r="K4179" s="446">
        <v>75383</v>
      </c>
    </row>
    <row r="4180" spans="1:11" ht="14.45" customHeight="1" x14ac:dyDescent="0.2">
      <c r="A4180" s="441" t="s">
        <v>5061</v>
      </c>
      <c r="B4180" s="442" t="s">
        <v>5062</v>
      </c>
      <c r="C4180" s="443" t="s">
        <v>5919</v>
      </c>
      <c r="D4180" s="444" t="s">
        <v>5920</v>
      </c>
      <c r="E4180" s="443" t="s">
        <v>1373</v>
      </c>
      <c r="F4180" s="444" t="s">
        <v>1374</v>
      </c>
      <c r="G4180" s="443" t="s">
        <v>6213</v>
      </c>
      <c r="H4180" s="443" t="s">
        <v>6214</v>
      </c>
      <c r="I4180" s="445">
        <v>1076.9000244140625</v>
      </c>
      <c r="J4180" s="445">
        <v>260</v>
      </c>
      <c r="K4180" s="446">
        <v>279994</v>
      </c>
    </row>
    <row r="4181" spans="1:11" ht="14.45" customHeight="1" x14ac:dyDescent="0.2">
      <c r="A4181" s="441" t="s">
        <v>5061</v>
      </c>
      <c r="B4181" s="442" t="s">
        <v>5062</v>
      </c>
      <c r="C4181" s="443" t="s">
        <v>5919</v>
      </c>
      <c r="D4181" s="444" t="s">
        <v>5920</v>
      </c>
      <c r="E4181" s="443" t="s">
        <v>1373</v>
      </c>
      <c r="F4181" s="444" t="s">
        <v>1374</v>
      </c>
      <c r="G4181" s="443" t="s">
        <v>6211</v>
      </c>
      <c r="H4181" s="443" t="s">
        <v>6215</v>
      </c>
      <c r="I4181" s="445">
        <v>1076.9000244140625</v>
      </c>
      <c r="J4181" s="445">
        <v>50</v>
      </c>
      <c r="K4181" s="446">
        <v>53845</v>
      </c>
    </row>
    <row r="4182" spans="1:11" ht="14.45" customHeight="1" x14ac:dyDescent="0.2">
      <c r="A4182" s="441" t="s">
        <v>5061</v>
      </c>
      <c r="B4182" s="442" t="s">
        <v>5062</v>
      </c>
      <c r="C4182" s="443" t="s">
        <v>5919</v>
      </c>
      <c r="D4182" s="444" t="s">
        <v>5920</v>
      </c>
      <c r="E4182" s="443" t="s">
        <v>1373</v>
      </c>
      <c r="F4182" s="444" t="s">
        <v>1374</v>
      </c>
      <c r="G4182" s="443" t="s">
        <v>6213</v>
      </c>
      <c r="H4182" s="443" t="s">
        <v>6216</v>
      </c>
      <c r="I4182" s="445">
        <v>1076.9000244140625</v>
      </c>
      <c r="J4182" s="445">
        <v>180</v>
      </c>
      <c r="K4182" s="446">
        <v>193842</v>
      </c>
    </row>
    <row r="4183" spans="1:11" ht="14.45" customHeight="1" x14ac:dyDescent="0.2">
      <c r="A4183" s="441" t="s">
        <v>5061</v>
      </c>
      <c r="B4183" s="442" t="s">
        <v>5062</v>
      </c>
      <c r="C4183" s="443" t="s">
        <v>5919</v>
      </c>
      <c r="D4183" s="444" t="s">
        <v>5920</v>
      </c>
      <c r="E4183" s="443" t="s">
        <v>1373</v>
      </c>
      <c r="F4183" s="444" t="s">
        <v>1374</v>
      </c>
      <c r="G4183" s="443" t="s">
        <v>6217</v>
      </c>
      <c r="H4183" s="443" t="s">
        <v>6218</v>
      </c>
      <c r="I4183" s="445">
        <v>1006.9800109863281</v>
      </c>
      <c r="J4183" s="445">
        <v>16</v>
      </c>
      <c r="K4183" s="446">
        <v>16111.6201171875</v>
      </c>
    </row>
    <row r="4184" spans="1:11" ht="14.45" customHeight="1" x14ac:dyDescent="0.2">
      <c r="A4184" s="441" t="s">
        <v>5061</v>
      </c>
      <c r="B4184" s="442" t="s">
        <v>5062</v>
      </c>
      <c r="C4184" s="443" t="s">
        <v>5919</v>
      </c>
      <c r="D4184" s="444" t="s">
        <v>5920</v>
      </c>
      <c r="E4184" s="443" t="s">
        <v>1373</v>
      </c>
      <c r="F4184" s="444" t="s">
        <v>1374</v>
      </c>
      <c r="G4184" s="443" t="s">
        <v>6219</v>
      </c>
      <c r="H4184" s="443" t="s">
        <v>6220</v>
      </c>
      <c r="I4184" s="445">
        <v>1006.9600219726563</v>
      </c>
      <c r="J4184" s="445">
        <v>10</v>
      </c>
      <c r="K4184" s="446">
        <v>10069.6201171875</v>
      </c>
    </row>
    <row r="4185" spans="1:11" ht="14.45" customHeight="1" x14ac:dyDescent="0.2">
      <c r="A4185" s="441" t="s">
        <v>5061</v>
      </c>
      <c r="B4185" s="442" t="s">
        <v>5062</v>
      </c>
      <c r="C4185" s="443" t="s">
        <v>5919</v>
      </c>
      <c r="D4185" s="444" t="s">
        <v>5920</v>
      </c>
      <c r="E4185" s="443" t="s">
        <v>1373</v>
      </c>
      <c r="F4185" s="444" t="s">
        <v>1374</v>
      </c>
      <c r="G4185" s="443" t="s">
        <v>6217</v>
      </c>
      <c r="H4185" s="443" t="s">
        <v>6221</v>
      </c>
      <c r="I4185" s="445">
        <v>1006.9850158691406</v>
      </c>
      <c r="J4185" s="445">
        <v>14</v>
      </c>
      <c r="K4185" s="446">
        <v>14097.92041015625</v>
      </c>
    </row>
    <row r="4186" spans="1:11" ht="14.45" customHeight="1" x14ac:dyDescent="0.2">
      <c r="A4186" s="441" t="s">
        <v>5061</v>
      </c>
      <c r="B4186" s="442" t="s">
        <v>5062</v>
      </c>
      <c r="C4186" s="443" t="s">
        <v>5919</v>
      </c>
      <c r="D4186" s="444" t="s">
        <v>5920</v>
      </c>
      <c r="E4186" s="443" t="s">
        <v>1373</v>
      </c>
      <c r="F4186" s="444" t="s">
        <v>1374</v>
      </c>
      <c r="G4186" s="443" t="s">
        <v>6219</v>
      </c>
      <c r="H4186" s="443" t="s">
        <v>6222</v>
      </c>
      <c r="I4186" s="445">
        <v>1006.97998046875</v>
      </c>
      <c r="J4186" s="445">
        <v>10</v>
      </c>
      <c r="K4186" s="446">
        <v>10069.83984375</v>
      </c>
    </row>
    <row r="4187" spans="1:11" ht="14.45" customHeight="1" x14ac:dyDescent="0.2">
      <c r="A4187" s="441" t="s">
        <v>5061</v>
      </c>
      <c r="B4187" s="442" t="s">
        <v>5062</v>
      </c>
      <c r="C4187" s="443" t="s">
        <v>5919</v>
      </c>
      <c r="D4187" s="444" t="s">
        <v>5920</v>
      </c>
      <c r="E4187" s="443" t="s">
        <v>1373</v>
      </c>
      <c r="F4187" s="444" t="s">
        <v>1374</v>
      </c>
      <c r="G4187" s="443" t="s">
        <v>6223</v>
      </c>
      <c r="H4187" s="443" t="s">
        <v>6224</v>
      </c>
      <c r="I4187" s="445">
        <v>1006.9700012207031</v>
      </c>
      <c r="J4187" s="445">
        <v>20</v>
      </c>
      <c r="K4187" s="446">
        <v>20139.4599609375</v>
      </c>
    </row>
    <row r="4188" spans="1:11" ht="14.45" customHeight="1" x14ac:dyDescent="0.2">
      <c r="A4188" s="441" t="s">
        <v>5061</v>
      </c>
      <c r="B4188" s="442" t="s">
        <v>5062</v>
      </c>
      <c r="C4188" s="443" t="s">
        <v>5919</v>
      </c>
      <c r="D4188" s="444" t="s">
        <v>5920</v>
      </c>
      <c r="E4188" s="443" t="s">
        <v>1373</v>
      </c>
      <c r="F4188" s="444" t="s">
        <v>1374</v>
      </c>
      <c r="G4188" s="443" t="s">
        <v>6225</v>
      </c>
      <c r="H4188" s="443" t="s">
        <v>6226</v>
      </c>
      <c r="I4188" s="445">
        <v>268.39999112215907</v>
      </c>
      <c r="J4188" s="445">
        <v>380</v>
      </c>
      <c r="K4188" s="446">
        <v>122986.3466796875</v>
      </c>
    </row>
    <row r="4189" spans="1:11" ht="14.45" customHeight="1" x14ac:dyDescent="0.2">
      <c r="A4189" s="441" t="s">
        <v>5061</v>
      </c>
      <c r="B4189" s="442" t="s">
        <v>5062</v>
      </c>
      <c r="C4189" s="443" t="s">
        <v>5919</v>
      </c>
      <c r="D4189" s="444" t="s">
        <v>5920</v>
      </c>
      <c r="E4189" s="443" t="s">
        <v>1373</v>
      </c>
      <c r="F4189" s="444" t="s">
        <v>1374</v>
      </c>
      <c r="G4189" s="443" t="s">
        <v>6227</v>
      </c>
      <c r="H4189" s="443" t="s">
        <v>6228</v>
      </c>
      <c r="I4189" s="445">
        <v>726</v>
      </c>
      <c r="J4189" s="445">
        <v>20</v>
      </c>
      <c r="K4189" s="446">
        <v>14520</v>
      </c>
    </row>
    <row r="4190" spans="1:11" ht="14.45" customHeight="1" x14ac:dyDescent="0.2">
      <c r="A4190" s="441" t="s">
        <v>5061</v>
      </c>
      <c r="B4190" s="442" t="s">
        <v>5062</v>
      </c>
      <c r="C4190" s="443" t="s">
        <v>5919</v>
      </c>
      <c r="D4190" s="444" t="s">
        <v>5920</v>
      </c>
      <c r="E4190" s="443" t="s">
        <v>1373</v>
      </c>
      <c r="F4190" s="444" t="s">
        <v>1374</v>
      </c>
      <c r="G4190" s="443" t="s">
        <v>6229</v>
      </c>
      <c r="H4190" s="443" t="s">
        <v>6230</v>
      </c>
      <c r="I4190" s="445">
        <v>454.42667643229169</v>
      </c>
      <c r="J4190" s="445">
        <v>160</v>
      </c>
      <c r="K4190" s="446">
        <v>84757.8798828125</v>
      </c>
    </row>
    <row r="4191" spans="1:11" ht="14.45" customHeight="1" x14ac:dyDescent="0.2">
      <c r="A4191" s="441" t="s">
        <v>5061</v>
      </c>
      <c r="B4191" s="442" t="s">
        <v>5062</v>
      </c>
      <c r="C4191" s="443" t="s">
        <v>5919</v>
      </c>
      <c r="D4191" s="444" t="s">
        <v>5920</v>
      </c>
      <c r="E4191" s="443" t="s">
        <v>1373</v>
      </c>
      <c r="F4191" s="444" t="s">
        <v>1374</v>
      </c>
      <c r="G4191" s="443" t="s">
        <v>6225</v>
      </c>
      <c r="H4191" s="443" t="s">
        <v>6231</v>
      </c>
      <c r="I4191" s="445">
        <v>295.239990234375</v>
      </c>
      <c r="J4191" s="445">
        <v>220</v>
      </c>
      <c r="K4191" s="446">
        <v>64952.7978515625</v>
      </c>
    </row>
    <row r="4192" spans="1:11" ht="14.45" customHeight="1" x14ac:dyDescent="0.2">
      <c r="A4192" s="441" t="s">
        <v>5061</v>
      </c>
      <c r="B4192" s="442" t="s">
        <v>5062</v>
      </c>
      <c r="C4192" s="443" t="s">
        <v>5919</v>
      </c>
      <c r="D4192" s="444" t="s">
        <v>5920</v>
      </c>
      <c r="E4192" s="443" t="s">
        <v>1373</v>
      </c>
      <c r="F4192" s="444" t="s">
        <v>1374</v>
      </c>
      <c r="G4192" s="443" t="s">
        <v>6232</v>
      </c>
      <c r="H4192" s="443" t="s">
        <v>6233</v>
      </c>
      <c r="I4192" s="445">
        <v>365.42001342773438</v>
      </c>
      <c r="J4192" s="445">
        <v>20</v>
      </c>
      <c r="K4192" s="446">
        <v>7308.39990234375</v>
      </c>
    </row>
    <row r="4193" spans="1:11" ht="14.45" customHeight="1" x14ac:dyDescent="0.2">
      <c r="A4193" s="441" t="s">
        <v>5061</v>
      </c>
      <c r="B4193" s="442" t="s">
        <v>5062</v>
      </c>
      <c r="C4193" s="443" t="s">
        <v>5919</v>
      </c>
      <c r="D4193" s="444" t="s">
        <v>5920</v>
      </c>
      <c r="E4193" s="443" t="s">
        <v>1373</v>
      </c>
      <c r="F4193" s="444" t="s">
        <v>1374</v>
      </c>
      <c r="G4193" s="443" t="s">
        <v>6229</v>
      </c>
      <c r="H4193" s="443" t="s">
        <v>6234</v>
      </c>
      <c r="I4193" s="445">
        <v>501.07000122070315</v>
      </c>
      <c r="J4193" s="445">
        <v>120</v>
      </c>
      <c r="K4193" s="446">
        <v>60330</v>
      </c>
    </row>
    <row r="4194" spans="1:11" ht="14.45" customHeight="1" x14ac:dyDescent="0.2">
      <c r="A4194" s="441" t="s">
        <v>5061</v>
      </c>
      <c r="B4194" s="442" t="s">
        <v>5062</v>
      </c>
      <c r="C4194" s="443" t="s">
        <v>5919</v>
      </c>
      <c r="D4194" s="444" t="s">
        <v>5920</v>
      </c>
      <c r="E4194" s="443" t="s">
        <v>1373</v>
      </c>
      <c r="F4194" s="444" t="s">
        <v>1374</v>
      </c>
      <c r="G4194" s="443" t="s">
        <v>6235</v>
      </c>
      <c r="H4194" s="443" t="s">
        <v>6236</v>
      </c>
      <c r="I4194" s="445">
        <v>2577.300048828125</v>
      </c>
      <c r="J4194" s="445">
        <v>40</v>
      </c>
      <c r="K4194" s="446">
        <v>103092</v>
      </c>
    </row>
    <row r="4195" spans="1:11" ht="14.45" customHeight="1" x14ac:dyDescent="0.2">
      <c r="A4195" s="441" t="s">
        <v>5061</v>
      </c>
      <c r="B4195" s="442" t="s">
        <v>5062</v>
      </c>
      <c r="C4195" s="443" t="s">
        <v>5919</v>
      </c>
      <c r="D4195" s="444" t="s">
        <v>5920</v>
      </c>
      <c r="E4195" s="443" t="s">
        <v>1373</v>
      </c>
      <c r="F4195" s="444" t="s">
        <v>1374</v>
      </c>
      <c r="G4195" s="443" t="s">
        <v>6235</v>
      </c>
      <c r="H4195" s="443" t="s">
        <v>6237</v>
      </c>
      <c r="I4195" s="445">
        <v>2577.300048828125</v>
      </c>
      <c r="J4195" s="445">
        <v>20</v>
      </c>
      <c r="K4195" s="446">
        <v>51546</v>
      </c>
    </row>
    <row r="4196" spans="1:11" ht="14.45" customHeight="1" x14ac:dyDescent="0.2">
      <c r="A4196" s="441" t="s">
        <v>5061</v>
      </c>
      <c r="B4196" s="442" t="s">
        <v>5062</v>
      </c>
      <c r="C4196" s="443" t="s">
        <v>5919</v>
      </c>
      <c r="D4196" s="444" t="s">
        <v>5920</v>
      </c>
      <c r="E4196" s="443" t="s">
        <v>1373</v>
      </c>
      <c r="F4196" s="444" t="s">
        <v>1374</v>
      </c>
      <c r="G4196" s="443" t="s">
        <v>6189</v>
      </c>
      <c r="H4196" s="443" t="s">
        <v>6238</v>
      </c>
      <c r="I4196" s="445">
        <v>3539.25</v>
      </c>
      <c r="J4196" s="445">
        <v>4</v>
      </c>
      <c r="K4196" s="446">
        <v>14157</v>
      </c>
    </row>
    <row r="4197" spans="1:11" ht="14.45" customHeight="1" x14ac:dyDescent="0.2">
      <c r="A4197" s="441" t="s">
        <v>5061</v>
      </c>
      <c r="B4197" s="442" t="s">
        <v>5062</v>
      </c>
      <c r="C4197" s="443" t="s">
        <v>5919</v>
      </c>
      <c r="D4197" s="444" t="s">
        <v>5920</v>
      </c>
      <c r="E4197" s="443" t="s">
        <v>1373</v>
      </c>
      <c r="F4197" s="444" t="s">
        <v>1374</v>
      </c>
      <c r="G4197" s="443" t="s">
        <v>6191</v>
      </c>
      <c r="H4197" s="443" t="s">
        <v>6239</v>
      </c>
      <c r="I4197" s="445">
        <v>3539.25</v>
      </c>
      <c r="J4197" s="445">
        <v>8</v>
      </c>
      <c r="K4197" s="446">
        <v>28314</v>
      </c>
    </row>
    <row r="4198" spans="1:11" ht="14.45" customHeight="1" x14ac:dyDescent="0.2">
      <c r="A4198" s="441" t="s">
        <v>5061</v>
      </c>
      <c r="B4198" s="442" t="s">
        <v>5062</v>
      </c>
      <c r="C4198" s="443" t="s">
        <v>5919</v>
      </c>
      <c r="D4198" s="444" t="s">
        <v>5920</v>
      </c>
      <c r="E4198" s="443" t="s">
        <v>1373</v>
      </c>
      <c r="F4198" s="444" t="s">
        <v>1374</v>
      </c>
      <c r="G4198" s="443" t="s">
        <v>6193</v>
      </c>
      <c r="H4198" s="443" t="s">
        <v>6240</v>
      </c>
      <c r="I4198" s="445">
        <v>3539.25</v>
      </c>
      <c r="J4198" s="445">
        <v>2</v>
      </c>
      <c r="K4198" s="446">
        <v>7078.5</v>
      </c>
    </row>
    <row r="4199" spans="1:11" ht="14.45" customHeight="1" x14ac:dyDescent="0.2">
      <c r="A4199" s="441" t="s">
        <v>5061</v>
      </c>
      <c r="B4199" s="442" t="s">
        <v>5062</v>
      </c>
      <c r="C4199" s="443" t="s">
        <v>5919</v>
      </c>
      <c r="D4199" s="444" t="s">
        <v>5920</v>
      </c>
      <c r="E4199" s="443" t="s">
        <v>1373</v>
      </c>
      <c r="F4199" s="444" t="s">
        <v>1374</v>
      </c>
      <c r="G4199" s="443" t="s">
        <v>6189</v>
      </c>
      <c r="H4199" s="443" t="s">
        <v>6241</v>
      </c>
      <c r="I4199" s="445">
        <v>3539.25</v>
      </c>
      <c r="J4199" s="445">
        <v>4</v>
      </c>
      <c r="K4199" s="446">
        <v>14157</v>
      </c>
    </row>
    <row r="4200" spans="1:11" ht="14.45" customHeight="1" x14ac:dyDescent="0.2">
      <c r="A4200" s="441" t="s">
        <v>5061</v>
      </c>
      <c r="B4200" s="442" t="s">
        <v>5062</v>
      </c>
      <c r="C4200" s="443" t="s">
        <v>5919</v>
      </c>
      <c r="D4200" s="444" t="s">
        <v>5920</v>
      </c>
      <c r="E4200" s="443" t="s">
        <v>1373</v>
      </c>
      <c r="F4200" s="444" t="s">
        <v>1374</v>
      </c>
      <c r="G4200" s="443" t="s">
        <v>6191</v>
      </c>
      <c r="H4200" s="443" t="s">
        <v>6242</v>
      </c>
      <c r="I4200" s="445">
        <v>3539.25</v>
      </c>
      <c r="J4200" s="445">
        <v>7</v>
      </c>
      <c r="K4200" s="446">
        <v>24774.75</v>
      </c>
    </row>
    <row r="4201" spans="1:11" ht="14.45" customHeight="1" x14ac:dyDescent="0.2">
      <c r="A4201" s="441" t="s">
        <v>5061</v>
      </c>
      <c r="B4201" s="442" t="s">
        <v>5062</v>
      </c>
      <c r="C4201" s="443" t="s">
        <v>5919</v>
      </c>
      <c r="D4201" s="444" t="s">
        <v>5920</v>
      </c>
      <c r="E4201" s="443" t="s">
        <v>1373</v>
      </c>
      <c r="F4201" s="444" t="s">
        <v>1374</v>
      </c>
      <c r="G4201" s="443" t="s">
        <v>6193</v>
      </c>
      <c r="H4201" s="443" t="s">
        <v>6243</v>
      </c>
      <c r="I4201" s="445">
        <v>3539.25</v>
      </c>
      <c r="J4201" s="445">
        <v>3</v>
      </c>
      <c r="K4201" s="446">
        <v>10617.75</v>
      </c>
    </row>
    <row r="4202" spans="1:11" ht="14.45" customHeight="1" x14ac:dyDescent="0.2">
      <c r="A4202" s="441" t="s">
        <v>5061</v>
      </c>
      <c r="B4202" s="442" t="s">
        <v>5062</v>
      </c>
      <c r="C4202" s="443" t="s">
        <v>5919</v>
      </c>
      <c r="D4202" s="444" t="s">
        <v>5920</v>
      </c>
      <c r="E4202" s="443" t="s">
        <v>1373</v>
      </c>
      <c r="F4202" s="444" t="s">
        <v>1374</v>
      </c>
      <c r="G4202" s="443" t="s">
        <v>3582</v>
      </c>
      <c r="H4202" s="443" t="s">
        <v>3583</v>
      </c>
      <c r="I4202" s="445">
        <v>17.979999542236328</v>
      </c>
      <c r="J4202" s="445">
        <v>400</v>
      </c>
      <c r="K4202" s="446">
        <v>7192.2701416015625</v>
      </c>
    </row>
    <row r="4203" spans="1:11" ht="14.45" customHeight="1" x14ac:dyDescent="0.2">
      <c r="A4203" s="441" t="s">
        <v>5061</v>
      </c>
      <c r="B4203" s="442" t="s">
        <v>5062</v>
      </c>
      <c r="C4203" s="443" t="s">
        <v>5919</v>
      </c>
      <c r="D4203" s="444" t="s">
        <v>5920</v>
      </c>
      <c r="E4203" s="443" t="s">
        <v>1373</v>
      </c>
      <c r="F4203" s="444" t="s">
        <v>1374</v>
      </c>
      <c r="G4203" s="443" t="s">
        <v>3582</v>
      </c>
      <c r="H4203" s="443" t="s">
        <v>6244</v>
      </c>
      <c r="I4203" s="445">
        <v>17.979999542236328</v>
      </c>
      <c r="J4203" s="445">
        <v>250</v>
      </c>
      <c r="K4203" s="446">
        <v>4495.150146484375</v>
      </c>
    </row>
    <row r="4204" spans="1:11" ht="14.45" customHeight="1" x14ac:dyDescent="0.2">
      <c r="A4204" s="441" t="s">
        <v>5061</v>
      </c>
      <c r="B4204" s="442" t="s">
        <v>5062</v>
      </c>
      <c r="C4204" s="443" t="s">
        <v>5919</v>
      </c>
      <c r="D4204" s="444" t="s">
        <v>5920</v>
      </c>
      <c r="E4204" s="443" t="s">
        <v>1373</v>
      </c>
      <c r="F4204" s="444" t="s">
        <v>1374</v>
      </c>
      <c r="G4204" s="443" t="s">
        <v>5235</v>
      </c>
      <c r="H4204" s="443" t="s">
        <v>6245</v>
      </c>
      <c r="I4204" s="445">
        <v>17.979999542236328</v>
      </c>
      <c r="J4204" s="445">
        <v>200</v>
      </c>
      <c r="K4204" s="446">
        <v>3596.090087890625</v>
      </c>
    </row>
    <row r="4205" spans="1:11" ht="14.45" customHeight="1" x14ac:dyDescent="0.2">
      <c r="A4205" s="441" t="s">
        <v>5061</v>
      </c>
      <c r="B4205" s="442" t="s">
        <v>5062</v>
      </c>
      <c r="C4205" s="443" t="s">
        <v>5919</v>
      </c>
      <c r="D4205" s="444" t="s">
        <v>5920</v>
      </c>
      <c r="E4205" s="443" t="s">
        <v>1373</v>
      </c>
      <c r="F4205" s="444" t="s">
        <v>1374</v>
      </c>
      <c r="G4205" s="443" t="s">
        <v>5235</v>
      </c>
      <c r="H4205" s="443" t="s">
        <v>5236</v>
      </c>
      <c r="I4205" s="445">
        <v>17.979999542236328</v>
      </c>
      <c r="J4205" s="445">
        <v>150</v>
      </c>
      <c r="K4205" s="446">
        <v>2697.1200561523438</v>
      </c>
    </row>
    <row r="4206" spans="1:11" ht="14.45" customHeight="1" x14ac:dyDescent="0.2">
      <c r="A4206" s="441" t="s">
        <v>5061</v>
      </c>
      <c r="B4206" s="442" t="s">
        <v>5062</v>
      </c>
      <c r="C4206" s="443" t="s">
        <v>5919</v>
      </c>
      <c r="D4206" s="444" t="s">
        <v>5920</v>
      </c>
      <c r="E4206" s="443" t="s">
        <v>1373</v>
      </c>
      <c r="F4206" s="444" t="s">
        <v>1374</v>
      </c>
      <c r="G4206" s="443" t="s">
        <v>6246</v>
      </c>
      <c r="H4206" s="443" t="s">
        <v>6247</v>
      </c>
      <c r="I4206" s="445">
        <v>17.979999542236328</v>
      </c>
      <c r="J4206" s="445">
        <v>150</v>
      </c>
      <c r="K4206" s="446">
        <v>2697</v>
      </c>
    </row>
    <row r="4207" spans="1:11" ht="14.45" customHeight="1" x14ac:dyDescent="0.2">
      <c r="A4207" s="441" t="s">
        <v>5061</v>
      </c>
      <c r="B4207" s="442" t="s">
        <v>5062</v>
      </c>
      <c r="C4207" s="443" t="s">
        <v>5919</v>
      </c>
      <c r="D4207" s="444" t="s">
        <v>5920</v>
      </c>
      <c r="E4207" s="443" t="s">
        <v>1373</v>
      </c>
      <c r="F4207" s="444" t="s">
        <v>1374</v>
      </c>
      <c r="G4207" s="443" t="s">
        <v>6246</v>
      </c>
      <c r="H4207" s="443" t="s">
        <v>6248</v>
      </c>
      <c r="I4207" s="445">
        <v>17.979999542236328</v>
      </c>
      <c r="J4207" s="445">
        <v>50</v>
      </c>
      <c r="K4207" s="446">
        <v>899</v>
      </c>
    </row>
    <row r="4208" spans="1:11" ht="14.45" customHeight="1" x14ac:dyDescent="0.2">
      <c r="A4208" s="441" t="s">
        <v>5061</v>
      </c>
      <c r="B4208" s="442" t="s">
        <v>5062</v>
      </c>
      <c r="C4208" s="443" t="s">
        <v>5919</v>
      </c>
      <c r="D4208" s="444" t="s">
        <v>5920</v>
      </c>
      <c r="E4208" s="443" t="s">
        <v>1373</v>
      </c>
      <c r="F4208" s="444" t="s">
        <v>1374</v>
      </c>
      <c r="G4208" s="443" t="s">
        <v>5676</v>
      </c>
      <c r="H4208" s="443" t="s">
        <v>5678</v>
      </c>
      <c r="I4208" s="445">
        <v>17.989999771118164</v>
      </c>
      <c r="J4208" s="445">
        <v>50</v>
      </c>
      <c r="K4208" s="446">
        <v>899.5</v>
      </c>
    </row>
    <row r="4209" spans="1:11" ht="14.45" customHeight="1" x14ac:dyDescent="0.2">
      <c r="A4209" s="441" t="s">
        <v>5061</v>
      </c>
      <c r="B4209" s="442" t="s">
        <v>5062</v>
      </c>
      <c r="C4209" s="443" t="s">
        <v>5919</v>
      </c>
      <c r="D4209" s="444" t="s">
        <v>5920</v>
      </c>
      <c r="E4209" s="443" t="s">
        <v>1373</v>
      </c>
      <c r="F4209" s="444" t="s">
        <v>1374</v>
      </c>
      <c r="G4209" s="443" t="s">
        <v>6249</v>
      </c>
      <c r="H4209" s="443" t="s">
        <v>6250</v>
      </c>
      <c r="I4209" s="445">
        <v>1542.75</v>
      </c>
      <c r="J4209" s="445">
        <v>230</v>
      </c>
      <c r="K4209" s="446">
        <v>354832.5</v>
      </c>
    </row>
    <row r="4210" spans="1:11" ht="14.45" customHeight="1" x14ac:dyDescent="0.2">
      <c r="A4210" s="441" t="s">
        <v>5061</v>
      </c>
      <c r="B4210" s="442" t="s">
        <v>5062</v>
      </c>
      <c r="C4210" s="443" t="s">
        <v>5919</v>
      </c>
      <c r="D4210" s="444" t="s">
        <v>5920</v>
      </c>
      <c r="E4210" s="443" t="s">
        <v>1373</v>
      </c>
      <c r="F4210" s="444" t="s">
        <v>1374</v>
      </c>
      <c r="G4210" s="443" t="s">
        <v>6251</v>
      </c>
      <c r="H4210" s="443" t="s">
        <v>6252</v>
      </c>
      <c r="I4210" s="445">
        <v>1304.3800048828125</v>
      </c>
      <c r="J4210" s="445">
        <v>10</v>
      </c>
      <c r="K4210" s="446">
        <v>13043.7998046875</v>
      </c>
    </row>
    <row r="4211" spans="1:11" ht="14.45" customHeight="1" x14ac:dyDescent="0.2">
      <c r="A4211" s="441" t="s">
        <v>5061</v>
      </c>
      <c r="B4211" s="442" t="s">
        <v>5062</v>
      </c>
      <c r="C4211" s="443" t="s">
        <v>5919</v>
      </c>
      <c r="D4211" s="444" t="s">
        <v>5920</v>
      </c>
      <c r="E4211" s="443" t="s">
        <v>1373</v>
      </c>
      <c r="F4211" s="444" t="s">
        <v>1374</v>
      </c>
      <c r="G4211" s="443" t="s">
        <v>6253</v>
      </c>
      <c r="H4211" s="443" t="s">
        <v>6254</v>
      </c>
      <c r="I4211" s="445">
        <v>1542.75</v>
      </c>
      <c r="J4211" s="445">
        <v>30</v>
      </c>
      <c r="K4211" s="446">
        <v>46282.5</v>
      </c>
    </row>
    <row r="4212" spans="1:11" ht="14.45" customHeight="1" x14ac:dyDescent="0.2">
      <c r="A4212" s="441" t="s">
        <v>5061</v>
      </c>
      <c r="B4212" s="442" t="s">
        <v>5062</v>
      </c>
      <c r="C4212" s="443" t="s">
        <v>5919</v>
      </c>
      <c r="D4212" s="444" t="s">
        <v>5920</v>
      </c>
      <c r="E4212" s="443" t="s">
        <v>1373</v>
      </c>
      <c r="F4212" s="444" t="s">
        <v>1374</v>
      </c>
      <c r="G4212" s="443" t="s">
        <v>6255</v>
      </c>
      <c r="H4212" s="443" t="s">
        <v>6256</v>
      </c>
      <c r="I4212" s="445">
        <v>1304.3800048828125</v>
      </c>
      <c r="J4212" s="445">
        <v>10</v>
      </c>
      <c r="K4212" s="446">
        <v>13043.7998046875</v>
      </c>
    </row>
    <row r="4213" spans="1:11" ht="14.45" customHeight="1" x14ac:dyDescent="0.2">
      <c r="A4213" s="441" t="s">
        <v>5061</v>
      </c>
      <c r="B4213" s="442" t="s">
        <v>5062</v>
      </c>
      <c r="C4213" s="443" t="s">
        <v>5919</v>
      </c>
      <c r="D4213" s="444" t="s">
        <v>5920</v>
      </c>
      <c r="E4213" s="443" t="s">
        <v>1373</v>
      </c>
      <c r="F4213" s="444" t="s">
        <v>1374</v>
      </c>
      <c r="G4213" s="443" t="s">
        <v>6257</v>
      </c>
      <c r="H4213" s="443" t="s">
        <v>6258</v>
      </c>
      <c r="I4213" s="445">
        <v>5493.39990234375</v>
      </c>
      <c r="J4213" s="445">
        <v>1</v>
      </c>
      <c r="K4213" s="446">
        <v>5493.39990234375</v>
      </c>
    </row>
    <row r="4214" spans="1:11" ht="14.45" customHeight="1" x14ac:dyDescent="0.2">
      <c r="A4214" s="441" t="s">
        <v>5061</v>
      </c>
      <c r="B4214" s="442" t="s">
        <v>5062</v>
      </c>
      <c r="C4214" s="443" t="s">
        <v>5919</v>
      </c>
      <c r="D4214" s="444" t="s">
        <v>5920</v>
      </c>
      <c r="E4214" s="443" t="s">
        <v>1373</v>
      </c>
      <c r="F4214" s="444" t="s">
        <v>1374</v>
      </c>
      <c r="G4214" s="443" t="s">
        <v>6259</v>
      </c>
      <c r="H4214" s="443" t="s">
        <v>6260</v>
      </c>
      <c r="I4214" s="445">
        <v>5493.39990234375</v>
      </c>
      <c r="J4214" s="445">
        <v>1</v>
      </c>
      <c r="K4214" s="446">
        <v>5493.39990234375</v>
      </c>
    </row>
    <row r="4215" spans="1:11" ht="14.45" customHeight="1" x14ac:dyDescent="0.2">
      <c r="A4215" s="441" t="s">
        <v>5061</v>
      </c>
      <c r="B4215" s="442" t="s">
        <v>5062</v>
      </c>
      <c r="C4215" s="443" t="s">
        <v>5919</v>
      </c>
      <c r="D4215" s="444" t="s">
        <v>5920</v>
      </c>
      <c r="E4215" s="443" t="s">
        <v>1373</v>
      </c>
      <c r="F4215" s="444" t="s">
        <v>1374</v>
      </c>
      <c r="G4215" s="443" t="s">
        <v>6261</v>
      </c>
      <c r="H4215" s="443" t="s">
        <v>6262</v>
      </c>
      <c r="I4215" s="445">
        <v>5493.39990234375</v>
      </c>
      <c r="J4215" s="445">
        <v>2</v>
      </c>
      <c r="K4215" s="446">
        <v>10986.7998046875</v>
      </c>
    </row>
    <row r="4216" spans="1:11" ht="14.45" customHeight="1" x14ac:dyDescent="0.2">
      <c r="A4216" s="441" t="s">
        <v>5061</v>
      </c>
      <c r="B4216" s="442" t="s">
        <v>5062</v>
      </c>
      <c r="C4216" s="443" t="s">
        <v>5919</v>
      </c>
      <c r="D4216" s="444" t="s">
        <v>5920</v>
      </c>
      <c r="E4216" s="443" t="s">
        <v>1373</v>
      </c>
      <c r="F4216" s="444" t="s">
        <v>1374</v>
      </c>
      <c r="G4216" s="443" t="s">
        <v>6263</v>
      </c>
      <c r="H4216" s="443" t="s">
        <v>6264</v>
      </c>
      <c r="I4216" s="445">
        <v>5493.39990234375</v>
      </c>
      <c r="J4216" s="445">
        <v>3</v>
      </c>
      <c r="K4216" s="446">
        <v>16480.19970703125</v>
      </c>
    </row>
    <row r="4217" spans="1:11" ht="14.45" customHeight="1" x14ac:dyDescent="0.2">
      <c r="A4217" s="441" t="s">
        <v>5061</v>
      </c>
      <c r="B4217" s="442" t="s">
        <v>5062</v>
      </c>
      <c r="C4217" s="443" t="s">
        <v>5919</v>
      </c>
      <c r="D4217" s="444" t="s">
        <v>5920</v>
      </c>
      <c r="E4217" s="443" t="s">
        <v>1373</v>
      </c>
      <c r="F4217" s="444" t="s">
        <v>1374</v>
      </c>
      <c r="G4217" s="443" t="s">
        <v>6265</v>
      </c>
      <c r="H4217" s="443" t="s">
        <v>6266</v>
      </c>
      <c r="I4217" s="445">
        <v>834.9000244140625</v>
      </c>
      <c r="J4217" s="445">
        <v>10</v>
      </c>
      <c r="K4217" s="446">
        <v>8349</v>
      </c>
    </row>
    <row r="4218" spans="1:11" ht="14.45" customHeight="1" x14ac:dyDescent="0.2">
      <c r="A4218" s="441" t="s">
        <v>5061</v>
      </c>
      <c r="B4218" s="442" t="s">
        <v>5062</v>
      </c>
      <c r="C4218" s="443" t="s">
        <v>5919</v>
      </c>
      <c r="D4218" s="444" t="s">
        <v>5920</v>
      </c>
      <c r="E4218" s="443" t="s">
        <v>1373</v>
      </c>
      <c r="F4218" s="444" t="s">
        <v>1374</v>
      </c>
      <c r="G4218" s="443" t="s">
        <v>6267</v>
      </c>
      <c r="H4218" s="443" t="s">
        <v>6268</v>
      </c>
      <c r="I4218" s="445">
        <v>556.60001627604163</v>
      </c>
      <c r="J4218" s="445">
        <v>20</v>
      </c>
      <c r="K4218" s="446">
        <v>23631.93017578125</v>
      </c>
    </row>
    <row r="4219" spans="1:11" ht="14.45" customHeight="1" x14ac:dyDescent="0.2">
      <c r="A4219" s="441" t="s">
        <v>5061</v>
      </c>
      <c r="B4219" s="442" t="s">
        <v>5062</v>
      </c>
      <c r="C4219" s="443" t="s">
        <v>5919</v>
      </c>
      <c r="D4219" s="444" t="s">
        <v>5920</v>
      </c>
      <c r="E4219" s="443" t="s">
        <v>1373</v>
      </c>
      <c r="F4219" s="444" t="s">
        <v>1374</v>
      </c>
      <c r="G4219" s="443" t="s">
        <v>6269</v>
      </c>
      <c r="H4219" s="443" t="s">
        <v>6270</v>
      </c>
      <c r="I4219" s="445">
        <v>834.9000244140625</v>
      </c>
      <c r="J4219" s="445">
        <v>10</v>
      </c>
      <c r="K4219" s="446">
        <v>8349</v>
      </c>
    </row>
    <row r="4220" spans="1:11" ht="14.45" customHeight="1" x14ac:dyDescent="0.2">
      <c r="A4220" s="441" t="s">
        <v>5061</v>
      </c>
      <c r="B4220" s="442" t="s">
        <v>5062</v>
      </c>
      <c r="C4220" s="443" t="s">
        <v>5919</v>
      </c>
      <c r="D4220" s="444" t="s">
        <v>5920</v>
      </c>
      <c r="E4220" s="443" t="s">
        <v>1373</v>
      </c>
      <c r="F4220" s="444" t="s">
        <v>1374</v>
      </c>
      <c r="G4220" s="443" t="s">
        <v>6271</v>
      </c>
      <c r="H4220" s="443" t="s">
        <v>6272</v>
      </c>
      <c r="I4220" s="445">
        <v>556.60001627604163</v>
      </c>
      <c r="J4220" s="445">
        <v>20</v>
      </c>
      <c r="K4220" s="446">
        <v>21968</v>
      </c>
    </row>
    <row r="4221" spans="1:11" ht="14.45" customHeight="1" x14ac:dyDescent="0.2">
      <c r="A4221" s="441" t="s">
        <v>5061</v>
      </c>
      <c r="B4221" s="442" t="s">
        <v>5062</v>
      </c>
      <c r="C4221" s="443" t="s">
        <v>5919</v>
      </c>
      <c r="D4221" s="444" t="s">
        <v>5920</v>
      </c>
      <c r="E4221" s="443" t="s">
        <v>1373</v>
      </c>
      <c r="F4221" s="444" t="s">
        <v>1374</v>
      </c>
      <c r="G4221" s="443" t="s">
        <v>6273</v>
      </c>
      <c r="H4221" s="443" t="s">
        <v>6274</v>
      </c>
      <c r="I4221" s="445">
        <v>834.9000244140625</v>
      </c>
      <c r="J4221" s="445">
        <v>20</v>
      </c>
      <c r="K4221" s="446">
        <v>16698</v>
      </c>
    </row>
    <row r="4222" spans="1:11" ht="14.45" customHeight="1" x14ac:dyDescent="0.2">
      <c r="A4222" s="441" t="s">
        <v>5061</v>
      </c>
      <c r="B4222" s="442" t="s">
        <v>5062</v>
      </c>
      <c r="C4222" s="443" t="s">
        <v>5919</v>
      </c>
      <c r="D4222" s="444" t="s">
        <v>5920</v>
      </c>
      <c r="E4222" s="443" t="s">
        <v>1373</v>
      </c>
      <c r="F4222" s="444" t="s">
        <v>1374</v>
      </c>
      <c r="G4222" s="443" t="s">
        <v>6275</v>
      </c>
      <c r="H4222" s="443" t="s">
        <v>6276</v>
      </c>
      <c r="I4222" s="445">
        <v>834.9000244140625</v>
      </c>
      <c r="J4222" s="445">
        <v>20</v>
      </c>
      <c r="K4222" s="446">
        <v>16698</v>
      </c>
    </row>
    <row r="4223" spans="1:11" ht="14.45" customHeight="1" x14ac:dyDescent="0.2">
      <c r="A4223" s="441" t="s">
        <v>5061</v>
      </c>
      <c r="B4223" s="442" t="s">
        <v>5062</v>
      </c>
      <c r="C4223" s="443" t="s">
        <v>5919</v>
      </c>
      <c r="D4223" s="444" t="s">
        <v>5920</v>
      </c>
      <c r="E4223" s="443" t="s">
        <v>1373</v>
      </c>
      <c r="F4223" s="444" t="s">
        <v>1374</v>
      </c>
      <c r="G4223" s="443" t="s">
        <v>6249</v>
      </c>
      <c r="H4223" s="443" t="s">
        <v>6277</v>
      </c>
      <c r="I4223" s="445">
        <v>1542.75</v>
      </c>
      <c r="J4223" s="445">
        <v>190</v>
      </c>
      <c r="K4223" s="446">
        <v>293122.5</v>
      </c>
    </row>
    <row r="4224" spans="1:11" ht="14.45" customHeight="1" x14ac:dyDescent="0.2">
      <c r="A4224" s="441" t="s">
        <v>5061</v>
      </c>
      <c r="B4224" s="442" t="s">
        <v>5062</v>
      </c>
      <c r="C4224" s="443" t="s">
        <v>5919</v>
      </c>
      <c r="D4224" s="444" t="s">
        <v>5920</v>
      </c>
      <c r="E4224" s="443" t="s">
        <v>1373</v>
      </c>
      <c r="F4224" s="444" t="s">
        <v>1374</v>
      </c>
      <c r="G4224" s="443" t="s">
        <v>6251</v>
      </c>
      <c r="H4224" s="443" t="s">
        <v>6278</v>
      </c>
      <c r="I4224" s="445">
        <v>1304.3800048828125</v>
      </c>
      <c r="J4224" s="445">
        <v>10</v>
      </c>
      <c r="K4224" s="446">
        <v>13043.7998046875</v>
      </c>
    </row>
    <row r="4225" spans="1:11" ht="14.45" customHeight="1" x14ac:dyDescent="0.2">
      <c r="A4225" s="441" t="s">
        <v>5061</v>
      </c>
      <c r="B4225" s="442" t="s">
        <v>5062</v>
      </c>
      <c r="C4225" s="443" t="s">
        <v>5919</v>
      </c>
      <c r="D4225" s="444" t="s">
        <v>5920</v>
      </c>
      <c r="E4225" s="443" t="s">
        <v>1373</v>
      </c>
      <c r="F4225" s="444" t="s">
        <v>1374</v>
      </c>
      <c r="G4225" s="443" t="s">
        <v>6253</v>
      </c>
      <c r="H4225" s="443" t="s">
        <v>6279</v>
      </c>
      <c r="I4225" s="445">
        <v>1542.75</v>
      </c>
      <c r="J4225" s="445">
        <v>30</v>
      </c>
      <c r="K4225" s="446">
        <v>46282.5</v>
      </c>
    </row>
    <row r="4226" spans="1:11" ht="14.45" customHeight="1" x14ac:dyDescent="0.2">
      <c r="A4226" s="441" t="s">
        <v>5061</v>
      </c>
      <c r="B4226" s="442" t="s">
        <v>5062</v>
      </c>
      <c r="C4226" s="443" t="s">
        <v>5919</v>
      </c>
      <c r="D4226" s="444" t="s">
        <v>5920</v>
      </c>
      <c r="E4226" s="443" t="s">
        <v>1373</v>
      </c>
      <c r="F4226" s="444" t="s">
        <v>1374</v>
      </c>
      <c r="G4226" s="443" t="s">
        <v>6255</v>
      </c>
      <c r="H4226" s="443" t="s">
        <v>6280</v>
      </c>
      <c r="I4226" s="445">
        <v>1304.3800048828125</v>
      </c>
      <c r="J4226" s="445">
        <v>10</v>
      </c>
      <c r="K4226" s="446">
        <v>13043.7998046875</v>
      </c>
    </row>
    <row r="4227" spans="1:11" ht="14.45" customHeight="1" x14ac:dyDescent="0.2">
      <c r="A4227" s="441" t="s">
        <v>5061</v>
      </c>
      <c r="B4227" s="442" t="s">
        <v>5062</v>
      </c>
      <c r="C4227" s="443" t="s">
        <v>5919</v>
      </c>
      <c r="D4227" s="444" t="s">
        <v>5920</v>
      </c>
      <c r="E4227" s="443" t="s">
        <v>1373</v>
      </c>
      <c r="F4227" s="444" t="s">
        <v>1374</v>
      </c>
      <c r="G4227" s="443" t="s">
        <v>6257</v>
      </c>
      <c r="H4227" s="443" t="s">
        <v>6281</v>
      </c>
      <c r="I4227" s="445">
        <v>5493.39990234375</v>
      </c>
      <c r="J4227" s="445">
        <v>1</v>
      </c>
      <c r="K4227" s="446">
        <v>5493.39990234375</v>
      </c>
    </row>
    <row r="4228" spans="1:11" ht="14.45" customHeight="1" x14ac:dyDescent="0.2">
      <c r="A4228" s="441" t="s">
        <v>5061</v>
      </c>
      <c r="B4228" s="442" t="s">
        <v>5062</v>
      </c>
      <c r="C4228" s="443" t="s">
        <v>5919</v>
      </c>
      <c r="D4228" s="444" t="s">
        <v>5920</v>
      </c>
      <c r="E4228" s="443" t="s">
        <v>1373</v>
      </c>
      <c r="F4228" s="444" t="s">
        <v>1374</v>
      </c>
      <c r="G4228" s="443" t="s">
        <v>6261</v>
      </c>
      <c r="H4228" s="443" t="s">
        <v>6282</v>
      </c>
      <c r="I4228" s="445">
        <v>5493.39990234375</v>
      </c>
      <c r="J4228" s="445">
        <v>1</v>
      </c>
      <c r="K4228" s="446">
        <v>5493.39990234375</v>
      </c>
    </row>
    <row r="4229" spans="1:11" ht="14.45" customHeight="1" x14ac:dyDescent="0.2">
      <c r="A4229" s="441" t="s">
        <v>5061</v>
      </c>
      <c r="B4229" s="442" t="s">
        <v>5062</v>
      </c>
      <c r="C4229" s="443" t="s">
        <v>5919</v>
      </c>
      <c r="D4229" s="444" t="s">
        <v>5920</v>
      </c>
      <c r="E4229" s="443" t="s">
        <v>1373</v>
      </c>
      <c r="F4229" s="444" t="s">
        <v>1374</v>
      </c>
      <c r="G4229" s="443" t="s">
        <v>6265</v>
      </c>
      <c r="H4229" s="443" t="s">
        <v>6283</v>
      </c>
      <c r="I4229" s="445">
        <v>834.9000244140625</v>
      </c>
      <c r="J4229" s="445">
        <v>10</v>
      </c>
      <c r="K4229" s="446">
        <v>8349</v>
      </c>
    </row>
    <row r="4230" spans="1:11" ht="14.45" customHeight="1" x14ac:dyDescent="0.2">
      <c r="A4230" s="441" t="s">
        <v>5061</v>
      </c>
      <c r="B4230" s="442" t="s">
        <v>5062</v>
      </c>
      <c r="C4230" s="443" t="s">
        <v>5919</v>
      </c>
      <c r="D4230" s="444" t="s">
        <v>5920</v>
      </c>
      <c r="E4230" s="443" t="s">
        <v>1373</v>
      </c>
      <c r="F4230" s="444" t="s">
        <v>1374</v>
      </c>
      <c r="G4230" s="443" t="s">
        <v>6267</v>
      </c>
      <c r="H4230" s="443" t="s">
        <v>6284</v>
      </c>
      <c r="I4230" s="445">
        <v>834.9000244140625</v>
      </c>
      <c r="J4230" s="445">
        <v>20</v>
      </c>
      <c r="K4230" s="446">
        <v>16698</v>
      </c>
    </row>
    <row r="4231" spans="1:11" ht="14.45" customHeight="1" x14ac:dyDescent="0.2">
      <c r="A4231" s="441" t="s">
        <v>5061</v>
      </c>
      <c r="B4231" s="442" t="s">
        <v>5062</v>
      </c>
      <c r="C4231" s="443" t="s">
        <v>5919</v>
      </c>
      <c r="D4231" s="444" t="s">
        <v>5920</v>
      </c>
      <c r="E4231" s="443" t="s">
        <v>1373</v>
      </c>
      <c r="F4231" s="444" t="s">
        <v>1374</v>
      </c>
      <c r="G4231" s="443" t="s">
        <v>6269</v>
      </c>
      <c r="H4231" s="443" t="s">
        <v>6285</v>
      </c>
      <c r="I4231" s="445">
        <v>834.9000244140625</v>
      </c>
      <c r="J4231" s="445">
        <v>30</v>
      </c>
      <c r="K4231" s="446">
        <v>25047</v>
      </c>
    </row>
    <row r="4232" spans="1:11" ht="14.45" customHeight="1" x14ac:dyDescent="0.2">
      <c r="A4232" s="441" t="s">
        <v>5061</v>
      </c>
      <c r="B4232" s="442" t="s">
        <v>5062</v>
      </c>
      <c r="C4232" s="443" t="s">
        <v>5919</v>
      </c>
      <c r="D4232" s="444" t="s">
        <v>5920</v>
      </c>
      <c r="E4232" s="443" t="s">
        <v>1373</v>
      </c>
      <c r="F4232" s="444" t="s">
        <v>1374</v>
      </c>
      <c r="G4232" s="443" t="s">
        <v>6271</v>
      </c>
      <c r="H4232" s="443" t="s">
        <v>6286</v>
      </c>
      <c r="I4232" s="445">
        <v>834.9000244140625</v>
      </c>
      <c r="J4232" s="445">
        <v>40</v>
      </c>
      <c r="K4232" s="446">
        <v>33396</v>
      </c>
    </row>
    <row r="4233" spans="1:11" ht="14.45" customHeight="1" x14ac:dyDescent="0.2">
      <c r="A4233" s="441" t="s">
        <v>5061</v>
      </c>
      <c r="B4233" s="442" t="s">
        <v>5062</v>
      </c>
      <c r="C4233" s="443" t="s">
        <v>5919</v>
      </c>
      <c r="D4233" s="444" t="s">
        <v>5920</v>
      </c>
      <c r="E4233" s="443" t="s">
        <v>1373</v>
      </c>
      <c r="F4233" s="444" t="s">
        <v>1374</v>
      </c>
      <c r="G4233" s="443" t="s">
        <v>6287</v>
      </c>
      <c r="H4233" s="443" t="s">
        <v>6288</v>
      </c>
      <c r="I4233" s="445">
        <v>652.91998291015625</v>
      </c>
      <c r="J4233" s="445">
        <v>150</v>
      </c>
      <c r="K4233" s="446">
        <v>97937.40234375</v>
      </c>
    </row>
    <row r="4234" spans="1:11" ht="14.45" customHeight="1" x14ac:dyDescent="0.2">
      <c r="A4234" s="441" t="s">
        <v>5061</v>
      </c>
      <c r="B4234" s="442" t="s">
        <v>5062</v>
      </c>
      <c r="C4234" s="443" t="s">
        <v>5919</v>
      </c>
      <c r="D4234" s="444" t="s">
        <v>5920</v>
      </c>
      <c r="E4234" s="443" t="s">
        <v>1373</v>
      </c>
      <c r="F4234" s="444" t="s">
        <v>1374</v>
      </c>
      <c r="G4234" s="443" t="s">
        <v>6287</v>
      </c>
      <c r="H4234" s="443" t="s">
        <v>6289</v>
      </c>
      <c r="I4234" s="445">
        <v>652.91998291015625</v>
      </c>
      <c r="J4234" s="445">
        <v>70</v>
      </c>
      <c r="K4234" s="446">
        <v>45704.12109375</v>
      </c>
    </row>
    <row r="4235" spans="1:11" ht="14.45" customHeight="1" x14ac:dyDescent="0.2">
      <c r="A4235" s="441" t="s">
        <v>5061</v>
      </c>
      <c r="B4235" s="442" t="s">
        <v>5062</v>
      </c>
      <c r="C4235" s="443" t="s">
        <v>5919</v>
      </c>
      <c r="D4235" s="444" t="s">
        <v>5920</v>
      </c>
      <c r="E4235" s="443" t="s">
        <v>1373</v>
      </c>
      <c r="F4235" s="444" t="s">
        <v>1374</v>
      </c>
      <c r="G4235" s="443" t="s">
        <v>6290</v>
      </c>
      <c r="H4235" s="443" t="s">
        <v>6291</v>
      </c>
      <c r="I4235" s="445">
        <v>16.340000152587891</v>
      </c>
      <c r="J4235" s="445">
        <v>24</v>
      </c>
      <c r="K4235" s="446">
        <v>392.04000854492188</v>
      </c>
    </row>
    <row r="4236" spans="1:11" ht="14.45" customHeight="1" x14ac:dyDescent="0.2">
      <c r="A4236" s="441" t="s">
        <v>5061</v>
      </c>
      <c r="B4236" s="442" t="s">
        <v>5062</v>
      </c>
      <c r="C4236" s="443" t="s">
        <v>5919</v>
      </c>
      <c r="D4236" s="444" t="s">
        <v>5920</v>
      </c>
      <c r="E4236" s="443" t="s">
        <v>1373</v>
      </c>
      <c r="F4236" s="444" t="s">
        <v>1374</v>
      </c>
      <c r="G4236" s="443" t="s">
        <v>3586</v>
      </c>
      <c r="H4236" s="443" t="s">
        <v>3587</v>
      </c>
      <c r="I4236" s="445">
        <v>13.200908920981668</v>
      </c>
      <c r="J4236" s="445">
        <v>510</v>
      </c>
      <c r="K4236" s="446">
        <v>6732.3800048828125</v>
      </c>
    </row>
    <row r="4237" spans="1:11" ht="14.45" customHeight="1" x14ac:dyDescent="0.2">
      <c r="A4237" s="441" t="s">
        <v>5061</v>
      </c>
      <c r="B4237" s="442" t="s">
        <v>5062</v>
      </c>
      <c r="C4237" s="443" t="s">
        <v>5919</v>
      </c>
      <c r="D4237" s="444" t="s">
        <v>5920</v>
      </c>
      <c r="E4237" s="443" t="s">
        <v>1373</v>
      </c>
      <c r="F4237" s="444" t="s">
        <v>1374</v>
      </c>
      <c r="G4237" s="443" t="s">
        <v>5680</v>
      </c>
      <c r="H4237" s="443" t="s">
        <v>5681</v>
      </c>
      <c r="I4237" s="445">
        <v>320.26833089192706</v>
      </c>
      <c r="J4237" s="445">
        <v>25</v>
      </c>
      <c r="K4237" s="446">
        <v>8003.369873046875</v>
      </c>
    </row>
    <row r="4238" spans="1:11" ht="14.45" customHeight="1" x14ac:dyDescent="0.2">
      <c r="A4238" s="441" t="s">
        <v>5061</v>
      </c>
      <c r="B4238" s="442" t="s">
        <v>5062</v>
      </c>
      <c r="C4238" s="443" t="s">
        <v>5919</v>
      </c>
      <c r="D4238" s="444" t="s">
        <v>5920</v>
      </c>
      <c r="E4238" s="443" t="s">
        <v>1373</v>
      </c>
      <c r="F4238" s="444" t="s">
        <v>1374</v>
      </c>
      <c r="G4238" s="443" t="s">
        <v>6292</v>
      </c>
      <c r="H4238" s="443" t="s">
        <v>6293</v>
      </c>
      <c r="I4238" s="445">
        <v>423.5</v>
      </c>
      <c r="J4238" s="445">
        <v>20</v>
      </c>
      <c r="K4238" s="446">
        <v>8470</v>
      </c>
    </row>
    <row r="4239" spans="1:11" ht="14.45" customHeight="1" x14ac:dyDescent="0.2">
      <c r="A4239" s="441" t="s">
        <v>5061</v>
      </c>
      <c r="B4239" s="442" t="s">
        <v>5062</v>
      </c>
      <c r="C4239" s="443" t="s">
        <v>5919</v>
      </c>
      <c r="D4239" s="444" t="s">
        <v>5920</v>
      </c>
      <c r="E4239" s="443" t="s">
        <v>1373</v>
      </c>
      <c r="F4239" s="444" t="s">
        <v>1374</v>
      </c>
      <c r="G4239" s="443" t="s">
        <v>6294</v>
      </c>
      <c r="H4239" s="443" t="s">
        <v>6295</v>
      </c>
      <c r="I4239" s="445">
        <v>22.870000839233398</v>
      </c>
      <c r="J4239" s="445">
        <v>12</v>
      </c>
      <c r="K4239" s="446">
        <v>274.44000244140625</v>
      </c>
    </row>
    <row r="4240" spans="1:11" ht="14.45" customHeight="1" x14ac:dyDescent="0.2">
      <c r="A4240" s="441" t="s">
        <v>5061</v>
      </c>
      <c r="B4240" s="442" t="s">
        <v>5062</v>
      </c>
      <c r="C4240" s="443" t="s">
        <v>5919</v>
      </c>
      <c r="D4240" s="444" t="s">
        <v>5920</v>
      </c>
      <c r="E4240" s="443" t="s">
        <v>1373</v>
      </c>
      <c r="F4240" s="444" t="s">
        <v>1374</v>
      </c>
      <c r="G4240" s="443" t="s">
        <v>6290</v>
      </c>
      <c r="H4240" s="443" t="s">
        <v>6296</v>
      </c>
      <c r="I4240" s="445">
        <v>16.515000343322754</v>
      </c>
      <c r="J4240" s="445">
        <v>24</v>
      </c>
      <c r="K4240" s="446">
        <v>396.35000610351563</v>
      </c>
    </row>
    <row r="4241" spans="1:11" ht="14.45" customHeight="1" x14ac:dyDescent="0.2">
      <c r="A4241" s="441" t="s">
        <v>5061</v>
      </c>
      <c r="B4241" s="442" t="s">
        <v>5062</v>
      </c>
      <c r="C4241" s="443" t="s">
        <v>5919</v>
      </c>
      <c r="D4241" s="444" t="s">
        <v>5920</v>
      </c>
      <c r="E4241" s="443" t="s">
        <v>1373</v>
      </c>
      <c r="F4241" s="444" t="s">
        <v>1374</v>
      </c>
      <c r="G4241" s="443" t="s">
        <v>3586</v>
      </c>
      <c r="H4241" s="443" t="s">
        <v>3596</v>
      </c>
      <c r="I4241" s="445">
        <v>13.199999809265137</v>
      </c>
      <c r="J4241" s="445">
        <v>280</v>
      </c>
      <c r="K4241" s="446">
        <v>3696</v>
      </c>
    </row>
    <row r="4242" spans="1:11" ht="14.45" customHeight="1" x14ac:dyDescent="0.2">
      <c r="A4242" s="441" t="s">
        <v>5061</v>
      </c>
      <c r="B4242" s="442" t="s">
        <v>5062</v>
      </c>
      <c r="C4242" s="443" t="s">
        <v>5919</v>
      </c>
      <c r="D4242" s="444" t="s">
        <v>5920</v>
      </c>
      <c r="E4242" s="443" t="s">
        <v>1373</v>
      </c>
      <c r="F4242" s="444" t="s">
        <v>1374</v>
      </c>
      <c r="G4242" s="443" t="s">
        <v>6292</v>
      </c>
      <c r="H4242" s="443" t="s">
        <v>6297</v>
      </c>
      <c r="I4242" s="445">
        <v>423.5</v>
      </c>
      <c r="J4242" s="445">
        <v>20</v>
      </c>
      <c r="K4242" s="446">
        <v>8470</v>
      </c>
    </row>
    <row r="4243" spans="1:11" ht="14.45" customHeight="1" x14ac:dyDescent="0.2">
      <c r="A4243" s="441" t="s">
        <v>5061</v>
      </c>
      <c r="B4243" s="442" t="s">
        <v>5062</v>
      </c>
      <c r="C4243" s="443" t="s">
        <v>5919</v>
      </c>
      <c r="D4243" s="444" t="s">
        <v>5920</v>
      </c>
      <c r="E4243" s="443" t="s">
        <v>1373</v>
      </c>
      <c r="F4243" s="444" t="s">
        <v>1374</v>
      </c>
      <c r="G4243" s="443" t="s">
        <v>6298</v>
      </c>
      <c r="H4243" s="443" t="s">
        <v>6299</v>
      </c>
      <c r="I4243" s="445">
        <v>1305.8199462890625</v>
      </c>
      <c r="J4243" s="445">
        <v>60</v>
      </c>
      <c r="K4243" s="446">
        <v>78349.1806640625</v>
      </c>
    </row>
    <row r="4244" spans="1:11" ht="14.45" customHeight="1" x14ac:dyDescent="0.2">
      <c r="A4244" s="441" t="s">
        <v>5061</v>
      </c>
      <c r="B4244" s="442" t="s">
        <v>5062</v>
      </c>
      <c r="C4244" s="443" t="s">
        <v>5919</v>
      </c>
      <c r="D4244" s="444" t="s">
        <v>5920</v>
      </c>
      <c r="E4244" s="443" t="s">
        <v>1373</v>
      </c>
      <c r="F4244" s="444" t="s">
        <v>1374</v>
      </c>
      <c r="G4244" s="443" t="s">
        <v>6300</v>
      </c>
      <c r="H4244" s="443" t="s">
        <v>6301</v>
      </c>
      <c r="I4244" s="445">
        <v>490</v>
      </c>
      <c r="J4244" s="445">
        <v>20</v>
      </c>
      <c r="K4244" s="446">
        <v>9800.0400390625</v>
      </c>
    </row>
    <row r="4245" spans="1:11" ht="14.45" customHeight="1" x14ac:dyDescent="0.2">
      <c r="A4245" s="441" t="s">
        <v>5061</v>
      </c>
      <c r="B4245" s="442" t="s">
        <v>5062</v>
      </c>
      <c r="C4245" s="443" t="s">
        <v>5919</v>
      </c>
      <c r="D4245" s="444" t="s">
        <v>5920</v>
      </c>
      <c r="E4245" s="443" t="s">
        <v>1373</v>
      </c>
      <c r="F4245" s="444" t="s">
        <v>1374</v>
      </c>
      <c r="G4245" s="443" t="s">
        <v>6300</v>
      </c>
      <c r="H4245" s="443" t="s">
        <v>6302</v>
      </c>
      <c r="I4245" s="445">
        <v>490</v>
      </c>
      <c r="J4245" s="445">
        <v>10</v>
      </c>
      <c r="K4245" s="446">
        <v>4900.02001953125</v>
      </c>
    </row>
    <row r="4246" spans="1:11" ht="14.45" customHeight="1" x14ac:dyDescent="0.2">
      <c r="A4246" s="441" t="s">
        <v>5061</v>
      </c>
      <c r="B4246" s="442" t="s">
        <v>5062</v>
      </c>
      <c r="C4246" s="443" t="s">
        <v>5919</v>
      </c>
      <c r="D4246" s="444" t="s">
        <v>5920</v>
      </c>
      <c r="E4246" s="443" t="s">
        <v>1373</v>
      </c>
      <c r="F4246" s="444" t="s">
        <v>1374</v>
      </c>
      <c r="G4246" s="443" t="s">
        <v>6303</v>
      </c>
      <c r="H4246" s="443" t="s">
        <v>6304</v>
      </c>
      <c r="I4246" s="445">
        <v>57180.256009615383</v>
      </c>
      <c r="J4246" s="445">
        <v>22</v>
      </c>
      <c r="K4246" s="446">
        <v>1232385</v>
      </c>
    </row>
    <row r="4247" spans="1:11" ht="14.45" customHeight="1" x14ac:dyDescent="0.2">
      <c r="A4247" s="441" t="s">
        <v>5061</v>
      </c>
      <c r="B4247" s="442" t="s">
        <v>5062</v>
      </c>
      <c r="C4247" s="443" t="s">
        <v>5919</v>
      </c>
      <c r="D4247" s="444" t="s">
        <v>5920</v>
      </c>
      <c r="E4247" s="443" t="s">
        <v>1373</v>
      </c>
      <c r="F4247" s="444" t="s">
        <v>1374</v>
      </c>
      <c r="G4247" s="443" t="s">
        <v>6303</v>
      </c>
      <c r="H4247" s="443" t="s">
        <v>6305</v>
      </c>
      <c r="I4247" s="445">
        <v>58685</v>
      </c>
      <c r="J4247" s="445">
        <v>11</v>
      </c>
      <c r="K4247" s="446">
        <v>645535</v>
      </c>
    </row>
    <row r="4248" spans="1:11" ht="14.45" customHeight="1" x14ac:dyDescent="0.2">
      <c r="A4248" s="441" t="s">
        <v>5061</v>
      </c>
      <c r="B4248" s="442" t="s">
        <v>5062</v>
      </c>
      <c r="C4248" s="443" t="s">
        <v>5919</v>
      </c>
      <c r="D4248" s="444" t="s">
        <v>5920</v>
      </c>
      <c r="E4248" s="443" t="s">
        <v>1373</v>
      </c>
      <c r="F4248" s="444" t="s">
        <v>1374</v>
      </c>
      <c r="G4248" s="443" t="s">
        <v>6306</v>
      </c>
      <c r="H4248" s="443" t="s">
        <v>6307</v>
      </c>
      <c r="I4248" s="445">
        <v>1246.300048828125</v>
      </c>
      <c r="J4248" s="445">
        <v>3</v>
      </c>
      <c r="K4248" s="446">
        <v>3738.89990234375</v>
      </c>
    </row>
    <row r="4249" spans="1:11" ht="14.45" customHeight="1" x14ac:dyDescent="0.2">
      <c r="A4249" s="441" t="s">
        <v>5061</v>
      </c>
      <c r="B4249" s="442" t="s">
        <v>5062</v>
      </c>
      <c r="C4249" s="443" t="s">
        <v>5919</v>
      </c>
      <c r="D4249" s="444" t="s">
        <v>5920</v>
      </c>
      <c r="E4249" s="443" t="s">
        <v>1373</v>
      </c>
      <c r="F4249" s="444" t="s">
        <v>1374</v>
      </c>
      <c r="G4249" s="443" t="s">
        <v>6308</v>
      </c>
      <c r="H4249" s="443" t="s">
        <v>6309</v>
      </c>
      <c r="I4249" s="445">
        <v>139.25999450683594</v>
      </c>
      <c r="J4249" s="445">
        <v>180</v>
      </c>
      <c r="K4249" s="446">
        <v>25066.609375</v>
      </c>
    </row>
    <row r="4250" spans="1:11" ht="14.45" customHeight="1" x14ac:dyDescent="0.2">
      <c r="A4250" s="441" t="s">
        <v>5061</v>
      </c>
      <c r="B4250" s="442" t="s">
        <v>5062</v>
      </c>
      <c r="C4250" s="443" t="s">
        <v>5919</v>
      </c>
      <c r="D4250" s="444" t="s">
        <v>5920</v>
      </c>
      <c r="E4250" s="443" t="s">
        <v>1373</v>
      </c>
      <c r="F4250" s="444" t="s">
        <v>1374</v>
      </c>
      <c r="G4250" s="443" t="s">
        <v>6308</v>
      </c>
      <c r="H4250" s="443" t="s">
        <v>6310</v>
      </c>
      <c r="I4250" s="445">
        <v>139.25999450683594</v>
      </c>
      <c r="J4250" s="445">
        <v>180</v>
      </c>
      <c r="K4250" s="446">
        <v>25066.599609375</v>
      </c>
    </row>
    <row r="4251" spans="1:11" ht="14.45" customHeight="1" x14ac:dyDescent="0.2">
      <c r="A4251" s="441" t="s">
        <v>5061</v>
      </c>
      <c r="B4251" s="442" t="s">
        <v>5062</v>
      </c>
      <c r="C4251" s="443" t="s">
        <v>5919</v>
      </c>
      <c r="D4251" s="444" t="s">
        <v>5920</v>
      </c>
      <c r="E4251" s="443" t="s">
        <v>1373</v>
      </c>
      <c r="F4251" s="444" t="s">
        <v>1374</v>
      </c>
      <c r="G4251" s="443" t="s">
        <v>6311</v>
      </c>
      <c r="H4251" s="443" t="s">
        <v>6312</v>
      </c>
      <c r="I4251" s="445">
        <v>139.25999450683594</v>
      </c>
      <c r="J4251" s="445">
        <v>3240</v>
      </c>
      <c r="K4251" s="446">
        <v>451198.79296875</v>
      </c>
    </row>
    <row r="4252" spans="1:11" ht="14.45" customHeight="1" x14ac:dyDescent="0.2">
      <c r="A4252" s="441" t="s">
        <v>5061</v>
      </c>
      <c r="B4252" s="442" t="s">
        <v>5062</v>
      </c>
      <c r="C4252" s="443" t="s">
        <v>5919</v>
      </c>
      <c r="D4252" s="444" t="s">
        <v>5920</v>
      </c>
      <c r="E4252" s="443" t="s">
        <v>1373</v>
      </c>
      <c r="F4252" s="444" t="s">
        <v>1374</v>
      </c>
      <c r="G4252" s="443" t="s">
        <v>6311</v>
      </c>
      <c r="H4252" s="443" t="s">
        <v>6313</v>
      </c>
      <c r="I4252" s="445">
        <v>139.25999450683594</v>
      </c>
      <c r="J4252" s="445">
        <v>2160</v>
      </c>
      <c r="K4252" s="446">
        <v>300799.20703125</v>
      </c>
    </row>
    <row r="4253" spans="1:11" ht="14.45" customHeight="1" x14ac:dyDescent="0.2">
      <c r="A4253" s="441" t="s">
        <v>5061</v>
      </c>
      <c r="B4253" s="442" t="s">
        <v>5062</v>
      </c>
      <c r="C4253" s="443" t="s">
        <v>5919</v>
      </c>
      <c r="D4253" s="444" t="s">
        <v>5920</v>
      </c>
      <c r="E4253" s="443" t="s">
        <v>1373</v>
      </c>
      <c r="F4253" s="444" t="s">
        <v>1374</v>
      </c>
      <c r="G4253" s="443" t="s">
        <v>5245</v>
      </c>
      <c r="H4253" s="443" t="s">
        <v>5246</v>
      </c>
      <c r="I4253" s="445">
        <v>4.0287501811981201</v>
      </c>
      <c r="J4253" s="445">
        <v>750</v>
      </c>
      <c r="K4253" s="446">
        <v>3021.5</v>
      </c>
    </row>
    <row r="4254" spans="1:11" ht="14.45" customHeight="1" x14ac:dyDescent="0.2">
      <c r="A4254" s="441" t="s">
        <v>5061</v>
      </c>
      <c r="B4254" s="442" t="s">
        <v>5062</v>
      </c>
      <c r="C4254" s="443" t="s">
        <v>5919</v>
      </c>
      <c r="D4254" s="444" t="s">
        <v>5920</v>
      </c>
      <c r="E4254" s="443" t="s">
        <v>1373</v>
      </c>
      <c r="F4254" s="444" t="s">
        <v>1374</v>
      </c>
      <c r="G4254" s="443" t="s">
        <v>5449</v>
      </c>
      <c r="H4254" s="443" t="s">
        <v>5450</v>
      </c>
      <c r="I4254" s="445">
        <v>3.1500000953674316</v>
      </c>
      <c r="J4254" s="445">
        <v>50</v>
      </c>
      <c r="K4254" s="446">
        <v>157.5</v>
      </c>
    </row>
    <row r="4255" spans="1:11" ht="14.45" customHeight="1" x14ac:dyDescent="0.2">
      <c r="A4255" s="441" t="s">
        <v>5061</v>
      </c>
      <c r="B4255" s="442" t="s">
        <v>5062</v>
      </c>
      <c r="C4255" s="443" t="s">
        <v>5919</v>
      </c>
      <c r="D4255" s="444" t="s">
        <v>5920</v>
      </c>
      <c r="E4255" s="443" t="s">
        <v>1373</v>
      </c>
      <c r="F4255" s="444" t="s">
        <v>1374</v>
      </c>
      <c r="G4255" s="443" t="s">
        <v>5449</v>
      </c>
      <c r="H4255" s="443" t="s">
        <v>5451</v>
      </c>
      <c r="I4255" s="445">
        <v>3.1500000953674316</v>
      </c>
      <c r="J4255" s="445">
        <v>10</v>
      </c>
      <c r="K4255" s="446">
        <v>31.5</v>
      </c>
    </row>
    <row r="4256" spans="1:11" ht="14.45" customHeight="1" x14ac:dyDescent="0.2">
      <c r="A4256" s="441" t="s">
        <v>5061</v>
      </c>
      <c r="B4256" s="442" t="s">
        <v>5062</v>
      </c>
      <c r="C4256" s="443" t="s">
        <v>5919</v>
      </c>
      <c r="D4256" s="444" t="s">
        <v>5920</v>
      </c>
      <c r="E4256" s="443" t="s">
        <v>1373</v>
      </c>
      <c r="F4256" s="444" t="s">
        <v>1374</v>
      </c>
      <c r="G4256" s="443" t="s">
        <v>6314</v>
      </c>
      <c r="H4256" s="443" t="s">
        <v>6315</v>
      </c>
      <c r="I4256" s="445">
        <v>167.52000427246094</v>
      </c>
      <c r="J4256" s="445">
        <v>4455</v>
      </c>
      <c r="K4256" s="446">
        <v>746291.708984375</v>
      </c>
    </row>
    <row r="4257" spans="1:11" ht="14.45" customHeight="1" x14ac:dyDescent="0.2">
      <c r="A4257" s="441" t="s">
        <v>5061</v>
      </c>
      <c r="B4257" s="442" t="s">
        <v>5062</v>
      </c>
      <c r="C4257" s="443" t="s">
        <v>5919</v>
      </c>
      <c r="D4257" s="444" t="s">
        <v>5920</v>
      </c>
      <c r="E4257" s="443" t="s">
        <v>1373</v>
      </c>
      <c r="F4257" s="444" t="s">
        <v>1374</v>
      </c>
      <c r="G4257" s="443" t="s">
        <v>2663</v>
      </c>
      <c r="H4257" s="443" t="s">
        <v>2664</v>
      </c>
      <c r="I4257" s="445">
        <v>33.880001068115234</v>
      </c>
      <c r="J4257" s="445">
        <v>2</v>
      </c>
      <c r="K4257" s="446">
        <v>67.760002136230469</v>
      </c>
    </row>
    <row r="4258" spans="1:11" ht="14.45" customHeight="1" x14ac:dyDescent="0.2">
      <c r="A4258" s="441" t="s">
        <v>5061</v>
      </c>
      <c r="B4258" s="442" t="s">
        <v>5062</v>
      </c>
      <c r="C4258" s="443" t="s">
        <v>5919</v>
      </c>
      <c r="D4258" s="444" t="s">
        <v>5920</v>
      </c>
      <c r="E4258" s="443" t="s">
        <v>1373</v>
      </c>
      <c r="F4258" s="444" t="s">
        <v>1374</v>
      </c>
      <c r="G4258" s="443" t="s">
        <v>3622</v>
      </c>
      <c r="H4258" s="443" t="s">
        <v>3623</v>
      </c>
      <c r="I4258" s="445">
        <v>80.572500228881836</v>
      </c>
      <c r="J4258" s="445">
        <v>780</v>
      </c>
      <c r="K4258" s="446">
        <v>62846.6005859375</v>
      </c>
    </row>
    <row r="4259" spans="1:11" ht="14.45" customHeight="1" x14ac:dyDescent="0.2">
      <c r="A4259" s="441" t="s">
        <v>5061</v>
      </c>
      <c r="B4259" s="442" t="s">
        <v>5062</v>
      </c>
      <c r="C4259" s="443" t="s">
        <v>5919</v>
      </c>
      <c r="D4259" s="444" t="s">
        <v>5920</v>
      </c>
      <c r="E4259" s="443" t="s">
        <v>1373</v>
      </c>
      <c r="F4259" s="444" t="s">
        <v>1374</v>
      </c>
      <c r="G4259" s="443" t="s">
        <v>6316</v>
      </c>
      <c r="H4259" s="443" t="s">
        <v>6317</v>
      </c>
      <c r="I4259" s="445">
        <v>35.814166386922203</v>
      </c>
      <c r="J4259" s="445">
        <v>980</v>
      </c>
      <c r="K4259" s="446">
        <v>35025.800048828125</v>
      </c>
    </row>
    <row r="4260" spans="1:11" ht="14.45" customHeight="1" x14ac:dyDescent="0.2">
      <c r="A4260" s="441" t="s">
        <v>5061</v>
      </c>
      <c r="B4260" s="442" t="s">
        <v>5062</v>
      </c>
      <c r="C4260" s="443" t="s">
        <v>5919</v>
      </c>
      <c r="D4260" s="444" t="s">
        <v>5920</v>
      </c>
      <c r="E4260" s="443" t="s">
        <v>1373</v>
      </c>
      <c r="F4260" s="444" t="s">
        <v>1374</v>
      </c>
      <c r="G4260" s="443" t="s">
        <v>5697</v>
      </c>
      <c r="H4260" s="443" t="s">
        <v>5699</v>
      </c>
      <c r="I4260" s="445">
        <v>81.725002288818359</v>
      </c>
      <c r="J4260" s="445">
        <v>55</v>
      </c>
      <c r="K4260" s="446">
        <v>4495.0501098632813</v>
      </c>
    </row>
    <row r="4261" spans="1:11" ht="14.45" customHeight="1" x14ac:dyDescent="0.2">
      <c r="A4261" s="441" t="s">
        <v>5061</v>
      </c>
      <c r="B4261" s="442" t="s">
        <v>5062</v>
      </c>
      <c r="C4261" s="443" t="s">
        <v>5919</v>
      </c>
      <c r="D4261" s="444" t="s">
        <v>5920</v>
      </c>
      <c r="E4261" s="443" t="s">
        <v>1373</v>
      </c>
      <c r="F4261" s="444" t="s">
        <v>1374</v>
      </c>
      <c r="G4261" s="443" t="s">
        <v>3622</v>
      </c>
      <c r="H4261" s="443" t="s">
        <v>3624</v>
      </c>
      <c r="I4261" s="445">
        <v>80.571666717529297</v>
      </c>
      <c r="J4261" s="445">
        <v>480</v>
      </c>
      <c r="K4261" s="446">
        <v>38674.400390625</v>
      </c>
    </row>
    <row r="4262" spans="1:11" ht="14.45" customHeight="1" x14ac:dyDescent="0.2">
      <c r="A4262" s="441" t="s">
        <v>5061</v>
      </c>
      <c r="B4262" s="442" t="s">
        <v>5062</v>
      </c>
      <c r="C4262" s="443" t="s">
        <v>5919</v>
      </c>
      <c r="D4262" s="444" t="s">
        <v>5920</v>
      </c>
      <c r="E4262" s="443" t="s">
        <v>1373</v>
      </c>
      <c r="F4262" s="444" t="s">
        <v>1374</v>
      </c>
      <c r="G4262" s="443" t="s">
        <v>6316</v>
      </c>
      <c r="H4262" s="443" t="s">
        <v>6318</v>
      </c>
      <c r="I4262" s="445">
        <v>34</v>
      </c>
      <c r="J4262" s="445">
        <v>700</v>
      </c>
      <c r="K4262" s="446">
        <v>23800</v>
      </c>
    </row>
    <row r="4263" spans="1:11" ht="14.45" customHeight="1" x14ac:dyDescent="0.2">
      <c r="A4263" s="441" t="s">
        <v>5061</v>
      </c>
      <c r="B4263" s="442" t="s">
        <v>5062</v>
      </c>
      <c r="C4263" s="443" t="s">
        <v>5919</v>
      </c>
      <c r="D4263" s="444" t="s">
        <v>5920</v>
      </c>
      <c r="E4263" s="443" t="s">
        <v>1373</v>
      </c>
      <c r="F4263" s="444" t="s">
        <v>1374</v>
      </c>
      <c r="G4263" s="443" t="s">
        <v>6319</v>
      </c>
      <c r="H4263" s="443" t="s">
        <v>6320</v>
      </c>
      <c r="I4263" s="445">
        <v>18950</v>
      </c>
      <c r="J4263" s="445">
        <v>16</v>
      </c>
      <c r="K4263" s="446">
        <v>303200</v>
      </c>
    </row>
    <row r="4264" spans="1:11" ht="14.45" customHeight="1" x14ac:dyDescent="0.2">
      <c r="A4264" s="441" t="s">
        <v>5061</v>
      </c>
      <c r="B4264" s="442" t="s">
        <v>5062</v>
      </c>
      <c r="C4264" s="443" t="s">
        <v>5919</v>
      </c>
      <c r="D4264" s="444" t="s">
        <v>5920</v>
      </c>
      <c r="E4264" s="443" t="s">
        <v>1373</v>
      </c>
      <c r="F4264" s="444" t="s">
        <v>1374</v>
      </c>
      <c r="G4264" s="443" t="s">
        <v>6321</v>
      </c>
      <c r="H4264" s="443" t="s">
        <v>6322</v>
      </c>
      <c r="I4264" s="445">
        <v>5310.5279405381943</v>
      </c>
      <c r="J4264" s="445">
        <v>36</v>
      </c>
      <c r="K4264" s="446">
        <v>189453.30419921875</v>
      </c>
    </row>
    <row r="4265" spans="1:11" ht="14.45" customHeight="1" x14ac:dyDescent="0.2">
      <c r="A4265" s="441" t="s">
        <v>5061</v>
      </c>
      <c r="B4265" s="442" t="s">
        <v>5062</v>
      </c>
      <c r="C4265" s="443" t="s">
        <v>5919</v>
      </c>
      <c r="D4265" s="444" t="s">
        <v>5920</v>
      </c>
      <c r="E4265" s="443" t="s">
        <v>1373</v>
      </c>
      <c r="F4265" s="444" t="s">
        <v>1374</v>
      </c>
      <c r="G4265" s="443" t="s">
        <v>6323</v>
      </c>
      <c r="H4265" s="443" t="s">
        <v>6324</v>
      </c>
      <c r="I4265" s="445">
        <v>12270.001085069445</v>
      </c>
      <c r="J4265" s="445">
        <v>10</v>
      </c>
      <c r="K4265" s="446">
        <v>122700.009765625</v>
      </c>
    </row>
    <row r="4266" spans="1:11" ht="14.45" customHeight="1" x14ac:dyDescent="0.2">
      <c r="A4266" s="441" t="s">
        <v>5061</v>
      </c>
      <c r="B4266" s="442" t="s">
        <v>5062</v>
      </c>
      <c r="C4266" s="443" t="s">
        <v>5919</v>
      </c>
      <c r="D4266" s="444" t="s">
        <v>5920</v>
      </c>
      <c r="E4266" s="443" t="s">
        <v>1373</v>
      </c>
      <c r="F4266" s="444" t="s">
        <v>1374</v>
      </c>
      <c r="G4266" s="443" t="s">
        <v>6319</v>
      </c>
      <c r="H4266" s="443" t="s">
        <v>6325</v>
      </c>
      <c r="I4266" s="445">
        <v>18950.009765625</v>
      </c>
      <c r="J4266" s="445">
        <v>5</v>
      </c>
      <c r="K4266" s="446">
        <v>94750.0390625</v>
      </c>
    </row>
    <row r="4267" spans="1:11" ht="14.45" customHeight="1" x14ac:dyDescent="0.2">
      <c r="A4267" s="441" t="s">
        <v>5061</v>
      </c>
      <c r="B4267" s="442" t="s">
        <v>5062</v>
      </c>
      <c r="C4267" s="443" t="s">
        <v>5919</v>
      </c>
      <c r="D4267" s="444" t="s">
        <v>5920</v>
      </c>
      <c r="E4267" s="443" t="s">
        <v>1373</v>
      </c>
      <c r="F4267" s="444" t="s">
        <v>1374</v>
      </c>
      <c r="G4267" s="443" t="s">
        <v>6321</v>
      </c>
      <c r="H4267" s="443" t="s">
        <v>6326</v>
      </c>
      <c r="I4267" s="445">
        <v>5166.72021484375</v>
      </c>
      <c r="J4267" s="445">
        <v>18</v>
      </c>
      <c r="K4267" s="446">
        <v>93000.962890625</v>
      </c>
    </row>
    <row r="4268" spans="1:11" ht="14.45" customHeight="1" x14ac:dyDescent="0.2">
      <c r="A4268" s="441" t="s">
        <v>5061</v>
      </c>
      <c r="B4268" s="442" t="s">
        <v>5062</v>
      </c>
      <c r="C4268" s="443" t="s">
        <v>5919</v>
      </c>
      <c r="D4268" s="444" t="s">
        <v>5920</v>
      </c>
      <c r="E4268" s="443" t="s">
        <v>1373</v>
      </c>
      <c r="F4268" s="444" t="s">
        <v>1374</v>
      </c>
      <c r="G4268" s="443" t="s">
        <v>6323</v>
      </c>
      <c r="H4268" s="443" t="s">
        <v>6327</v>
      </c>
      <c r="I4268" s="445">
        <v>12270</v>
      </c>
      <c r="J4268" s="445">
        <v>4</v>
      </c>
      <c r="K4268" s="446">
        <v>49080</v>
      </c>
    </row>
    <row r="4269" spans="1:11" ht="14.45" customHeight="1" x14ac:dyDescent="0.2">
      <c r="A4269" s="441" t="s">
        <v>5061</v>
      </c>
      <c r="B4269" s="442" t="s">
        <v>5062</v>
      </c>
      <c r="C4269" s="443" t="s">
        <v>5919</v>
      </c>
      <c r="D4269" s="444" t="s">
        <v>5920</v>
      </c>
      <c r="E4269" s="443" t="s">
        <v>1373</v>
      </c>
      <c r="F4269" s="444" t="s">
        <v>1374</v>
      </c>
      <c r="G4269" s="443" t="s">
        <v>6328</v>
      </c>
      <c r="H4269" s="443" t="s">
        <v>6329</v>
      </c>
      <c r="I4269" s="445">
        <v>831.27001953125</v>
      </c>
      <c r="J4269" s="445">
        <v>12</v>
      </c>
      <c r="K4269" s="446">
        <v>9975.240234375</v>
      </c>
    </row>
    <row r="4270" spans="1:11" ht="14.45" customHeight="1" x14ac:dyDescent="0.2">
      <c r="A4270" s="441" t="s">
        <v>5061</v>
      </c>
      <c r="B4270" s="442" t="s">
        <v>5062</v>
      </c>
      <c r="C4270" s="443" t="s">
        <v>5919</v>
      </c>
      <c r="D4270" s="444" t="s">
        <v>5920</v>
      </c>
      <c r="E4270" s="443" t="s">
        <v>1373</v>
      </c>
      <c r="F4270" s="444" t="s">
        <v>1374</v>
      </c>
      <c r="G4270" s="443" t="s">
        <v>6328</v>
      </c>
      <c r="H4270" s="443" t="s">
        <v>6330</v>
      </c>
      <c r="I4270" s="445">
        <v>810.70001220703125</v>
      </c>
      <c r="J4270" s="445">
        <v>2</v>
      </c>
      <c r="K4270" s="446">
        <v>1621.4000244140625</v>
      </c>
    </row>
    <row r="4271" spans="1:11" ht="14.45" customHeight="1" x14ac:dyDescent="0.2">
      <c r="A4271" s="441" t="s">
        <v>5061</v>
      </c>
      <c r="B4271" s="442" t="s">
        <v>5062</v>
      </c>
      <c r="C4271" s="443" t="s">
        <v>5919</v>
      </c>
      <c r="D4271" s="444" t="s">
        <v>5920</v>
      </c>
      <c r="E4271" s="443" t="s">
        <v>1373</v>
      </c>
      <c r="F4271" s="444" t="s">
        <v>1374</v>
      </c>
      <c r="G4271" s="443" t="s">
        <v>6331</v>
      </c>
      <c r="H4271" s="443" t="s">
        <v>6332</v>
      </c>
      <c r="I4271" s="445">
        <v>385.9949951171875</v>
      </c>
      <c r="J4271" s="445">
        <v>3</v>
      </c>
      <c r="K4271" s="446">
        <v>1157.97998046875</v>
      </c>
    </row>
    <row r="4272" spans="1:11" ht="14.45" customHeight="1" x14ac:dyDescent="0.2">
      <c r="A4272" s="441" t="s">
        <v>5061</v>
      </c>
      <c r="B4272" s="442" t="s">
        <v>5062</v>
      </c>
      <c r="C4272" s="443" t="s">
        <v>5919</v>
      </c>
      <c r="D4272" s="444" t="s">
        <v>5920</v>
      </c>
      <c r="E4272" s="443" t="s">
        <v>1373</v>
      </c>
      <c r="F4272" s="444" t="s">
        <v>1374</v>
      </c>
      <c r="G4272" s="443" t="s">
        <v>6331</v>
      </c>
      <c r="H4272" s="443" t="s">
        <v>6333</v>
      </c>
      <c r="I4272" s="445">
        <v>385.989990234375</v>
      </c>
      <c r="J4272" s="445">
        <v>2</v>
      </c>
      <c r="K4272" s="446">
        <v>771.97998046875</v>
      </c>
    </row>
    <row r="4273" spans="1:11" ht="14.45" customHeight="1" x14ac:dyDescent="0.2">
      <c r="A4273" s="441" t="s">
        <v>5061</v>
      </c>
      <c r="B4273" s="442" t="s">
        <v>5062</v>
      </c>
      <c r="C4273" s="443" t="s">
        <v>5919</v>
      </c>
      <c r="D4273" s="444" t="s">
        <v>5920</v>
      </c>
      <c r="E4273" s="443" t="s">
        <v>1373</v>
      </c>
      <c r="F4273" s="444" t="s">
        <v>1374</v>
      </c>
      <c r="G4273" s="443" t="s">
        <v>6334</v>
      </c>
      <c r="H4273" s="443" t="s">
        <v>6335</v>
      </c>
      <c r="I4273" s="445">
        <v>200.05000305175781</v>
      </c>
      <c r="J4273" s="445">
        <v>240</v>
      </c>
      <c r="K4273" s="446">
        <v>48012.80078125</v>
      </c>
    </row>
    <row r="4274" spans="1:11" ht="14.45" customHeight="1" x14ac:dyDescent="0.2">
      <c r="A4274" s="441" t="s">
        <v>5061</v>
      </c>
      <c r="B4274" s="442" t="s">
        <v>5062</v>
      </c>
      <c r="C4274" s="443" t="s">
        <v>5919</v>
      </c>
      <c r="D4274" s="444" t="s">
        <v>5920</v>
      </c>
      <c r="E4274" s="443" t="s">
        <v>1373</v>
      </c>
      <c r="F4274" s="444" t="s">
        <v>1374</v>
      </c>
      <c r="G4274" s="443" t="s">
        <v>6334</v>
      </c>
      <c r="H4274" s="443" t="s">
        <v>6336</v>
      </c>
      <c r="I4274" s="445">
        <v>200.05000305175781</v>
      </c>
      <c r="J4274" s="445">
        <v>426</v>
      </c>
      <c r="K4274" s="446">
        <v>85222.720458984375</v>
      </c>
    </row>
    <row r="4275" spans="1:11" ht="14.45" customHeight="1" x14ac:dyDescent="0.2">
      <c r="A4275" s="441" t="s">
        <v>5061</v>
      </c>
      <c r="B4275" s="442" t="s">
        <v>5062</v>
      </c>
      <c r="C4275" s="443" t="s">
        <v>5919</v>
      </c>
      <c r="D4275" s="444" t="s">
        <v>5920</v>
      </c>
      <c r="E4275" s="443" t="s">
        <v>1373</v>
      </c>
      <c r="F4275" s="444" t="s">
        <v>1374</v>
      </c>
      <c r="G4275" s="443" t="s">
        <v>3655</v>
      </c>
      <c r="H4275" s="443" t="s">
        <v>3656</v>
      </c>
      <c r="I4275" s="445">
        <v>4.9699997901916504</v>
      </c>
      <c r="J4275" s="445">
        <v>30</v>
      </c>
      <c r="K4275" s="446">
        <v>149.10000610351563</v>
      </c>
    </row>
    <row r="4276" spans="1:11" ht="14.45" customHeight="1" x14ac:dyDescent="0.2">
      <c r="A4276" s="441" t="s">
        <v>5061</v>
      </c>
      <c r="B4276" s="442" t="s">
        <v>5062</v>
      </c>
      <c r="C4276" s="443" t="s">
        <v>5919</v>
      </c>
      <c r="D4276" s="444" t="s">
        <v>5920</v>
      </c>
      <c r="E4276" s="443" t="s">
        <v>1373</v>
      </c>
      <c r="F4276" s="444" t="s">
        <v>1374</v>
      </c>
      <c r="G4276" s="443" t="s">
        <v>3667</v>
      </c>
      <c r="H4276" s="443" t="s">
        <v>3668</v>
      </c>
      <c r="I4276" s="445">
        <v>13.25499963760376</v>
      </c>
      <c r="J4276" s="445">
        <v>70</v>
      </c>
      <c r="K4276" s="446">
        <v>927.67999267578125</v>
      </c>
    </row>
    <row r="4277" spans="1:11" ht="14.45" customHeight="1" x14ac:dyDescent="0.2">
      <c r="A4277" s="441" t="s">
        <v>5061</v>
      </c>
      <c r="B4277" s="442" t="s">
        <v>5062</v>
      </c>
      <c r="C4277" s="443" t="s">
        <v>5919</v>
      </c>
      <c r="D4277" s="444" t="s">
        <v>5920</v>
      </c>
      <c r="E4277" s="443" t="s">
        <v>1373</v>
      </c>
      <c r="F4277" s="444" t="s">
        <v>1374</v>
      </c>
      <c r="G4277" s="443" t="s">
        <v>3671</v>
      </c>
      <c r="H4277" s="443" t="s">
        <v>3672</v>
      </c>
      <c r="I4277" s="445">
        <v>7.7199997901916504</v>
      </c>
      <c r="J4277" s="445">
        <v>100</v>
      </c>
      <c r="K4277" s="446">
        <v>772.46002197265625</v>
      </c>
    </row>
    <row r="4278" spans="1:11" ht="14.45" customHeight="1" x14ac:dyDescent="0.2">
      <c r="A4278" s="441" t="s">
        <v>5061</v>
      </c>
      <c r="B4278" s="442" t="s">
        <v>5062</v>
      </c>
      <c r="C4278" s="443" t="s">
        <v>5919</v>
      </c>
      <c r="D4278" s="444" t="s">
        <v>5920</v>
      </c>
      <c r="E4278" s="443" t="s">
        <v>1373</v>
      </c>
      <c r="F4278" s="444" t="s">
        <v>1374</v>
      </c>
      <c r="G4278" s="443" t="s">
        <v>1391</v>
      </c>
      <c r="H4278" s="443" t="s">
        <v>1392</v>
      </c>
      <c r="I4278" s="445">
        <v>11.736363324252041</v>
      </c>
      <c r="J4278" s="445">
        <v>520</v>
      </c>
      <c r="K4278" s="446">
        <v>6102.9000549316406</v>
      </c>
    </row>
    <row r="4279" spans="1:11" ht="14.45" customHeight="1" x14ac:dyDescent="0.2">
      <c r="A4279" s="441" t="s">
        <v>5061</v>
      </c>
      <c r="B4279" s="442" t="s">
        <v>5062</v>
      </c>
      <c r="C4279" s="443" t="s">
        <v>5919</v>
      </c>
      <c r="D4279" s="444" t="s">
        <v>5920</v>
      </c>
      <c r="E4279" s="443" t="s">
        <v>1373</v>
      </c>
      <c r="F4279" s="444" t="s">
        <v>1374</v>
      </c>
      <c r="G4279" s="443" t="s">
        <v>1393</v>
      </c>
      <c r="H4279" s="443" t="s">
        <v>1394</v>
      </c>
      <c r="I4279" s="445">
        <v>13.310000419616699</v>
      </c>
      <c r="J4279" s="445">
        <v>50</v>
      </c>
      <c r="K4279" s="446">
        <v>665.5</v>
      </c>
    </row>
    <row r="4280" spans="1:11" ht="14.45" customHeight="1" x14ac:dyDescent="0.2">
      <c r="A4280" s="441" t="s">
        <v>5061</v>
      </c>
      <c r="B4280" s="442" t="s">
        <v>5062</v>
      </c>
      <c r="C4280" s="443" t="s">
        <v>5919</v>
      </c>
      <c r="D4280" s="444" t="s">
        <v>5920</v>
      </c>
      <c r="E4280" s="443" t="s">
        <v>1373</v>
      </c>
      <c r="F4280" s="444" t="s">
        <v>1374</v>
      </c>
      <c r="G4280" s="443" t="s">
        <v>3689</v>
      </c>
      <c r="H4280" s="443" t="s">
        <v>6337</v>
      </c>
      <c r="I4280" s="445">
        <v>198.44000244140625</v>
      </c>
      <c r="J4280" s="445">
        <v>440</v>
      </c>
      <c r="K4280" s="446">
        <v>87313.599365234375</v>
      </c>
    </row>
    <row r="4281" spans="1:11" ht="14.45" customHeight="1" x14ac:dyDescent="0.2">
      <c r="A4281" s="441" t="s">
        <v>5061</v>
      </c>
      <c r="B4281" s="442" t="s">
        <v>5062</v>
      </c>
      <c r="C4281" s="443" t="s">
        <v>5919</v>
      </c>
      <c r="D4281" s="444" t="s">
        <v>5920</v>
      </c>
      <c r="E4281" s="443" t="s">
        <v>1373</v>
      </c>
      <c r="F4281" s="444" t="s">
        <v>1374</v>
      </c>
      <c r="G4281" s="443" t="s">
        <v>3655</v>
      </c>
      <c r="H4281" s="443" t="s">
        <v>3678</v>
      </c>
      <c r="I4281" s="445">
        <v>4.9699997901916504</v>
      </c>
      <c r="J4281" s="445">
        <v>30</v>
      </c>
      <c r="K4281" s="446">
        <v>149.10000610351563</v>
      </c>
    </row>
    <row r="4282" spans="1:11" ht="14.45" customHeight="1" x14ac:dyDescent="0.2">
      <c r="A4282" s="441" t="s">
        <v>5061</v>
      </c>
      <c r="B4282" s="442" t="s">
        <v>5062</v>
      </c>
      <c r="C4282" s="443" t="s">
        <v>5919</v>
      </c>
      <c r="D4282" s="444" t="s">
        <v>5920</v>
      </c>
      <c r="E4282" s="443" t="s">
        <v>1373</v>
      </c>
      <c r="F4282" s="444" t="s">
        <v>1374</v>
      </c>
      <c r="G4282" s="443" t="s">
        <v>3667</v>
      </c>
      <c r="H4282" s="443" t="s">
        <v>3682</v>
      </c>
      <c r="I4282" s="445">
        <v>13.359999656677246</v>
      </c>
      <c r="J4282" s="445">
        <v>35</v>
      </c>
      <c r="K4282" s="446">
        <v>467.489990234375</v>
      </c>
    </row>
    <row r="4283" spans="1:11" ht="14.45" customHeight="1" x14ac:dyDescent="0.2">
      <c r="A4283" s="441" t="s">
        <v>5061</v>
      </c>
      <c r="B4283" s="442" t="s">
        <v>5062</v>
      </c>
      <c r="C4283" s="443" t="s">
        <v>5919</v>
      </c>
      <c r="D4283" s="444" t="s">
        <v>5920</v>
      </c>
      <c r="E4283" s="443" t="s">
        <v>1373</v>
      </c>
      <c r="F4283" s="444" t="s">
        <v>1374</v>
      </c>
      <c r="G4283" s="443" t="s">
        <v>1391</v>
      </c>
      <c r="H4283" s="443" t="s">
        <v>1395</v>
      </c>
      <c r="I4283" s="445">
        <v>11.733332951863607</v>
      </c>
      <c r="J4283" s="445">
        <v>410</v>
      </c>
      <c r="K4283" s="446">
        <v>4810.9000244140625</v>
      </c>
    </row>
    <row r="4284" spans="1:11" ht="14.45" customHeight="1" x14ac:dyDescent="0.2">
      <c r="A4284" s="441" t="s">
        <v>5061</v>
      </c>
      <c r="B4284" s="442" t="s">
        <v>5062</v>
      </c>
      <c r="C4284" s="443" t="s">
        <v>5919</v>
      </c>
      <c r="D4284" s="444" t="s">
        <v>5920</v>
      </c>
      <c r="E4284" s="443" t="s">
        <v>1373</v>
      </c>
      <c r="F4284" s="444" t="s">
        <v>1374</v>
      </c>
      <c r="G4284" s="443" t="s">
        <v>3689</v>
      </c>
      <c r="H4284" s="443" t="s">
        <v>3690</v>
      </c>
      <c r="I4284" s="445">
        <v>198.44000244140625</v>
      </c>
      <c r="J4284" s="445">
        <v>270</v>
      </c>
      <c r="K4284" s="446">
        <v>53578.80029296875</v>
      </c>
    </row>
    <row r="4285" spans="1:11" ht="14.45" customHeight="1" x14ac:dyDescent="0.2">
      <c r="A4285" s="441" t="s">
        <v>5061</v>
      </c>
      <c r="B4285" s="442" t="s">
        <v>5062</v>
      </c>
      <c r="C4285" s="443" t="s">
        <v>5919</v>
      </c>
      <c r="D4285" s="444" t="s">
        <v>5920</v>
      </c>
      <c r="E4285" s="443" t="s">
        <v>1373</v>
      </c>
      <c r="F4285" s="444" t="s">
        <v>1374</v>
      </c>
      <c r="G4285" s="443" t="s">
        <v>6338</v>
      </c>
      <c r="H4285" s="443" t="s">
        <v>6339</v>
      </c>
      <c r="I4285" s="445">
        <v>45.979999542236328</v>
      </c>
      <c r="J4285" s="445">
        <v>40</v>
      </c>
      <c r="K4285" s="446">
        <v>1839.199951171875</v>
      </c>
    </row>
    <row r="4286" spans="1:11" ht="14.45" customHeight="1" x14ac:dyDescent="0.2">
      <c r="A4286" s="441" t="s">
        <v>5061</v>
      </c>
      <c r="B4286" s="442" t="s">
        <v>5062</v>
      </c>
      <c r="C4286" s="443" t="s">
        <v>5919</v>
      </c>
      <c r="D4286" s="444" t="s">
        <v>5920</v>
      </c>
      <c r="E4286" s="443" t="s">
        <v>1373</v>
      </c>
      <c r="F4286" s="444" t="s">
        <v>1374</v>
      </c>
      <c r="G4286" s="443" t="s">
        <v>6340</v>
      </c>
      <c r="H4286" s="443" t="s">
        <v>6341</v>
      </c>
      <c r="I4286" s="445">
        <v>2046</v>
      </c>
      <c r="J4286" s="445">
        <v>6</v>
      </c>
      <c r="K4286" s="446">
        <v>12276</v>
      </c>
    </row>
    <row r="4287" spans="1:11" ht="14.45" customHeight="1" x14ac:dyDescent="0.2">
      <c r="A4287" s="441" t="s">
        <v>5061</v>
      </c>
      <c r="B4287" s="442" t="s">
        <v>5062</v>
      </c>
      <c r="C4287" s="443" t="s">
        <v>5919</v>
      </c>
      <c r="D4287" s="444" t="s">
        <v>5920</v>
      </c>
      <c r="E4287" s="443" t="s">
        <v>1373</v>
      </c>
      <c r="F4287" s="444" t="s">
        <v>1374</v>
      </c>
      <c r="G4287" s="443" t="s">
        <v>6342</v>
      </c>
      <c r="H4287" s="443" t="s">
        <v>6343</v>
      </c>
      <c r="I4287" s="445">
        <v>3463.02001953125</v>
      </c>
      <c r="J4287" s="445">
        <v>4</v>
      </c>
      <c r="K4287" s="446">
        <v>13852.07958984375</v>
      </c>
    </row>
    <row r="4288" spans="1:11" ht="14.45" customHeight="1" x14ac:dyDescent="0.2">
      <c r="A4288" s="441" t="s">
        <v>5061</v>
      </c>
      <c r="B4288" s="442" t="s">
        <v>5062</v>
      </c>
      <c r="C4288" s="443" t="s">
        <v>5919</v>
      </c>
      <c r="D4288" s="444" t="s">
        <v>5920</v>
      </c>
      <c r="E4288" s="443" t="s">
        <v>1373</v>
      </c>
      <c r="F4288" s="444" t="s">
        <v>1374</v>
      </c>
      <c r="G4288" s="443" t="s">
        <v>6344</v>
      </c>
      <c r="H4288" s="443" t="s">
        <v>6345</v>
      </c>
      <c r="I4288" s="445">
        <v>1212.4200439453125</v>
      </c>
      <c r="J4288" s="445">
        <v>100</v>
      </c>
      <c r="K4288" s="446">
        <v>121242.001953125</v>
      </c>
    </row>
    <row r="4289" spans="1:11" ht="14.45" customHeight="1" x14ac:dyDescent="0.2">
      <c r="A4289" s="441" t="s">
        <v>5061</v>
      </c>
      <c r="B4289" s="442" t="s">
        <v>5062</v>
      </c>
      <c r="C4289" s="443" t="s">
        <v>5919</v>
      </c>
      <c r="D4289" s="444" t="s">
        <v>5920</v>
      </c>
      <c r="E4289" s="443" t="s">
        <v>1373</v>
      </c>
      <c r="F4289" s="444" t="s">
        <v>1374</v>
      </c>
      <c r="G4289" s="443" t="s">
        <v>6346</v>
      </c>
      <c r="H4289" s="443" t="s">
        <v>6347</v>
      </c>
      <c r="I4289" s="445">
        <v>22000</v>
      </c>
      <c r="J4289" s="445">
        <v>12</v>
      </c>
      <c r="K4289" s="446">
        <v>264000</v>
      </c>
    </row>
    <row r="4290" spans="1:11" ht="14.45" customHeight="1" x14ac:dyDescent="0.2">
      <c r="A4290" s="441" t="s">
        <v>5061</v>
      </c>
      <c r="B4290" s="442" t="s">
        <v>5062</v>
      </c>
      <c r="C4290" s="443" t="s">
        <v>5919</v>
      </c>
      <c r="D4290" s="444" t="s">
        <v>5920</v>
      </c>
      <c r="E4290" s="443" t="s">
        <v>1373</v>
      </c>
      <c r="F4290" s="444" t="s">
        <v>1374</v>
      </c>
      <c r="G4290" s="443" t="s">
        <v>6348</v>
      </c>
      <c r="H4290" s="443" t="s">
        <v>6349</v>
      </c>
      <c r="I4290" s="445">
        <v>17424</v>
      </c>
      <c r="J4290" s="445">
        <v>377</v>
      </c>
      <c r="K4290" s="446">
        <v>6568848</v>
      </c>
    </row>
    <row r="4291" spans="1:11" ht="14.45" customHeight="1" x14ac:dyDescent="0.2">
      <c r="A4291" s="441" t="s">
        <v>5061</v>
      </c>
      <c r="B4291" s="442" t="s">
        <v>5062</v>
      </c>
      <c r="C4291" s="443" t="s">
        <v>5919</v>
      </c>
      <c r="D4291" s="444" t="s">
        <v>5920</v>
      </c>
      <c r="E4291" s="443" t="s">
        <v>1373</v>
      </c>
      <c r="F4291" s="444" t="s">
        <v>1374</v>
      </c>
      <c r="G4291" s="443" t="s">
        <v>6350</v>
      </c>
      <c r="H4291" s="443" t="s">
        <v>6351</v>
      </c>
      <c r="I4291" s="445">
        <v>17424</v>
      </c>
      <c r="J4291" s="445">
        <v>10</v>
      </c>
      <c r="K4291" s="446">
        <v>174240</v>
      </c>
    </row>
    <row r="4292" spans="1:11" ht="14.45" customHeight="1" x14ac:dyDescent="0.2">
      <c r="A4292" s="441" t="s">
        <v>5061</v>
      </c>
      <c r="B4292" s="442" t="s">
        <v>5062</v>
      </c>
      <c r="C4292" s="443" t="s">
        <v>5919</v>
      </c>
      <c r="D4292" s="444" t="s">
        <v>5920</v>
      </c>
      <c r="E4292" s="443" t="s">
        <v>1373</v>
      </c>
      <c r="F4292" s="444" t="s">
        <v>1374</v>
      </c>
      <c r="G4292" s="443" t="s">
        <v>6352</v>
      </c>
      <c r="H4292" s="443" t="s">
        <v>6353</v>
      </c>
      <c r="I4292" s="445">
        <v>20475.619140625</v>
      </c>
      <c r="J4292" s="445">
        <v>1</v>
      </c>
      <c r="K4292" s="446">
        <v>20475.619140625</v>
      </c>
    </row>
    <row r="4293" spans="1:11" ht="14.45" customHeight="1" x14ac:dyDescent="0.2">
      <c r="A4293" s="441" t="s">
        <v>5061</v>
      </c>
      <c r="B4293" s="442" t="s">
        <v>5062</v>
      </c>
      <c r="C4293" s="443" t="s">
        <v>5919</v>
      </c>
      <c r="D4293" s="444" t="s">
        <v>5920</v>
      </c>
      <c r="E4293" s="443" t="s">
        <v>1373</v>
      </c>
      <c r="F4293" s="444" t="s">
        <v>1374</v>
      </c>
      <c r="G4293" s="443" t="s">
        <v>6354</v>
      </c>
      <c r="H4293" s="443" t="s">
        <v>6355</v>
      </c>
      <c r="I4293" s="445">
        <v>3600</v>
      </c>
      <c r="J4293" s="445">
        <v>10</v>
      </c>
      <c r="K4293" s="446">
        <v>36000</v>
      </c>
    </row>
    <row r="4294" spans="1:11" ht="14.45" customHeight="1" x14ac:dyDescent="0.2">
      <c r="A4294" s="441" t="s">
        <v>5061</v>
      </c>
      <c r="B4294" s="442" t="s">
        <v>5062</v>
      </c>
      <c r="C4294" s="443" t="s">
        <v>5919</v>
      </c>
      <c r="D4294" s="444" t="s">
        <v>5920</v>
      </c>
      <c r="E4294" s="443" t="s">
        <v>1373</v>
      </c>
      <c r="F4294" s="444" t="s">
        <v>1374</v>
      </c>
      <c r="G4294" s="443" t="s">
        <v>6348</v>
      </c>
      <c r="H4294" s="443" t="s">
        <v>6356</v>
      </c>
      <c r="I4294" s="445">
        <v>8142.4</v>
      </c>
      <c r="J4294" s="445">
        <v>250</v>
      </c>
      <c r="K4294" s="446">
        <v>4349055.9375</v>
      </c>
    </row>
    <row r="4295" spans="1:11" ht="14.45" customHeight="1" x14ac:dyDescent="0.2">
      <c r="A4295" s="441" t="s">
        <v>5061</v>
      </c>
      <c r="B4295" s="442" t="s">
        <v>5062</v>
      </c>
      <c r="C4295" s="443" t="s">
        <v>5919</v>
      </c>
      <c r="D4295" s="444" t="s">
        <v>5920</v>
      </c>
      <c r="E4295" s="443" t="s">
        <v>1373</v>
      </c>
      <c r="F4295" s="444" t="s">
        <v>1374</v>
      </c>
      <c r="G4295" s="443" t="s">
        <v>6357</v>
      </c>
      <c r="H4295" s="443" t="s">
        <v>6358</v>
      </c>
      <c r="I4295" s="445">
        <v>264.989990234375</v>
      </c>
      <c r="J4295" s="445">
        <v>180</v>
      </c>
      <c r="K4295" s="446">
        <v>47698.1982421875</v>
      </c>
    </row>
    <row r="4296" spans="1:11" ht="14.45" customHeight="1" x14ac:dyDescent="0.2">
      <c r="A4296" s="441" t="s">
        <v>5061</v>
      </c>
      <c r="B4296" s="442" t="s">
        <v>5062</v>
      </c>
      <c r="C4296" s="443" t="s">
        <v>5919</v>
      </c>
      <c r="D4296" s="444" t="s">
        <v>5920</v>
      </c>
      <c r="E4296" s="443" t="s">
        <v>1373</v>
      </c>
      <c r="F4296" s="444" t="s">
        <v>1374</v>
      </c>
      <c r="G4296" s="443" t="s">
        <v>3754</v>
      </c>
      <c r="H4296" s="443" t="s">
        <v>3755</v>
      </c>
      <c r="I4296" s="445">
        <v>72.80999755859375</v>
      </c>
      <c r="J4296" s="445">
        <v>48</v>
      </c>
      <c r="K4296" s="446">
        <v>3495.080078125</v>
      </c>
    </row>
    <row r="4297" spans="1:11" ht="14.45" customHeight="1" x14ac:dyDescent="0.2">
      <c r="A4297" s="441" t="s">
        <v>5061</v>
      </c>
      <c r="B4297" s="442" t="s">
        <v>5062</v>
      </c>
      <c r="C4297" s="443" t="s">
        <v>5919</v>
      </c>
      <c r="D4297" s="444" t="s">
        <v>5920</v>
      </c>
      <c r="E4297" s="443" t="s">
        <v>1373</v>
      </c>
      <c r="F4297" s="444" t="s">
        <v>1374</v>
      </c>
      <c r="G4297" s="443" t="s">
        <v>3760</v>
      </c>
      <c r="H4297" s="443" t="s">
        <v>3761</v>
      </c>
      <c r="I4297" s="445">
        <v>72.80999755859375</v>
      </c>
      <c r="J4297" s="445">
        <v>24</v>
      </c>
      <c r="K4297" s="446">
        <v>1747.5400390625</v>
      </c>
    </row>
    <row r="4298" spans="1:11" ht="14.45" customHeight="1" x14ac:dyDescent="0.2">
      <c r="A4298" s="441" t="s">
        <v>5061</v>
      </c>
      <c r="B4298" s="442" t="s">
        <v>5062</v>
      </c>
      <c r="C4298" s="443" t="s">
        <v>5919</v>
      </c>
      <c r="D4298" s="444" t="s">
        <v>5920</v>
      </c>
      <c r="E4298" s="443" t="s">
        <v>1373</v>
      </c>
      <c r="F4298" s="444" t="s">
        <v>1374</v>
      </c>
      <c r="G4298" s="443" t="s">
        <v>6357</v>
      </c>
      <c r="H4298" s="443" t="s">
        <v>6359</v>
      </c>
      <c r="I4298" s="445">
        <v>264.989990234375</v>
      </c>
      <c r="J4298" s="445">
        <v>100</v>
      </c>
      <c r="K4298" s="446">
        <v>26498.9990234375</v>
      </c>
    </row>
    <row r="4299" spans="1:11" ht="14.45" customHeight="1" x14ac:dyDescent="0.2">
      <c r="A4299" s="441" t="s">
        <v>5061</v>
      </c>
      <c r="B4299" s="442" t="s">
        <v>5062</v>
      </c>
      <c r="C4299" s="443" t="s">
        <v>5919</v>
      </c>
      <c r="D4299" s="444" t="s">
        <v>5920</v>
      </c>
      <c r="E4299" s="443" t="s">
        <v>1373</v>
      </c>
      <c r="F4299" s="444" t="s">
        <v>1374</v>
      </c>
      <c r="G4299" s="443" t="s">
        <v>3754</v>
      </c>
      <c r="H4299" s="443" t="s">
        <v>3767</v>
      </c>
      <c r="I4299" s="445">
        <v>72.80999755859375</v>
      </c>
      <c r="J4299" s="445">
        <v>24</v>
      </c>
      <c r="K4299" s="446">
        <v>1747.5400390625</v>
      </c>
    </row>
    <row r="4300" spans="1:11" ht="14.45" customHeight="1" x14ac:dyDescent="0.2">
      <c r="A4300" s="441" t="s">
        <v>5061</v>
      </c>
      <c r="B4300" s="442" t="s">
        <v>5062</v>
      </c>
      <c r="C4300" s="443" t="s">
        <v>5919</v>
      </c>
      <c r="D4300" s="444" t="s">
        <v>5920</v>
      </c>
      <c r="E4300" s="443" t="s">
        <v>1373</v>
      </c>
      <c r="F4300" s="444" t="s">
        <v>1374</v>
      </c>
      <c r="G4300" s="443" t="s">
        <v>3760</v>
      </c>
      <c r="H4300" s="443" t="s">
        <v>3768</v>
      </c>
      <c r="I4300" s="445">
        <v>72.80999755859375</v>
      </c>
      <c r="J4300" s="445">
        <v>24</v>
      </c>
      <c r="K4300" s="446">
        <v>1747.5400390625</v>
      </c>
    </row>
    <row r="4301" spans="1:11" ht="14.45" customHeight="1" x14ac:dyDescent="0.2">
      <c r="A4301" s="441" t="s">
        <v>5061</v>
      </c>
      <c r="B4301" s="442" t="s">
        <v>5062</v>
      </c>
      <c r="C4301" s="443" t="s">
        <v>5919</v>
      </c>
      <c r="D4301" s="444" t="s">
        <v>5920</v>
      </c>
      <c r="E4301" s="443" t="s">
        <v>1373</v>
      </c>
      <c r="F4301" s="444" t="s">
        <v>1374</v>
      </c>
      <c r="G4301" s="443" t="s">
        <v>6360</v>
      </c>
      <c r="H4301" s="443" t="s">
        <v>6361</v>
      </c>
      <c r="I4301" s="445">
        <v>369.1400146484375</v>
      </c>
      <c r="J4301" s="445">
        <v>6</v>
      </c>
      <c r="K4301" s="446">
        <v>2214.840087890625</v>
      </c>
    </row>
    <row r="4302" spans="1:11" ht="14.45" customHeight="1" x14ac:dyDescent="0.2">
      <c r="A4302" s="441" t="s">
        <v>5061</v>
      </c>
      <c r="B4302" s="442" t="s">
        <v>5062</v>
      </c>
      <c r="C4302" s="443" t="s">
        <v>5919</v>
      </c>
      <c r="D4302" s="444" t="s">
        <v>5920</v>
      </c>
      <c r="E4302" s="443" t="s">
        <v>1373</v>
      </c>
      <c r="F4302" s="444" t="s">
        <v>1374</v>
      </c>
      <c r="G4302" s="443" t="s">
        <v>6362</v>
      </c>
      <c r="H4302" s="443" t="s">
        <v>6363</v>
      </c>
      <c r="I4302" s="445">
        <v>375.10000610351563</v>
      </c>
      <c r="J4302" s="445">
        <v>10</v>
      </c>
      <c r="K4302" s="446">
        <v>3751</v>
      </c>
    </row>
    <row r="4303" spans="1:11" ht="14.45" customHeight="1" x14ac:dyDescent="0.2">
      <c r="A4303" s="441" t="s">
        <v>5061</v>
      </c>
      <c r="B4303" s="442" t="s">
        <v>5062</v>
      </c>
      <c r="C4303" s="443" t="s">
        <v>5919</v>
      </c>
      <c r="D4303" s="444" t="s">
        <v>5920</v>
      </c>
      <c r="E4303" s="443" t="s">
        <v>1373</v>
      </c>
      <c r="F4303" s="444" t="s">
        <v>1374</v>
      </c>
      <c r="G4303" s="443" t="s">
        <v>6364</v>
      </c>
      <c r="H4303" s="443" t="s">
        <v>6365</v>
      </c>
      <c r="I4303" s="445">
        <v>514.05999755859375</v>
      </c>
      <c r="J4303" s="445">
        <v>20</v>
      </c>
      <c r="K4303" s="446">
        <v>10281.1298828125</v>
      </c>
    </row>
    <row r="4304" spans="1:11" ht="14.45" customHeight="1" x14ac:dyDescent="0.2">
      <c r="A4304" s="441" t="s">
        <v>5061</v>
      </c>
      <c r="B4304" s="442" t="s">
        <v>5062</v>
      </c>
      <c r="C4304" s="443" t="s">
        <v>5919</v>
      </c>
      <c r="D4304" s="444" t="s">
        <v>5920</v>
      </c>
      <c r="E4304" s="443" t="s">
        <v>1373</v>
      </c>
      <c r="F4304" s="444" t="s">
        <v>1374</v>
      </c>
      <c r="G4304" s="443" t="s">
        <v>6366</v>
      </c>
      <c r="H4304" s="443" t="s">
        <v>6367</v>
      </c>
      <c r="I4304" s="445">
        <v>284.16000366210938</v>
      </c>
      <c r="J4304" s="445">
        <v>140</v>
      </c>
      <c r="K4304" s="446">
        <v>39781.9091796875</v>
      </c>
    </row>
    <row r="4305" spans="1:11" ht="14.45" customHeight="1" x14ac:dyDescent="0.2">
      <c r="A4305" s="441" t="s">
        <v>5061</v>
      </c>
      <c r="B4305" s="442" t="s">
        <v>5062</v>
      </c>
      <c r="C4305" s="443" t="s">
        <v>5919</v>
      </c>
      <c r="D4305" s="444" t="s">
        <v>5920</v>
      </c>
      <c r="E4305" s="443" t="s">
        <v>1373</v>
      </c>
      <c r="F4305" s="444" t="s">
        <v>1374</v>
      </c>
      <c r="G4305" s="443" t="s">
        <v>6368</v>
      </c>
      <c r="H4305" s="443" t="s">
        <v>6369</v>
      </c>
      <c r="I4305" s="445">
        <v>251.42999267578125</v>
      </c>
      <c r="J4305" s="445">
        <v>160</v>
      </c>
      <c r="K4305" s="446">
        <v>40228.16015625</v>
      </c>
    </row>
    <row r="4306" spans="1:11" ht="14.45" customHeight="1" x14ac:dyDescent="0.2">
      <c r="A4306" s="441" t="s">
        <v>5061</v>
      </c>
      <c r="B4306" s="442" t="s">
        <v>5062</v>
      </c>
      <c r="C4306" s="443" t="s">
        <v>5919</v>
      </c>
      <c r="D4306" s="444" t="s">
        <v>5920</v>
      </c>
      <c r="E4306" s="443" t="s">
        <v>1373</v>
      </c>
      <c r="F4306" s="444" t="s">
        <v>1374</v>
      </c>
      <c r="G4306" s="443" t="s">
        <v>6366</v>
      </c>
      <c r="H4306" s="443" t="s">
        <v>6370</v>
      </c>
      <c r="I4306" s="445">
        <v>284.16000366210938</v>
      </c>
      <c r="J4306" s="445">
        <v>100</v>
      </c>
      <c r="K4306" s="446">
        <v>28415.6396484375</v>
      </c>
    </row>
    <row r="4307" spans="1:11" ht="14.45" customHeight="1" x14ac:dyDescent="0.2">
      <c r="A4307" s="441" t="s">
        <v>5061</v>
      </c>
      <c r="B4307" s="442" t="s">
        <v>5062</v>
      </c>
      <c r="C4307" s="443" t="s">
        <v>5919</v>
      </c>
      <c r="D4307" s="444" t="s">
        <v>5920</v>
      </c>
      <c r="E4307" s="443" t="s">
        <v>1373</v>
      </c>
      <c r="F4307" s="444" t="s">
        <v>1374</v>
      </c>
      <c r="G4307" s="443" t="s">
        <v>6368</v>
      </c>
      <c r="H4307" s="443" t="s">
        <v>6371</v>
      </c>
      <c r="I4307" s="445">
        <v>251.42999267578125</v>
      </c>
      <c r="J4307" s="445">
        <v>80</v>
      </c>
      <c r="K4307" s="446">
        <v>20114.080078125</v>
      </c>
    </row>
    <row r="4308" spans="1:11" ht="14.45" customHeight="1" x14ac:dyDescent="0.2">
      <c r="A4308" s="441" t="s">
        <v>5061</v>
      </c>
      <c r="B4308" s="442" t="s">
        <v>5062</v>
      </c>
      <c r="C4308" s="443" t="s">
        <v>5919</v>
      </c>
      <c r="D4308" s="444" t="s">
        <v>5920</v>
      </c>
      <c r="E4308" s="443" t="s">
        <v>1373</v>
      </c>
      <c r="F4308" s="444" t="s">
        <v>1374</v>
      </c>
      <c r="G4308" s="443" t="s">
        <v>6372</v>
      </c>
      <c r="H4308" s="443" t="s">
        <v>6373</v>
      </c>
      <c r="I4308" s="445">
        <v>1800</v>
      </c>
      <c r="J4308" s="445">
        <v>1</v>
      </c>
      <c r="K4308" s="446">
        <v>1800</v>
      </c>
    </row>
    <row r="4309" spans="1:11" ht="14.45" customHeight="1" x14ac:dyDescent="0.2">
      <c r="A4309" s="441" t="s">
        <v>5061</v>
      </c>
      <c r="B4309" s="442" t="s">
        <v>5062</v>
      </c>
      <c r="C4309" s="443" t="s">
        <v>5919</v>
      </c>
      <c r="D4309" s="444" t="s">
        <v>5920</v>
      </c>
      <c r="E4309" s="443" t="s">
        <v>1373</v>
      </c>
      <c r="F4309" s="444" t="s">
        <v>1374</v>
      </c>
      <c r="G4309" s="443" t="s">
        <v>6374</v>
      </c>
      <c r="H4309" s="443" t="s">
        <v>6375</v>
      </c>
      <c r="I4309" s="445">
        <v>1800</v>
      </c>
      <c r="J4309" s="445">
        <v>1</v>
      </c>
      <c r="K4309" s="446">
        <v>1800</v>
      </c>
    </row>
    <row r="4310" spans="1:11" ht="14.45" customHeight="1" x14ac:dyDescent="0.2">
      <c r="A4310" s="441" t="s">
        <v>5061</v>
      </c>
      <c r="B4310" s="442" t="s">
        <v>5062</v>
      </c>
      <c r="C4310" s="443" t="s">
        <v>5919</v>
      </c>
      <c r="D4310" s="444" t="s">
        <v>5920</v>
      </c>
      <c r="E4310" s="443" t="s">
        <v>1373</v>
      </c>
      <c r="F4310" s="444" t="s">
        <v>1374</v>
      </c>
      <c r="G4310" s="443" t="s">
        <v>6376</v>
      </c>
      <c r="H4310" s="443" t="s">
        <v>6377</v>
      </c>
      <c r="I4310" s="445">
        <v>80.05999755859375</v>
      </c>
      <c r="J4310" s="445">
        <v>68</v>
      </c>
      <c r="K4310" s="446">
        <v>5443.8900451660156</v>
      </c>
    </row>
    <row r="4311" spans="1:11" ht="14.45" customHeight="1" x14ac:dyDescent="0.2">
      <c r="A4311" s="441" t="s">
        <v>5061</v>
      </c>
      <c r="B4311" s="442" t="s">
        <v>5062</v>
      </c>
      <c r="C4311" s="443" t="s">
        <v>5919</v>
      </c>
      <c r="D4311" s="444" t="s">
        <v>5920</v>
      </c>
      <c r="E4311" s="443" t="s">
        <v>1373</v>
      </c>
      <c r="F4311" s="444" t="s">
        <v>1374</v>
      </c>
      <c r="G4311" s="443" t="s">
        <v>6378</v>
      </c>
      <c r="H4311" s="443" t="s">
        <v>6379</v>
      </c>
      <c r="I4311" s="445">
        <v>60.380001068115234</v>
      </c>
      <c r="J4311" s="445">
        <v>12</v>
      </c>
      <c r="K4311" s="446">
        <v>724.5999755859375</v>
      </c>
    </row>
    <row r="4312" spans="1:11" ht="14.45" customHeight="1" x14ac:dyDescent="0.2">
      <c r="A4312" s="441" t="s">
        <v>5061</v>
      </c>
      <c r="B4312" s="442" t="s">
        <v>5062</v>
      </c>
      <c r="C4312" s="443" t="s">
        <v>5919</v>
      </c>
      <c r="D4312" s="444" t="s">
        <v>5920</v>
      </c>
      <c r="E4312" s="443" t="s">
        <v>1373</v>
      </c>
      <c r="F4312" s="444" t="s">
        <v>1374</v>
      </c>
      <c r="G4312" s="443" t="s">
        <v>6376</v>
      </c>
      <c r="H4312" s="443" t="s">
        <v>6380</v>
      </c>
      <c r="I4312" s="445">
        <v>80.05999755859375</v>
      </c>
      <c r="J4312" s="445">
        <v>44</v>
      </c>
      <c r="K4312" s="446">
        <v>3522.52001953125</v>
      </c>
    </row>
    <row r="4313" spans="1:11" ht="14.45" customHeight="1" x14ac:dyDescent="0.2">
      <c r="A4313" s="441" t="s">
        <v>5061</v>
      </c>
      <c r="B4313" s="442" t="s">
        <v>5062</v>
      </c>
      <c r="C4313" s="443" t="s">
        <v>5919</v>
      </c>
      <c r="D4313" s="444" t="s">
        <v>5920</v>
      </c>
      <c r="E4313" s="443" t="s">
        <v>1373</v>
      </c>
      <c r="F4313" s="444" t="s">
        <v>1374</v>
      </c>
      <c r="G4313" s="443" t="s">
        <v>6381</v>
      </c>
      <c r="H4313" s="443" t="s">
        <v>6382</v>
      </c>
      <c r="I4313" s="445">
        <v>11.315000057220459</v>
      </c>
      <c r="J4313" s="445">
        <v>200</v>
      </c>
      <c r="K4313" s="446">
        <v>2262.7000732421875</v>
      </c>
    </row>
    <row r="4314" spans="1:11" ht="14.45" customHeight="1" x14ac:dyDescent="0.2">
      <c r="A4314" s="441" t="s">
        <v>5061</v>
      </c>
      <c r="B4314" s="442" t="s">
        <v>5062</v>
      </c>
      <c r="C4314" s="443" t="s">
        <v>5919</v>
      </c>
      <c r="D4314" s="444" t="s">
        <v>5920</v>
      </c>
      <c r="E4314" s="443" t="s">
        <v>1373</v>
      </c>
      <c r="F4314" s="444" t="s">
        <v>1374</v>
      </c>
      <c r="G4314" s="443" t="s">
        <v>6381</v>
      </c>
      <c r="H4314" s="443" t="s">
        <v>6383</v>
      </c>
      <c r="I4314" s="445">
        <v>10.880000114440918</v>
      </c>
      <c r="J4314" s="445">
        <v>100</v>
      </c>
      <c r="K4314" s="446">
        <v>1087.7900390625</v>
      </c>
    </row>
    <row r="4315" spans="1:11" ht="14.45" customHeight="1" x14ac:dyDescent="0.2">
      <c r="A4315" s="441" t="s">
        <v>5061</v>
      </c>
      <c r="B4315" s="442" t="s">
        <v>5062</v>
      </c>
      <c r="C4315" s="443" t="s">
        <v>5919</v>
      </c>
      <c r="D4315" s="444" t="s">
        <v>5920</v>
      </c>
      <c r="E4315" s="443" t="s">
        <v>1373</v>
      </c>
      <c r="F4315" s="444" t="s">
        <v>1374</v>
      </c>
      <c r="G4315" s="443" t="s">
        <v>6384</v>
      </c>
      <c r="H4315" s="443" t="s">
        <v>6385</v>
      </c>
      <c r="I4315" s="445">
        <v>5778.260009765625</v>
      </c>
      <c r="J4315" s="445">
        <v>20</v>
      </c>
      <c r="K4315" s="446">
        <v>160010.40078130364</v>
      </c>
    </row>
    <row r="4316" spans="1:11" ht="14.45" customHeight="1" x14ac:dyDescent="0.2">
      <c r="A4316" s="441" t="s">
        <v>5061</v>
      </c>
      <c r="B4316" s="442" t="s">
        <v>5062</v>
      </c>
      <c r="C4316" s="443" t="s">
        <v>5919</v>
      </c>
      <c r="D4316" s="444" t="s">
        <v>5920</v>
      </c>
      <c r="E4316" s="443" t="s">
        <v>1373</v>
      </c>
      <c r="F4316" s="444" t="s">
        <v>1374</v>
      </c>
      <c r="G4316" s="443" t="s">
        <v>3827</v>
      </c>
      <c r="H4316" s="443" t="s">
        <v>3831</v>
      </c>
      <c r="I4316" s="445">
        <v>21.159999847412109</v>
      </c>
      <c r="J4316" s="445">
        <v>10</v>
      </c>
      <c r="K4316" s="446">
        <v>211.6300048828125</v>
      </c>
    </row>
    <row r="4317" spans="1:11" ht="14.45" customHeight="1" x14ac:dyDescent="0.2">
      <c r="A4317" s="441" t="s">
        <v>5061</v>
      </c>
      <c r="B4317" s="442" t="s">
        <v>5062</v>
      </c>
      <c r="C4317" s="443" t="s">
        <v>5919</v>
      </c>
      <c r="D4317" s="444" t="s">
        <v>5920</v>
      </c>
      <c r="E4317" s="443" t="s">
        <v>1373</v>
      </c>
      <c r="F4317" s="444" t="s">
        <v>1374</v>
      </c>
      <c r="G4317" s="443" t="s">
        <v>6386</v>
      </c>
      <c r="H4317" s="443" t="s">
        <v>6387</v>
      </c>
      <c r="I4317" s="445">
        <v>5395.5</v>
      </c>
      <c r="J4317" s="445">
        <v>16</v>
      </c>
      <c r="K4317" s="446">
        <v>86328</v>
      </c>
    </row>
    <row r="4318" spans="1:11" ht="14.45" customHeight="1" x14ac:dyDescent="0.2">
      <c r="A4318" s="441" t="s">
        <v>5061</v>
      </c>
      <c r="B4318" s="442" t="s">
        <v>5062</v>
      </c>
      <c r="C4318" s="443" t="s">
        <v>5919</v>
      </c>
      <c r="D4318" s="444" t="s">
        <v>5920</v>
      </c>
      <c r="E4318" s="443" t="s">
        <v>1373</v>
      </c>
      <c r="F4318" s="444" t="s">
        <v>1374</v>
      </c>
      <c r="G4318" s="443" t="s">
        <v>6386</v>
      </c>
      <c r="H4318" s="443" t="s">
        <v>6388</v>
      </c>
      <c r="I4318" s="445">
        <v>5395.4725341796875</v>
      </c>
      <c r="J4318" s="445">
        <v>16</v>
      </c>
      <c r="K4318" s="446">
        <v>86327.560546875</v>
      </c>
    </row>
    <row r="4319" spans="1:11" ht="14.45" customHeight="1" x14ac:dyDescent="0.2">
      <c r="A4319" s="441" t="s">
        <v>5061</v>
      </c>
      <c r="B4319" s="442" t="s">
        <v>5062</v>
      </c>
      <c r="C4319" s="443" t="s">
        <v>5919</v>
      </c>
      <c r="D4319" s="444" t="s">
        <v>5920</v>
      </c>
      <c r="E4319" s="443" t="s">
        <v>1373</v>
      </c>
      <c r="F4319" s="444" t="s">
        <v>1374</v>
      </c>
      <c r="G4319" s="443" t="s">
        <v>6386</v>
      </c>
      <c r="H4319" s="443" t="s">
        <v>6389</v>
      </c>
      <c r="I4319" s="445">
        <v>5395.5</v>
      </c>
      <c r="J4319" s="445">
        <v>8</v>
      </c>
      <c r="K4319" s="446">
        <v>43164</v>
      </c>
    </row>
    <row r="4320" spans="1:11" ht="14.45" customHeight="1" x14ac:dyDescent="0.2">
      <c r="A4320" s="441" t="s">
        <v>5061</v>
      </c>
      <c r="B4320" s="442" t="s">
        <v>5062</v>
      </c>
      <c r="C4320" s="443" t="s">
        <v>5919</v>
      </c>
      <c r="D4320" s="444" t="s">
        <v>5920</v>
      </c>
      <c r="E4320" s="443" t="s">
        <v>1373</v>
      </c>
      <c r="F4320" s="444" t="s">
        <v>1374</v>
      </c>
      <c r="G4320" s="443" t="s">
        <v>6386</v>
      </c>
      <c r="H4320" s="443" t="s">
        <v>6390</v>
      </c>
      <c r="I4320" s="445">
        <v>5395.489990234375</v>
      </c>
      <c r="J4320" s="445">
        <v>26</v>
      </c>
      <c r="K4320" s="446">
        <v>140282.62890625</v>
      </c>
    </row>
    <row r="4321" spans="1:11" ht="14.45" customHeight="1" x14ac:dyDescent="0.2">
      <c r="A4321" s="441" t="s">
        <v>5061</v>
      </c>
      <c r="B4321" s="442" t="s">
        <v>5062</v>
      </c>
      <c r="C4321" s="443" t="s">
        <v>5919</v>
      </c>
      <c r="D4321" s="444" t="s">
        <v>5920</v>
      </c>
      <c r="E4321" s="443" t="s">
        <v>1373</v>
      </c>
      <c r="F4321" s="444" t="s">
        <v>1374</v>
      </c>
      <c r="G4321" s="443" t="s">
        <v>6386</v>
      </c>
      <c r="H4321" s="443" t="s">
        <v>6391</v>
      </c>
      <c r="I4321" s="445">
        <v>5395.5</v>
      </c>
      <c r="J4321" s="445">
        <v>4</v>
      </c>
      <c r="K4321" s="446">
        <v>21582</v>
      </c>
    </row>
    <row r="4322" spans="1:11" ht="14.45" customHeight="1" x14ac:dyDescent="0.2">
      <c r="A4322" s="441" t="s">
        <v>5061</v>
      </c>
      <c r="B4322" s="442" t="s">
        <v>5062</v>
      </c>
      <c r="C4322" s="443" t="s">
        <v>5919</v>
      </c>
      <c r="D4322" s="444" t="s">
        <v>5920</v>
      </c>
      <c r="E4322" s="443" t="s">
        <v>1373</v>
      </c>
      <c r="F4322" s="444" t="s">
        <v>1374</v>
      </c>
      <c r="G4322" s="443" t="s">
        <v>6392</v>
      </c>
      <c r="H4322" s="443" t="s">
        <v>6393</v>
      </c>
      <c r="I4322" s="445">
        <v>564.66998291015625</v>
      </c>
      <c r="J4322" s="445">
        <v>6</v>
      </c>
      <c r="K4322" s="446">
        <v>3388.02001953125</v>
      </c>
    </row>
    <row r="4323" spans="1:11" ht="14.45" customHeight="1" x14ac:dyDescent="0.2">
      <c r="A4323" s="441" t="s">
        <v>5061</v>
      </c>
      <c r="B4323" s="442" t="s">
        <v>5062</v>
      </c>
      <c r="C4323" s="443" t="s">
        <v>5919</v>
      </c>
      <c r="D4323" s="444" t="s">
        <v>5920</v>
      </c>
      <c r="E4323" s="443" t="s">
        <v>1373</v>
      </c>
      <c r="F4323" s="444" t="s">
        <v>1374</v>
      </c>
      <c r="G4323" s="443" t="s">
        <v>6392</v>
      </c>
      <c r="H4323" s="443" t="s">
        <v>6394</v>
      </c>
      <c r="I4323" s="445">
        <v>564.66998291015625</v>
      </c>
      <c r="J4323" s="445">
        <v>6</v>
      </c>
      <c r="K4323" s="446">
        <v>3388.02001953125</v>
      </c>
    </row>
    <row r="4324" spans="1:11" ht="14.45" customHeight="1" x14ac:dyDescent="0.2">
      <c r="A4324" s="441" t="s">
        <v>5061</v>
      </c>
      <c r="B4324" s="442" t="s">
        <v>5062</v>
      </c>
      <c r="C4324" s="443" t="s">
        <v>5919</v>
      </c>
      <c r="D4324" s="444" t="s">
        <v>5920</v>
      </c>
      <c r="E4324" s="443" t="s">
        <v>1373</v>
      </c>
      <c r="F4324" s="444" t="s">
        <v>1374</v>
      </c>
      <c r="G4324" s="443" t="s">
        <v>6395</v>
      </c>
      <c r="H4324" s="443" t="s">
        <v>6396</v>
      </c>
      <c r="I4324" s="445">
        <v>564.66998291015625</v>
      </c>
      <c r="J4324" s="445">
        <v>6</v>
      </c>
      <c r="K4324" s="446">
        <v>3388.02001953125</v>
      </c>
    </row>
    <row r="4325" spans="1:11" ht="14.45" customHeight="1" x14ac:dyDescent="0.2">
      <c r="A4325" s="441" t="s">
        <v>5061</v>
      </c>
      <c r="B4325" s="442" t="s">
        <v>5062</v>
      </c>
      <c r="C4325" s="443" t="s">
        <v>5919</v>
      </c>
      <c r="D4325" s="444" t="s">
        <v>5920</v>
      </c>
      <c r="E4325" s="443" t="s">
        <v>1373</v>
      </c>
      <c r="F4325" s="444" t="s">
        <v>1374</v>
      </c>
      <c r="G4325" s="443" t="s">
        <v>5728</v>
      </c>
      <c r="H4325" s="443" t="s">
        <v>5729</v>
      </c>
      <c r="I4325" s="445">
        <v>61.106667200724281</v>
      </c>
      <c r="J4325" s="445">
        <v>280</v>
      </c>
      <c r="K4325" s="446">
        <v>17110.400146484375</v>
      </c>
    </row>
    <row r="4326" spans="1:11" ht="14.45" customHeight="1" x14ac:dyDescent="0.2">
      <c r="A4326" s="441" t="s">
        <v>5061</v>
      </c>
      <c r="B4326" s="442" t="s">
        <v>5062</v>
      </c>
      <c r="C4326" s="443" t="s">
        <v>5919</v>
      </c>
      <c r="D4326" s="444" t="s">
        <v>5920</v>
      </c>
      <c r="E4326" s="443" t="s">
        <v>1373</v>
      </c>
      <c r="F4326" s="444" t="s">
        <v>1374</v>
      </c>
      <c r="G4326" s="443" t="s">
        <v>5728</v>
      </c>
      <c r="H4326" s="443" t="s">
        <v>5730</v>
      </c>
      <c r="I4326" s="445">
        <v>61.485000610351563</v>
      </c>
      <c r="J4326" s="445">
        <v>420</v>
      </c>
      <c r="K4326" s="446">
        <v>25815.599487304688</v>
      </c>
    </row>
    <row r="4327" spans="1:11" ht="14.45" customHeight="1" x14ac:dyDescent="0.2">
      <c r="A4327" s="441" t="s">
        <v>5061</v>
      </c>
      <c r="B4327" s="442" t="s">
        <v>5062</v>
      </c>
      <c r="C4327" s="443" t="s">
        <v>5919</v>
      </c>
      <c r="D4327" s="444" t="s">
        <v>5920</v>
      </c>
      <c r="E4327" s="443" t="s">
        <v>1373</v>
      </c>
      <c r="F4327" s="444" t="s">
        <v>1374</v>
      </c>
      <c r="G4327" s="443" t="s">
        <v>5731</v>
      </c>
      <c r="H4327" s="443" t="s">
        <v>5732</v>
      </c>
      <c r="I4327" s="445">
        <v>108.9530029296875</v>
      </c>
      <c r="J4327" s="445">
        <v>300</v>
      </c>
      <c r="K4327" s="446">
        <v>32619.4794921875</v>
      </c>
    </row>
    <row r="4328" spans="1:11" ht="14.45" customHeight="1" x14ac:dyDescent="0.2">
      <c r="A4328" s="441" t="s">
        <v>5061</v>
      </c>
      <c r="B4328" s="442" t="s">
        <v>5062</v>
      </c>
      <c r="C4328" s="443" t="s">
        <v>5919</v>
      </c>
      <c r="D4328" s="444" t="s">
        <v>5920</v>
      </c>
      <c r="E4328" s="443" t="s">
        <v>1373</v>
      </c>
      <c r="F4328" s="444" t="s">
        <v>1374</v>
      </c>
      <c r="G4328" s="443" t="s">
        <v>5731</v>
      </c>
      <c r="H4328" s="443" t="s">
        <v>5733</v>
      </c>
      <c r="I4328" s="445">
        <v>108.30000305175781</v>
      </c>
      <c r="J4328" s="445">
        <v>140</v>
      </c>
      <c r="K4328" s="446">
        <v>15161.49951171875</v>
      </c>
    </row>
    <row r="4329" spans="1:11" ht="14.45" customHeight="1" x14ac:dyDescent="0.2">
      <c r="A4329" s="441" t="s">
        <v>5061</v>
      </c>
      <c r="B4329" s="442" t="s">
        <v>5062</v>
      </c>
      <c r="C4329" s="443" t="s">
        <v>5919</v>
      </c>
      <c r="D4329" s="444" t="s">
        <v>5920</v>
      </c>
      <c r="E4329" s="443" t="s">
        <v>1373</v>
      </c>
      <c r="F4329" s="444" t="s">
        <v>1374</v>
      </c>
      <c r="G4329" s="443" t="s">
        <v>6397</v>
      </c>
      <c r="H4329" s="443" t="s">
        <v>6398</v>
      </c>
      <c r="I4329" s="445">
        <v>1070.8499755859375</v>
      </c>
      <c r="J4329" s="445">
        <v>50</v>
      </c>
      <c r="K4329" s="446">
        <v>53542.5</v>
      </c>
    </row>
    <row r="4330" spans="1:11" ht="14.45" customHeight="1" x14ac:dyDescent="0.2">
      <c r="A4330" s="441" t="s">
        <v>5061</v>
      </c>
      <c r="B4330" s="442" t="s">
        <v>5062</v>
      </c>
      <c r="C4330" s="443" t="s">
        <v>5919</v>
      </c>
      <c r="D4330" s="444" t="s">
        <v>5920</v>
      </c>
      <c r="E4330" s="443" t="s">
        <v>1373</v>
      </c>
      <c r="F4330" s="444" t="s">
        <v>1374</v>
      </c>
      <c r="G4330" s="443" t="s">
        <v>3849</v>
      </c>
      <c r="H4330" s="443" t="s">
        <v>3850</v>
      </c>
      <c r="I4330" s="445">
        <v>1992.2749633789063</v>
      </c>
      <c r="J4330" s="445">
        <v>20</v>
      </c>
      <c r="K4330" s="446">
        <v>39845.529296875</v>
      </c>
    </row>
    <row r="4331" spans="1:11" ht="14.45" customHeight="1" x14ac:dyDescent="0.2">
      <c r="A4331" s="441" t="s">
        <v>5061</v>
      </c>
      <c r="B4331" s="442" t="s">
        <v>5062</v>
      </c>
      <c r="C4331" s="443" t="s">
        <v>5919</v>
      </c>
      <c r="D4331" s="444" t="s">
        <v>5920</v>
      </c>
      <c r="E4331" s="443" t="s">
        <v>1373</v>
      </c>
      <c r="F4331" s="444" t="s">
        <v>1374</v>
      </c>
      <c r="G4331" s="443" t="s">
        <v>5296</v>
      </c>
      <c r="H4331" s="443" t="s">
        <v>5297</v>
      </c>
      <c r="I4331" s="445">
        <v>150</v>
      </c>
      <c r="J4331" s="445">
        <v>310</v>
      </c>
      <c r="K4331" s="446">
        <v>46500.9697265625</v>
      </c>
    </row>
    <row r="4332" spans="1:11" ht="14.45" customHeight="1" x14ac:dyDescent="0.2">
      <c r="A4332" s="441" t="s">
        <v>5061</v>
      </c>
      <c r="B4332" s="442" t="s">
        <v>5062</v>
      </c>
      <c r="C4332" s="443" t="s">
        <v>5919</v>
      </c>
      <c r="D4332" s="444" t="s">
        <v>5920</v>
      </c>
      <c r="E4332" s="443" t="s">
        <v>1373</v>
      </c>
      <c r="F4332" s="444" t="s">
        <v>1374</v>
      </c>
      <c r="G4332" s="443" t="s">
        <v>6399</v>
      </c>
      <c r="H4332" s="443" t="s">
        <v>6400</v>
      </c>
      <c r="I4332" s="445">
        <v>862.97330729166663</v>
      </c>
      <c r="J4332" s="445">
        <v>60</v>
      </c>
      <c r="K4332" s="446">
        <v>51778.439453125</v>
      </c>
    </row>
    <row r="4333" spans="1:11" ht="14.45" customHeight="1" x14ac:dyDescent="0.2">
      <c r="A4333" s="441" t="s">
        <v>5061</v>
      </c>
      <c r="B4333" s="442" t="s">
        <v>5062</v>
      </c>
      <c r="C4333" s="443" t="s">
        <v>5919</v>
      </c>
      <c r="D4333" s="444" t="s">
        <v>5920</v>
      </c>
      <c r="E4333" s="443" t="s">
        <v>1373</v>
      </c>
      <c r="F4333" s="444" t="s">
        <v>1374</v>
      </c>
      <c r="G4333" s="443" t="s">
        <v>6401</v>
      </c>
      <c r="H4333" s="443" t="s">
        <v>6402</v>
      </c>
      <c r="I4333" s="445">
        <v>292.82000732421875</v>
      </c>
      <c r="J4333" s="445">
        <v>40</v>
      </c>
      <c r="K4333" s="446">
        <v>11712.7998046875</v>
      </c>
    </row>
    <row r="4334" spans="1:11" ht="14.45" customHeight="1" x14ac:dyDescent="0.2">
      <c r="A4334" s="441" t="s">
        <v>5061</v>
      </c>
      <c r="B4334" s="442" t="s">
        <v>5062</v>
      </c>
      <c r="C4334" s="443" t="s">
        <v>5919</v>
      </c>
      <c r="D4334" s="444" t="s">
        <v>5920</v>
      </c>
      <c r="E4334" s="443" t="s">
        <v>1373</v>
      </c>
      <c r="F4334" s="444" t="s">
        <v>1374</v>
      </c>
      <c r="G4334" s="443" t="s">
        <v>6403</v>
      </c>
      <c r="H4334" s="443" t="s">
        <v>6404</v>
      </c>
      <c r="I4334" s="445">
        <v>520.29998779296875</v>
      </c>
      <c r="J4334" s="445">
        <v>275</v>
      </c>
      <c r="K4334" s="446">
        <v>143082.5</v>
      </c>
    </row>
    <row r="4335" spans="1:11" ht="14.45" customHeight="1" x14ac:dyDescent="0.2">
      <c r="A4335" s="441" t="s">
        <v>5061</v>
      </c>
      <c r="B4335" s="442" t="s">
        <v>5062</v>
      </c>
      <c r="C4335" s="443" t="s">
        <v>5919</v>
      </c>
      <c r="D4335" s="444" t="s">
        <v>5920</v>
      </c>
      <c r="E4335" s="443" t="s">
        <v>1373</v>
      </c>
      <c r="F4335" s="444" t="s">
        <v>1374</v>
      </c>
      <c r="G4335" s="443" t="s">
        <v>6403</v>
      </c>
      <c r="H4335" s="443" t="s">
        <v>6405</v>
      </c>
      <c r="I4335" s="445">
        <v>520.29998779296875</v>
      </c>
      <c r="J4335" s="445">
        <v>200</v>
      </c>
      <c r="K4335" s="446">
        <v>104060</v>
      </c>
    </row>
    <row r="4336" spans="1:11" ht="14.45" customHeight="1" x14ac:dyDescent="0.2">
      <c r="A4336" s="441" t="s">
        <v>5061</v>
      </c>
      <c r="B4336" s="442" t="s">
        <v>5062</v>
      </c>
      <c r="C4336" s="443" t="s">
        <v>5919</v>
      </c>
      <c r="D4336" s="444" t="s">
        <v>5920</v>
      </c>
      <c r="E4336" s="443" t="s">
        <v>1373</v>
      </c>
      <c r="F4336" s="444" t="s">
        <v>1374</v>
      </c>
      <c r="G4336" s="443" t="s">
        <v>6406</v>
      </c>
      <c r="H4336" s="443" t="s">
        <v>6407</v>
      </c>
      <c r="I4336" s="445">
        <v>1500.4000244140625</v>
      </c>
      <c r="J4336" s="445">
        <v>35</v>
      </c>
      <c r="K4336" s="446">
        <v>52514</v>
      </c>
    </row>
    <row r="4337" spans="1:11" ht="14.45" customHeight="1" x14ac:dyDescent="0.2">
      <c r="A4337" s="441" t="s">
        <v>5061</v>
      </c>
      <c r="B4337" s="442" t="s">
        <v>5062</v>
      </c>
      <c r="C4337" s="443" t="s">
        <v>5919</v>
      </c>
      <c r="D4337" s="444" t="s">
        <v>5920</v>
      </c>
      <c r="E4337" s="443" t="s">
        <v>1373</v>
      </c>
      <c r="F4337" s="444" t="s">
        <v>1374</v>
      </c>
      <c r="G4337" s="443" t="s">
        <v>6408</v>
      </c>
      <c r="H4337" s="443" t="s">
        <v>6409</v>
      </c>
      <c r="I4337" s="445">
        <v>7970.150634765625</v>
      </c>
      <c r="J4337" s="445">
        <v>61</v>
      </c>
      <c r="K4337" s="446">
        <v>530001.10712157935</v>
      </c>
    </row>
    <row r="4338" spans="1:11" ht="14.45" customHeight="1" x14ac:dyDescent="0.2">
      <c r="A4338" s="441" t="s">
        <v>5061</v>
      </c>
      <c r="B4338" s="442" t="s">
        <v>5062</v>
      </c>
      <c r="C4338" s="443" t="s">
        <v>5919</v>
      </c>
      <c r="D4338" s="444" t="s">
        <v>5920</v>
      </c>
      <c r="E4338" s="443" t="s">
        <v>1373</v>
      </c>
      <c r="F4338" s="444" t="s">
        <v>1374</v>
      </c>
      <c r="G4338" s="443" t="s">
        <v>6410</v>
      </c>
      <c r="H4338" s="443" t="s">
        <v>6411</v>
      </c>
      <c r="I4338" s="445">
        <v>5561.62109375</v>
      </c>
      <c r="J4338" s="445">
        <v>11</v>
      </c>
      <c r="K4338" s="446">
        <v>91852.3115234375</v>
      </c>
    </row>
    <row r="4339" spans="1:11" ht="14.45" customHeight="1" x14ac:dyDescent="0.2">
      <c r="A4339" s="441" t="s">
        <v>5061</v>
      </c>
      <c r="B4339" s="442" t="s">
        <v>5062</v>
      </c>
      <c r="C4339" s="443" t="s">
        <v>5919</v>
      </c>
      <c r="D4339" s="444" t="s">
        <v>5920</v>
      </c>
      <c r="E4339" s="443" t="s">
        <v>1373</v>
      </c>
      <c r="F4339" s="444" t="s">
        <v>1374</v>
      </c>
      <c r="G4339" s="443" t="s">
        <v>6384</v>
      </c>
      <c r="H4339" s="443" t="s">
        <v>6412</v>
      </c>
      <c r="I4339" s="445">
        <v>5714.7013811383931</v>
      </c>
      <c r="J4339" s="445">
        <v>12</v>
      </c>
      <c r="K4339" s="446">
        <v>96006.240683615208</v>
      </c>
    </row>
    <row r="4340" spans="1:11" ht="14.45" customHeight="1" x14ac:dyDescent="0.2">
      <c r="A4340" s="441" t="s">
        <v>5061</v>
      </c>
      <c r="B4340" s="442" t="s">
        <v>5062</v>
      </c>
      <c r="C4340" s="443" t="s">
        <v>5919</v>
      </c>
      <c r="D4340" s="444" t="s">
        <v>5920</v>
      </c>
      <c r="E4340" s="443" t="s">
        <v>1373</v>
      </c>
      <c r="F4340" s="444" t="s">
        <v>1374</v>
      </c>
      <c r="G4340" s="443" t="s">
        <v>6406</v>
      </c>
      <c r="H4340" s="443" t="s">
        <v>6413</v>
      </c>
      <c r="I4340" s="445">
        <v>1500.4000244140625</v>
      </c>
      <c r="J4340" s="445">
        <v>35</v>
      </c>
      <c r="K4340" s="446">
        <v>52514</v>
      </c>
    </row>
    <row r="4341" spans="1:11" ht="14.45" customHeight="1" x14ac:dyDescent="0.2">
      <c r="A4341" s="441" t="s">
        <v>5061</v>
      </c>
      <c r="B4341" s="442" t="s">
        <v>5062</v>
      </c>
      <c r="C4341" s="443" t="s">
        <v>5919</v>
      </c>
      <c r="D4341" s="444" t="s">
        <v>5920</v>
      </c>
      <c r="E4341" s="443" t="s">
        <v>1373</v>
      </c>
      <c r="F4341" s="444" t="s">
        <v>1374</v>
      </c>
      <c r="G4341" s="443" t="s">
        <v>6408</v>
      </c>
      <c r="H4341" s="443" t="s">
        <v>6414</v>
      </c>
      <c r="I4341" s="445">
        <v>5863.9347278225805</v>
      </c>
      <c r="J4341" s="445">
        <v>44</v>
      </c>
      <c r="K4341" s="446">
        <v>377553.38348815963</v>
      </c>
    </row>
    <row r="4342" spans="1:11" ht="14.45" customHeight="1" x14ac:dyDescent="0.2">
      <c r="A4342" s="441" t="s">
        <v>5061</v>
      </c>
      <c r="B4342" s="442" t="s">
        <v>5062</v>
      </c>
      <c r="C4342" s="443" t="s">
        <v>5919</v>
      </c>
      <c r="D4342" s="444" t="s">
        <v>5920</v>
      </c>
      <c r="E4342" s="443" t="s">
        <v>1373</v>
      </c>
      <c r="F4342" s="444" t="s">
        <v>1374</v>
      </c>
      <c r="G4342" s="443" t="s">
        <v>6410</v>
      </c>
      <c r="H4342" s="443" t="s">
        <v>6415</v>
      </c>
      <c r="I4342" s="445">
        <v>6115.320638020833</v>
      </c>
      <c r="J4342" s="445">
        <v>14</v>
      </c>
      <c r="K4342" s="446">
        <v>116902.9404296875</v>
      </c>
    </row>
    <row r="4343" spans="1:11" ht="14.45" customHeight="1" x14ac:dyDescent="0.2">
      <c r="A4343" s="441" t="s">
        <v>5061</v>
      </c>
      <c r="B4343" s="442" t="s">
        <v>5062</v>
      </c>
      <c r="C4343" s="443" t="s">
        <v>5919</v>
      </c>
      <c r="D4343" s="444" t="s">
        <v>5920</v>
      </c>
      <c r="E4343" s="443" t="s">
        <v>1373</v>
      </c>
      <c r="F4343" s="444" t="s">
        <v>1374</v>
      </c>
      <c r="G4343" s="443" t="s">
        <v>6384</v>
      </c>
      <c r="H4343" s="443" t="s">
        <v>6416</v>
      </c>
      <c r="I4343" s="445">
        <v>4000.4099731445313</v>
      </c>
      <c r="J4343" s="445">
        <v>6</v>
      </c>
      <c r="K4343" s="446">
        <v>48003.119550824165</v>
      </c>
    </row>
    <row r="4344" spans="1:11" ht="14.45" customHeight="1" x14ac:dyDescent="0.2">
      <c r="A4344" s="441" t="s">
        <v>5061</v>
      </c>
      <c r="B4344" s="442" t="s">
        <v>5062</v>
      </c>
      <c r="C4344" s="443" t="s">
        <v>5919</v>
      </c>
      <c r="D4344" s="444" t="s">
        <v>5920</v>
      </c>
      <c r="E4344" s="443" t="s">
        <v>1373</v>
      </c>
      <c r="F4344" s="444" t="s">
        <v>1374</v>
      </c>
      <c r="G4344" s="443" t="s">
        <v>6399</v>
      </c>
      <c r="H4344" s="443" t="s">
        <v>6417</v>
      </c>
      <c r="I4344" s="445">
        <v>792.75600585937502</v>
      </c>
      <c r="J4344" s="445">
        <v>40</v>
      </c>
      <c r="K4344" s="446">
        <v>31359</v>
      </c>
    </row>
    <row r="4345" spans="1:11" ht="14.45" customHeight="1" x14ac:dyDescent="0.2">
      <c r="A4345" s="441" t="s">
        <v>5061</v>
      </c>
      <c r="B4345" s="442" t="s">
        <v>5062</v>
      </c>
      <c r="C4345" s="443" t="s">
        <v>5919</v>
      </c>
      <c r="D4345" s="444" t="s">
        <v>5920</v>
      </c>
      <c r="E4345" s="443" t="s">
        <v>1373</v>
      </c>
      <c r="F4345" s="444" t="s">
        <v>1374</v>
      </c>
      <c r="G4345" s="443" t="s">
        <v>6401</v>
      </c>
      <c r="H4345" s="443" t="s">
        <v>6418</v>
      </c>
      <c r="I4345" s="445">
        <v>292.82000732421875</v>
      </c>
      <c r="J4345" s="445">
        <v>20</v>
      </c>
      <c r="K4345" s="446">
        <v>5856.39990234375</v>
      </c>
    </row>
    <row r="4346" spans="1:11" ht="14.45" customHeight="1" x14ac:dyDescent="0.2">
      <c r="A4346" s="441" t="s">
        <v>5061</v>
      </c>
      <c r="B4346" s="442" t="s">
        <v>5062</v>
      </c>
      <c r="C4346" s="443" t="s">
        <v>5919</v>
      </c>
      <c r="D4346" s="444" t="s">
        <v>5920</v>
      </c>
      <c r="E4346" s="443" t="s">
        <v>1373</v>
      </c>
      <c r="F4346" s="444" t="s">
        <v>1374</v>
      </c>
      <c r="G4346" s="443" t="s">
        <v>5738</v>
      </c>
      <c r="H4346" s="443" t="s">
        <v>5742</v>
      </c>
      <c r="I4346" s="445">
        <v>3862.344970703125</v>
      </c>
      <c r="J4346" s="445">
        <v>12</v>
      </c>
      <c r="K4346" s="446">
        <v>46347.759765625</v>
      </c>
    </row>
    <row r="4347" spans="1:11" ht="14.45" customHeight="1" x14ac:dyDescent="0.2">
      <c r="A4347" s="441" t="s">
        <v>5061</v>
      </c>
      <c r="B4347" s="442" t="s">
        <v>5062</v>
      </c>
      <c r="C4347" s="443" t="s">
        <v>5919</v>
      </c>
      <c r="D4347" s="444" t="s">
        <v>5920</v>
      </c>
      <c r="E4347" s="443" t="s">
        <v>1373</v>
      </c>
      <c r="F4347" s="444" t="s">
        <v>1374</v>
      </c>
      <c r="G4347" s="443" t="s">
        <v>6419</v>
      </c>
      <c r="H4347" s="443" t="s">
        <v>6420</v>
      </c>
      <c r="I4347" s="445">
        <v>156.19999694824219</v>
      </c>
      <c r="J4347" s="445">
        <v>300</v>
      </c>
      <c r="K4347" s="446">
        <v>46859.919921875</v>
      </c>
    </row>
    <row r="4348" spans="1:11" ht="14.45" customHeight="1" x14ac:dyDescent="0.2">
      <c r="A4348" s="441" t="s">
        <v>5061</v>
      </c>
      <c r="B4348" s="442" t="s">
        <v>5062</v>
      </c>
      <c r="C4348" s="443" t="s">
        <v>5919</v>
      </c>
      <c r="D4348" s="444" t="s">
        <v>5920</v>
      </c>
      <c r="E4348" s="443" t="s">
        <v>1373</v>
      </c>
      <c r="F4348" s="444" t="s">
        <v>1374</v>
      </c>
      <c r="G4348" s="443" t="s">
        <v>6419</v>
      </c>
      <c r="H4348" s="443" t="s">
        <v>6421</v>
      </c>
      <c r="I4348" s="445">
        <v>156.19999694824219</v>
      </c>
      <c r="J4348" s="445">
        <v>400</v>
      </c>
      <c r="K4348" s="446">
        <v>62479.55859375</v>
      </c>
    </row>
    <row r="4349" spans="1:11" ht="14.45" customHeight="1" x14ac:dyDescent="0.2">
      <c r="A4349" s="441" t="s">
        <v>5061</v>
      </c>
      <c r="B4349" s="442" t="s">
        <v>5062</v>
      </c>
      <c r="C4349" s="443" t="s">
        <v>5919</v>
      </c>
      <c r="D4349" s="444" t="s">
        <v>5920</v>
      </c>
      <c r="E4349" s="443" t="s">
        <v>1373</v>
      </c>
      <c r="F4349" s="444" t="s">
        <v>1374</v>
      </c>
      <c r="G4349" s="443" t="s">
        <v>6422</v>
      </c>
      <c r="H4349" s="443" t="s">
        <v>6423</v>
      </c>
      <c r="I4349" s="445">
        <v>1540.1655859417385</v>
      </c>
      <c r="J4349" s="445">
        <v>120</v>
      </c>
      <c r="K4349" s="446">
        <v>237605.28085899353</v>
      </c>
    </row>
    <row r="4350" spans="1:11" ht="14.45" customHeight="1" x14ac:dyDescent="0.2">
      <c r="A4350" s="441" t="s">
        <v>5061</v>
      </c>
      <c r="B4350" s="442" t="s">
        <v>5062</v>
      </c>
      <c r="C4350" s="443" t="s">
        <v>5919</v>
      </c>
      <c r="D4350" s="444" t="s">
        <v>5920</v>
      </c>
      <c r="E4350" s="443" t="s">
        <v>1373</v>
      </c>
      <c r="F4350" s="444" t="s">
        <v>1374</v>
      </c>
      <c r="G4350" s="443" t="s">
        <v>6422</v>
      </c>
      <c r="H4350" s="443" t="s">
        <v>6424</v>
      </c>
      <c r="I4350" s="445">
        <v>1966.6500244140625</v>
      </c>
      <c r="J4350" s="445">
        <v>105</v>
      </c>
      <c r="K4350" s="446">
        <v>205494.30078125</v>
      </c>
    </row>
    <row r="4351" spans="1:11" ht="14.45" customHeight="1" x14ac:dyDescent="0.2">
      <c r="A4351" s="441" t="s">
        <v>5061</v>
      </c>
      <c r="B4351" s="442" t="s">
        <v>5062</v>
      </c>
      <c r="C4351" s="443" t="s">
        <v>5919</v>
      </c>
      <c r="D4351" s="444" t="s">
        <v>5920</v>
      </c>
      <c r="E4351" s="443" t="s">
        <v>1373</v>
      </c>
      <c r="F4351" s="444" t="s">
        <v>1374</v>
      </c>
      <c r="G4351" s="443" t="s">
        <v>6425</v>
      </c>
      <c r="H4351" s="443" t="s">
        <v>6426</v>
      </c>
      <c r="I4351" s="445">
        <v>122562.4375</v>
      </c>
      <c r="J4351" s="445">
        <v>1</v>
      </c>
      <c r="K4351" s="446">
        <v>122562.4375</v>
      </c>
    </row>
    <row r="4352" spans="1:11" ht="14.45" customHeight="1" x14ac:dyDescent="0.2">
      <c r="A4352" s="441" t="s">
        <v>5061</v>
      </c>
      <c r="B4352" s="442" t="s">
        <v>5062</v>
      </c>
      <c r="C4352" s="443" t="s">
        <v>5919</v>
      </c>
      <c r="D4352" s="444" t="s">
        <v>5920</v>
      </c>
      <c r="E4352" s="443" t="s">
        <v>1373</v>
      </c>
      <c r="F4352" s="444" t="s">
        <v>1374</v>
      </c>
      <c r="G4352" s="443" t="s">
        <v>6427</v>
      </c>
      <c r="H4352" s="443" t="s">
        <v>6428</v>
      </c>
      <c r="I4352" s="445">
        <v>1974.6199747721355</v>
      </c>
      <c r="J4352" s="445">
        <v>145</v>
      </c>
      <c r="K4352" s="446">
        <v>286319.27734375</v>
      </c>
    </row>
    <row r="4353" spans="1:11" ht="14.45" customHeight="1" x14ac:dyDescent="0.2">
      <c r="A4353" s="441" t="s">
        <v>5061</v>
      </c>
      <c r="B4353" s="442" t="s">
        <v>5062</v>
      </c>
      <c r="C4353" s="443" t="s">
        <v>5919</v>
      </c>
      <c r="D4353" s="444" t="s">
        <v>5920</v>
      </c>
      <c r="E4353" s="443" t="s">
        <v>1373</v>
      </c>
      <c r="F4353" s="444" t="s">
        <v>1374</v>
      </c>
      <c r="G4353" s="443" t="s">
        <v>6427</v>
      </c>
      <c r="H4353" s="443" t="s">
        <v>6429</v>
      </c>
      <c r="I4353" s="445">
        <v>1974.719970703125</v>
      </c>
      <c r="J4353" s="445">
        <v>110</v>
      </c>
      <c r="K4353" s="446">
        <v>217219.203125</v>
      </c>
    </row>
    <row r="4354" spans="1:11" ht="14.45" customHeight="1" x14ac:dyDescent="0.2">
      <c r="A4354" s="441" t="s">
        <v>5061</v>
      </c>
      <c r="B4354" s="442" t="s">
        <v>5062</v>
      </c>
      <c r="C4354" s="443" t="s">
        <v>5919</v>
      </c>
      <c r="D4354" s="444" t="s">
        <v>5920</v>
      </c>
      <c r="E4354" s="443" t="s">
        <v>1373</v>
      </c>
      <c r="F4354" s="444" t="s">
        <v>1374</v>
      </c>
      <c r="G4354" s="443" t="s">
        <v>6427</v>
      </c>
      <c r="H4354" s="443" t="s">
        <v>6430</v>
      </c>
      <c r="I4354" s="445">
        <v>1974.719970703125</v>
      </c>
      <c r="J4354" s="445">
        <v>135</v>
      </c>
      <c r="K4354" s="446">
        <v>266587.20434570313</v>
      </c>
    </row>
    <row r="4355" spans="1:11" ht="14.45" customHeight="1" x14ac:dyDescent="0.2">
      <c r="A4355" s="441" t="s">
        <v>5061</v>
      </c>
      <c r="B4355" s="442" t="s">
        <v>5062</v>
      </c>
      <c r="C4355" s="443" t="s">
        <v>5919</v>
      </c>
      <c r="D4355" s="444" t="s">
        <v>5920</v>
      </c>
      <c r="E4355" s="443" t="s">
        <v>1373</v>
      </c>
      <c r="F4355" s="444" t="s">
        <v>1374</v>
      </c>
      <c r="G4355" s="443" t="s">
        <v>5412</v>
      </c>
      <c r="H4355" s="443" t="s">
        <v>5416</v>
      </c>
      <c r="I4355" s="445">
        <v>66799.8984375</v>
      </c>
      <c r="J4355" s="445">
        <v>10</v>
      </c>
      <c r="K4355" s="446">
        <v>667998.984375</v>
      </c>
    </row>
    <row r="4356" spans="1:11" ht="14.45" customHeight="1" x14ac:dyDescent="0.2">
      <c r="A4356" s="441" t="s">
        <v>5061</v>
      </c>
      <c r="B4356" s="442" t="s">
        <v>5062</v>
      </c>
      <c r="C4356" s="443" t="s">
        <v>5919</v>
      </c>
      <c r="D4356" s="444" t="s">
        <v>5920</v>
      </c>
      <c r="E4356" s="443" t="s">
        <v>1373</v>
      </c>
      <c r="F4356" s="444" t="s">
        <v>1374</v>
      </c>
      <c r="G4356" s="443" t="s">
        <v>5414</v>
      </c>
      <c r="H4356" s="443" t="s">
        <v>5417</v>
      </c>
      <c r="I4356" s="445">
        <v>66799.8984375</v>
      </c>
      <c r="J4356" s="445">
        <v>2</v>
      </c>
      <c r="K4356" s="446">
        <v>133599.796875</v>
      </c>
    </row>
    <row r="4357" spans="1:11" ht="14.45" customHeight="1" x14ac:dyDescent="0.2">
      <c r="A4357" s="441" t="s">
        <v>5061</v>
      </c>
      <c r="B4357" s="442" t="s">
        <v>5062</v>
      </c>
      <c r="C4357" s="443" t="s">
        <v>5919</v>
      </c>
      <c r="D4357" s="444" t="s">
        <v>5920</v>
      </c>
      <c r="E4357" s="443" t="s">
        <v>1373</v>
      </c>
      <c r="F4357" s="444" t="s">
        <v>1374</v>
      </c>
      <c r="G4357" s="443" t="s">
        <v>6431</v>
      </c>
      <c r="H4357" s="443" t="s">
        <v>6432</v>
      </c>
      <c r="I4357" s="445">
        <v>439.95999145507813</v>
      </c>
      <c r="J4357" s="445">
        <v>10</v>
      </c>
      <c r="K4357" s="446">
        <v>4399.56005859375</v>
      </c>
    </row>
    <row r="4358" spans="1:11" ht="14.45" customHeight="1" x14ac:dyDescent="0.2">
      <c r="A4358" s="441" t="s">
        <v>5061</v>
      </c>
      <c r="B4358" s="442" t="s">
        <v>5062</v>
      </c>
      <c r="C4358" s="443" t="s">
        <v>5919</v>
      </c>
      <c r="D4358" s="444" t="s">
        <v>5920</v>
      </c>
      <c r="E4358" s="443" t="s">
        <v>1373</v>
      </c>
      <c r="F4358" s="444" t="s">
        <v>1374</v>
      </c>
      <c r="G4358" s="443" t="s">
        <v>6431</v>
      </c>
      <c r="H4358" s="443" t="s">
        <v>6433</v>
      </c>
      <c r="I4358" s="445">
        <v>439.95999145507813</v>
      </c>
      <c r="J4358" s="445">
        <v>10</v>
      </c>
      <c r="K4358" s="446">
        <v>4399.56005859375</v>
      </c>
    </row>
    <row r="4359" spans="1:11" ht="14.45" customHeight="1" x14ac:dyDescent="0.2">
      <c r="A4359" s="441" t="s">
        <v>5061</v>
      </c>
      <c r="B4359" s="442" t="s">
        <v>5062</v>
      </c>
      <c r="C4359" s="443" t="s">
        <v>5919</v>
      </c>
      <c r="D4359" s="444" t="s">
        <v>5920</v>
      </c>
      <c r="E4359" s="443" t="s">
        <v>1373</v>
      </c>
      <c r="F4359" s="444" t="s">
        <v>1374</v>
      </c>
      <c r="G4359" s="443" t="s">
        <v>6434</v>
      </c>
      <c r="H4359" s="443" t="s">
        <v>6435</v>
      </c>
      <c r="I4359" s="445">
        <v>3308.77001953125</v>
      </c>
      <c r="J4359" s="445">
        <v>5</v>
      </c>
      <c r="K4359" s="446">
        <v>16543.869140625</v>
      </c>
    </row>
    <row r="4360" spans="1:11" ht="14.45" customHeight="1" x14ac:dyDescent="0.2">
      <c r="A4360" s="441" t="s">
        <v>5061</v>
      </c>
      <c r="B4360" s="442" t="s">
        <v>5062</v>
      </c>
      <c r="C4360" s="443" t="s">
        <v>5919</v>
      </c>
      <c r="D4360" s="444" t="s">
        <v>5920</v>
      </c>
      <c r="E4360" s="443" t="s">
        <v>1373</v>
      </c>
      <c r="F4360" s="444" t="s">
        <v>1374</v>
      </c>
      <c r="G4360" s="443" t="s">
        <v>6436</v>
      </c>
      <c r="H4360" s="443" t="s">
        <v>6437</v>
      </c>
      <c r="I4360" s="445">
        <v>3428.81005859375</v>
      </c>
      <c r="J4360" s="445">
        <v>5</v>
      </c>
      <c r="K4360" s="446">
        <v>17144.0703125</v>
      </c>
    </row>
    <row r="4361" spans="1:11" ht="14.45" customHeight="1" x14ac:dyDescent="0.2">
      <c r="A4361" s="441" t="s">
        <v>5061</v>
      </c>
      <c r="B4361" s="442" t="s">
        <v>5062</v>
      </c>
      <c r="C4361" s="443" t="s">
        <v>5919</v>
      </c>
      <c r="D4361" s="444" t="s">
        <v>5920</v>
      </c>
      <c r="E4361" s="443" t="s">
        <v>1373</v>
      </c>
      <c r="F4361" s="444" t="s">
        <v>1374</v>
      </c>
      <c r="G4361" s="443" t="s">
        <v>6434</v>
      </c>
      <c r="H4361" s="443" t="s">
        <v>6438</v>
      </c>
      <c r="I4361" s="445">
        <v>3308.77001953125</v>
      </c>
      <c r="J4361" s="445">
        <v>10</v>
      </c>
      <c r="K4361" s="446">
        <v>33087.71875</v>
      </c>
    </row>
    <row r="4362" spans="1:11" ht="14.45" customHeight="1" x14ac:dyDescent="0.2">
      <c r="A4362" s="441" t="s">
        <v>5061</v>
      </c>
      <c r="B4362" s="442" t="s">
        <v>5062</v>
      </c>
      <c r="C4362" s="443" t="s">
        <v>5919</v>
      </c>
      <c r="D4362" s="444" t="s">
        <v>5920</v>
      </c>
      <c r="E4362" s="443" t="s">
        <v>1373</v>
      </c>
      <c r="F4362" s="444" t="s">
        <v>1374</v>
      </c>
      <c r="G4362" s="443" t="s">
        <v>6436</v>
      </c>
      <c r="H4362" s="443" t="s">
        <v>6439</v>
      </c>
      <c r="I4362" s="445">
        <v>3428.81005859375</v>
      </c>
      <c r="J4362" s="445">
        <v>5</v>
      </c>
      <c r="K4362" s="446">
        <v>17144.0703125</v>
      </c>
    </row>
    <row r="4363" spans="1:11" ht="14.45" customHeight="1" x14ac:dyDescent="0.2">
      <c r="A4363" s="441" t="s">
        <v>5061</v>
      </c>
      <c r="B4363" s="442" t="s">
        <v>5062</v>
      </c>
      <c r="C4363" s="443" t="s">
        <v>5919</v>
      </c>
      <c r="D4363" s="444" t="s">
        <v>5920</v>
      </c>
      <c r="E4363" s="443" t="s">
        <v>1373</v>
      </c>
      <c r="F4363" s="444" t="s">
        <v>1374</v>
      </c>
      <c r="G4363" s="443" t="s">
        <v>6440</v>
      </c>
      <c r="H4363" s="443" t="s">
        <v>6441</v>
      </c>
      <c r="I4363" s="445">
        <v>83864.953125</v>
      </c>
      <c r="J4363" s="445">
        <v>1</v>
      </c>
      <c r="K4363" s="446">
        <v>83864.953125</v>
      </c>
    </row>
    <row r="4364" spans="1:11" ht="14.45" customHeight="1" x14ac:dyDescent="0.2">
      <c r="A4364" s="441" t="s">
        <v>5061</v>
      </c>
      <c r="B4364" s="442" t="s">
        <v>5062</v>
      </c>
      <c r="C4364" s="443" t="s">
        <v>5919</v>
      </c>
      <c r="D4364" s="444" t="s">
        <v>5920</v>
      </c>
      <c r="E4364" s="443" t="s">
        <v>1373</v>
      </c>
      <c r="F4364" s="444" t="s">
        <v>1374</v>
      </c>
      <c r="G4364" s="443" t="s">
        <v>6442</v>
      </c>
      <c r="H4364" s="443" t="s">
        <v>6443</v>
      </c>
      <c r="I4364" s="445">
        <v>30250</v>
      </c>
      <c r="J4364" s="445">
        <v>25</v>
      </c>
      <c r="K4364" s="446">
        <v>756250</v>
      </c>
    </row>
    <row r="4365" spans="1:11" ht="14.45" customHeight="1" x14ac:dyDescent="0.2">
      <c r="A4365" s="441" t="s">
        <v>5061</v>
      </c>
      <c r="B4365" s="442" t="s">
        <v>5062</v>
      </c>
      <c r="C4365" s="443" t="s">
        <v>5919</v>
      </c>
      <c r="D4365" s="444" t="s">
        <v>5920</v>
      </c>
      <c r="E4365" s="443" t="s">
        <v>1373</v>
      </c>
      <c r="F4365" s="444" t="s">
        <v>1374</v>
      </c>
      <c r="G4365" s="443" t="s">
        <v>6444</v>
      </c>
      <c r="H4365" s="443" t="s">
        <v>6445</v>
      </c>
      <c r="I4365" s="445">
        <v>32650</v>
      </c>
      <c r="J4365" s="445">
        <v>13</v>
      </c>
      <c r="K4365" s="446">
        <v>424450</v>
      </c>
    </row>
    <row r="4366" spans="1:11" ht="14.45" customHeight="1" x14ac:dyDescent="0.2">
      <c r="A4366" s="441" t="s">
        <v>5061</v>
      </c>
      <c r="B4366" s="442" t="s">
        <v>5062</v>
      </c>
      <c r="C4366" s="443" t="s">
        <v>5919</v>
      </c>
      <c r="D4366" s="444" t="s">
        <v>5920</v>
      </c>
      <c r="E4366" s="443" t="s">
        <v>1373</v>
      </c>
      <c r="F4366" s="444" t="s">
        <v>1374</v>
      </c>
      <c r="G4366" s="443" t="s">
        <v>6446</v>
      </c>
      <c r="H4366" s="443" t="s">
        <v>6447</v>
      </c>
      <c r="I4366" s="445">
        <v>32650</v>
      </c>
      <c r="J4366" s="445">
        <v>2</v>
      </c>
      <c r="K4366" s="446">
        <v>65300</v>
      </c>
    </row>
    <row r="4367" spans="1:11" ht="14.45" customHeight="1" x14ac:dyDescent="0.2">
      <c r="A4367" s="441" t="s">
        <v>5061</v>
      </c>
      <c r="B4367" s="442" t="s">
        <v>5062</v>
      </c>
      <c r="C4367" s="443" t="s">
        <v>5919</v>
      </c>
      <c r="D4367" s="444" t="s">
        <v>5920</v>
      </c>
      <c r="E4367" s="443" t="s">
        <v>1373</v>
      </c>
      <c r="F4367" s="444" t="s">
        <v>1374</v>
      </c>
      <c r="G4367" s="443" t="s">
        <v>6448</v>
      </c>
      <c r="H4367" s="443" t="s">
        <v>6449</v>
      </c>
      <c r="I4367" s="445">
        <v>64.129997253417969</v>
      </c>
      <c r="J4367" s="445">
        <v>50</v>
      </c>
      <c r="K4367" s="446">
        <v>3206.5</v>
      </c>
    </row>
    <row r="4368" spans="1:11" ht="14.45" customHeight="1" x14ac:dyDescent="0.2">
      <c r="A4368" s="441" t="s">
        <v>5061</v>
      </c>
      <c r="B4368" s="442" t="s">
        <v>5062</v>
      </c>
      <c r="C4368" s="443" t="s">
        <v>5919</v>
      </c>
      <c r="D4368" s="444" t="s">
        <v>5920</v>
      </c>
      <c r="E4368" s="443" t="s">
        <v>1373</v>
      </c>
      <c r="F4368" s="444" t="s">
        <v>1374</v>
      </c>
      <c r="G4368" s="443" t="s">
        <v>6450</v>
      </c>
      <c r="H4368" s="443" t="s">
        <v>6451</v>
      </c>
      <c r="I4368" s="445">
        <v>64.129997253417969</v>
      </c>
      <c r="J4368" s="445">
        <v>25</v>
      </c>
      <c r="K4368" s="446">
        <v>1603.25</v>
      </c>
    </row>
    <row r="4369" spans="1:11" ht="14.45" customHeight="1" x14ac:dyDescent="0.2">
      <c r="A4369" s="441" t="s">
        <v>5061</v>
      </c>
      <c r="B4369" s="442" t="s">
        <v>5062</v>
      </c>
      <c r="C4369" s="443" t="s">
        <v>5919</v>
      </c>
      <c r="D4369" s="444" t="s">
        <v>5920</v>
      </c>
      <c r="E4369" s="443" t="s">
        <v>1373</v>
      </c>
      <c r="F4369" s="444" t="s">
        <v>1374</v>
      </c>
      <c r="G4369" s="443" t="s">
        <v>6452</v>
      </c>
      <c r="H4369" s="443" t="s">
        <v>6453</v>
      </c>
      <c r="I4369" s="445">
        <v>78.650001525878906</v>
      </c>
      <c r="J4369" s="445">
        <v>50</v>
      </c>
      <c r="K4369" s="446">
        <v>3932.5</v>
      </c>
    </row>
    <row r="4370" spans="1:11" ht="14.45" customHeight="1" x14ac:dyDescent="0.2">
      <c r="A4370" s="441" t="s">
        <v>5061</v>
      </c>
      <c r="B4370" s="442" t="s">
        <v>5062</v>
      </c>
      <c r="C4370" s="443" t="s">
        <v>5919</v>
      </c>
      <c r="D4370" s="444" t="s">
        <v>5920</v>
      </c>
      <c r="E4370" s="443" t="s">
        <v>1373</v>
      </c>
      <c r="F4370" s="444" t="s">
        <v>1374</v>
      </c>
      <c r="G4370" s="443" t="s">
        <v>6454</v>
      </c>
      <c r="H4370" s="443" t="s">
        <v>6455</v>
      </c>
      <c r="I4370" s="445">
        <v>59.289999008178711</v>
      </c>
      <c r="J4370" s="445">
        <v>50</v>
      </c>
      <c r="K4370" s="446">
        <v>2964.5</v>
      </c>
    </row>
    <row r="4371" spans="1:11" ht="14.45" customHeight="1" x14ac:dyDescent="0.2">
      <c r="A4371" s="441" t="s">
        <v>5061</v>
      </c>
      <c r="B4371" s="442" t="s">
        <v>5062</v>
      </c>
      <c r="C4371" s="443" t="s">
        <v>5919</v>
      </c>
      <c r="D4371" s="444" t="s">
        <v>5920</v>
      </c>
      <c r="E4371" s="443" t="s">
        <v>1373</v>
      </c>
      <c r="F4371" s="444" t="s">
        <v>1374</v>
      </c>
      <c r="G4371" s="443" t="s">
        <v>6454</v>
      </c>
      <c r="H4371" s="443" t="s">
        <v>6456</v>
      </c>
      <c r="I4371" s="445">
        <v>64.129997253417969</v>
      </c>
      <c r="J4371" s="445">
        <v>50</v>
      </c>
      <c r="K4371" s="446">
        <v>3206.5</v>
      </c>
    </row>
    <row r="4372" spans="1:11" ht="14.45" customHeight="1" x14ac:dyDescent="0.2">
      <c r="A4372" s="441" t="s">
        <v>5061</v>
      </c>
      <c r="B4372" s="442" t="s">
        <v>5062</v>
      </c>
      <c r="C4372" s="443" t="s">
        <v>5919</v>
      </c>
      <c r="D4372" s="444" t="s">
        <v>5920</v>
      </c>
      <c r="E4372" s="443" t="s">
        <v>1373</v>
      </c>
      <c r="F4372" s="444" t="s">
        <v>1374</v>
      </c>
      <c r="G4372" s="443" t="s">
        <v>6457</v>
      </c>
      <c r="H4372" s="443" t="s">
        <v>6458</v>
      </c>
      <c r="I4372" s="445">
        <v>156.76333618164063</v>
      </c>
      <c r="J4372" s="445">
        <v>70</v>
      </c>
      <c r="K4372" s="446">
        <v>10973.35009765625</v>
      </c>
    </row>
    <row r="4373" spans="1:11" ht="14.45" customHeight="1" x14ac:dyDescent="0.2">
      <c r="A4373" s="441" t="s">
        <v>5061</v>
      </c>
      <c r="B4373" s="442" t="s">
        <v>5062</v>
      </c>
      <c r="C4373" s="443" t="s">
        <v>5919</v>
      </c>
      <c r="D4373" s="444" t="s">
        <v>5920</v>
      </c>
      <c r="E4373" s="443" t="s">
        <v>1373</v>
      </c>
      <c r="F4373" s="444" t="s">
        <v>1374</v>
      </c>
      <c r="G4373" s="443" t="s">
        <v>6459</v>
      </c>
      <c r="H4373" s="443" t="s">
        <v>6460</v>
      </c>
      <c r="I4373" s="445">
        <v>6.0500001907348633</v>
      </c>
      <c r="J4373" s="445">
        <v>140</v>
      </c>
      <c r="K4373" s="446">
        <v>847</v>
      </c>
    </row>
    <row r="4374" spans="1:11" ht="14.45" customHeight="1" x14ac:dyDescent="0.2">
      <c r="A4374" s="441" t="s">
        <v>5061</v>
      </c>
      <c r="B4374" s="442" t="s">
        <v>5062</v>
      </c>
      <c r="C4374" s="443" t="s">
        <v>5919</v>
      </c>
      <c r="D4374" s="444" t="s">
        <v>5920</v>
      </c>
      <c r="E4374" s="443" t="s">
        <v>1373</v>
      </c>
      <c r="F4374" s="444" t="s">
        <v>1374</v>
      </c>
      <c r="G4374" s="443" t="s">
        <v>6459</v>
      </c>
      <c r="H4374" s="443" t="s">
        <v>6461</v>
      </c>
      <c r="I4374" s="445">
        <v>6.0500001907348633</v>
      </c>
      <c r="J4374" s="445">
        <v>80</v>
      </c>
      <c r="K4374" s="446">
        <v>484</v>
      </c>
    </row>
    <row r="4375" spans="1:11" ht="14.45" customHeight="1" x14ac:dyDescent="0.2">
      <c r="A4375" s="441" t="s">
        <v>5061</v>
      </c>
      <c r="B4375" s="442" t="s">
        <v>5062</v>
      </c>
      <c r="C4375" s="443" t="s">
        <v>5919</v>
      </c>
      <c r="D4375" s="444" t="s">
        <v>5920</v>
      </c>
      <c r="E4375" s="443" t="s">
        <v>1373</v>
      </c>
      <c r="F4375" s="444" t="s">
        <v>1374</v>
      </c>
      <c r="G4375" s="443" t="s">
        <v>6462</v>
      </c>
      <c r="H4375" s="443" t="s">
        <v>6463</v>
      </c>
      <c r="I4375" s="445">
        <v>64.129997253417969</v>
      </c>
      <c r="J4375" s="445">
        <v>50</v>
      </c>
      <c r="K4375" s="446">
        <v>3206.5</v>
      </c>
    </row>
    <row r="4376" spans="1:11" ht="14.45" customHeight="1" x14ac:dyDescent="0.2">
      <c r="A4376" s="441" t="s">
        <v>5061</v>
      </c>
      <c r="B4376" s="442" t="s">
        <v>5062</v>
      </c>
      <c r="C4376" s="443" t="s">
        <v>5919</v>
      </c>
      <c r="D4376" s="444" t="s">
        <v>5920</v>
      </c>
      <c r="E4376" s="443" t="s">
        <v>1373</v>
      </c>
      <c r="F4376" s="444" t="s">
        <v>1374</v>
      </c>
      <c r="G4376" s="443" t="s">
        <v>6464</v>
      </c>
      <c r="H4376" s="443" t="s">
        <v>6465</v>
      </c>
      <c r="I4376" s="445">
        <v>771.88428013665339</v>
      </c>
      <c r="J4376" s="445">
        <v>73</v>
      </c>
      <c r="K4376" s="446">
        <v>65731.639350891113</v>
      </c>
    </row>
    <row r="4377" spans="1:11" ht="14.45" customHeight="1" x14ac:dyDescent="0.2">
      <c r="A4377" s="441" t="s">
        <v>5061</v>
      </c>
      <c r="B4377" s="442" t="s">
        <v>5062</v>
      </c>
      <c r="C4377" s="443" t="s">
        <v>5919</v>
      </c>
      <c r="D4377" s="444" t="s">
        <v>5920</v>
      </c>
      <c r="E4377" s="443" t="s">
        <v>1373</v>
      </c>
      <c r="F4377" s="444" t="s">
        <v>1374</v>
      </c>
      <c r="G4377" s="443" t="s">
        <v>6466</v>
      </c>
      <c r="H4377" s="443" t="s">
        <v>6467</v>
      </c>
      <c r="I4377" s="445">
        <v>9.5</v>
      </c>
      <c r="J4377" s="445">
        <v>320</v>
      </c>
      <c r="K4377" s="446">
        <v>3039.8600463867188</v>
      </c>
    </row>
    <row r="4378" spans="1:11" ht="14.45" customHeight="1" x14ac:dyDescent="0.2">
      <c r="A4378" s="441" t="s">
        <v>5061</v>
      </c>
      <c r="B4378" s="442" t="s">
        <v>5062</v>
      </c>
      <c r="C4378" s="443" t="s">
        <v>5919</v>
      </c>
      <c r="D4378" s="444" t="s">
        <v>5920</v>
      </c>
      <c r="E4378" s="443" t="s">
        <v>1373</v>
      </c>
      <c r="F4378" s="444" t="s">
        <v>1374</v>
      </c>
      <c r="G4378" s="443" t="s">
        <v>6466</v>
      </c>
      <c r="H4378" s="443" t="s">
        <v>6468</v>
      </c>
      <c r="I4378" s="445">
        <v>9.5</v>
      </c>
      <c r="J4378" s="445">
        <v>520</v>
      </c>
      <c r="K4378" s="446">
        <v>4939.8999633789063</v>
      </c>
    </row>
    <row r="4379" spans="1:11" ht="14.45" customHeight="1" x14ac:dyDescent="0.2">
      <c r="A4379" s="441" t="s">
        <v>5061</v>
      </c>
      <c r="B4379" s="442" t="s">
        <v>5062</v>
      </c>
      <c r="C4379" s="443" t="s">
        <v>5919</v>
      </c>
      <c r="D4379" s="444" t="s">
        <v>5920</v>
      </c>
      <c r="E4379" s="443" t="s">
        <v>1373</v>
      </c>
      <c r="F4379" s="444" t="s">
        <v>1374</v>
      </c>
      <c r="G4379" s="443" t="s">
        <v>6469</v>
      </c>
      <c r="H4379" s="443" t="s">
        <v>6470</v>
      </c>
      <c r="I4379" s="445">
        <v>78.650001525878906</v>
      </c>
      <c r="J4379" s="445">
        <v>50</v>
      </c>
      <c r="K4379" s="446">
        <v>3932.5</v>
      </c>
    </row>
    <row r="4380" spans="1:11" ht="14.45" customHeight="1" x14ac:dyDescent="0.2">
      <c r="A4380" s="441" t="s">
        <v>5061</v>
      </c>
      <c r="B4380" s="442" t="s">
        <v>5062</v>
      </c>
      <c r="C4380" s="443" t="s">
        <v>5919</v>
      </c>
      <c r="D4380" s="444" t="s">
        <v>5920</v>
      </c>
      <c r="E4380" s="443" t="s">
        <v>1373</v>
      </c>
      <c r="F4380" s="444" t="s">
        <v>1374</v>
      </c>
      <c r="G4380" s="443" t="s">
        <v>6469</v>
      </c>
      <c r="H4380" s="443" t="s">
        <v>6471</v>
      </c>
      <c r="I4380" s="445">
        <v>78.650001525878906</v>
      </c>
      <c r="J4380" s="445">
        <v>50</v>
      </c>
      <c r="K4380" s="446">
        <v>3932.5</v>
      </c>
    </row>
    <row r="4381" spans="1:11" ht="14.45" customHeight="1" x14ac:dyDescent="0.2">
      <c r="A4381" s="441" t="s">
        <v>5061</v>
      </c>
      <c r="B4381" s="442" t="s">
        <v>5062</v>
      </c>
      <c r="C4381" s="443" t="s">
        <v>5919</v>
      </c>
      <c r="D4381" s="444" t="s">
        <v>5920</v>
      </c>
      <c r="E4381" s="443" t="s">
        <v>1373</v>
      </c>
      <c r="F4381" s="444" t="s">
        <v>1374</v>
      </c>
      <c r="G4381" s="443" t="s">
        <v>6472</v>
      </c>
      <c r="H4381" s="443" t="s">
        <v>6473</v>
      </c>
      <c r="I4381" s="445">
        <v>111.57333374023438</v>
      </c>
      <c r="J4381" s="445">
        <v>258</v>
      </c>
      <c r="K4381" s="446">
        <v>28786.89990234375</v>
      </c>
    </row>
    <row r="4382" spans="1:11" ht="14.45" customHeight="1" x14ac:dyDescent="0.2">
      <c r="A4382" s="441" t="s">
        <v>5061</v>
      </c>
      <c r="B4382" s="442" t="s">
        <v>5062</v>
      </c>
      <c r="C4382" s="443" t="s">
        <v>5919</v>
      </c>
      <c r="D4382" s="444" t="s">
        <v>5920</v>
      </c>
      <c r="E4382" s="443" t="s">
        <v>1373</v>
      </c>
      <c r="F4382" s="444" t="s">
        <v>1374</v>
      </c>
      <c r="G4382" s="443" t="s">
        <v>6472</v>
      </c>
      <c r="H4382" s="443" t="s">
        <v>6474</v>
      </c>
      <c r="I4382" s="445">
        <v>111.56999969482422</v>
      </c>
      <c r="J4382" s="445">
        <v>222</v>
      </c>
      <c r="K4382" s="446">
        <v>24769.434814453125</v>
      </c>
    </row>
    <row r="4383" spans="1:11" ht="14.45" customHeight="1" x14ac:dyDescent="0.2">
      <c r="A4383" s="441" t="s">
        <v>5061</v>
      </c>
      <c r="B4383" s="442" t="s">
        <v>5062</v>
      </c>
      <c r="C4383" s="443" t="s">
        <v>5919</v>
      </c>
      <c r="D4383" s="444" t="s">
        <v>5920</v>
      </c>
      <c r="E4383" s="443" t="s">
        <v>1373</v>
      </c>
      <c r="F4383" s="444" t="s">
        <v>1374</v>
      </c>
      <c r="G4383" s="443" t="s">
        <v>1418</v>
      </c>
      <c r="H4383" s="443" t="s">
        <v>1419</v>
      </c>
      <c r="I4383" s="445">
        <v>0.8216666579246521</v>
      </c>
      <c r="J4383" s="445">
        <v>2800</v>
      </c>
      <c r="K4383" s="446">
        <v>2299</v>
      </c>
    </row>
    <row r="4384" spans="1:11" ht="14.45" customHeight="1" x14ac:dyDescent="0.2">
      <c r="A4384" s="441" t="s">
        <v>5061</v>
      </c>
      <c r="B4384" s="442" t="s">
        <v>5062</v>
      </c>
      <c r="C4384" s="443" t="s">
        <v>5919</v>
      </c>
      <c r="D4384" s="444" t="s">
        <v>5920</v>
      </c>
      <c r="E4384" s="443" t="s">
        <v>1373</v>
      </c>
      <c r="F4384" s="444" t="s">
        <v>1374</v>
      </c>
      <c r="G4384" s="443" t="s">
        <v>1431</v>
      </c>
      <c r="H4384" s="443" t="s">
        <v>3886</v>
      </c>
      <c r="I4384" s="445">
        <v>1.0900000333786011</v>
      </c>
      <c r="J4384" s="445">
        <v>1200</v>
      </c>
      <c r="K4384" s="446">
        <v>1308</v>
      </c>
    </row>
    <row r="4385" spans="1:11" ht="14.45" customHeight="1" x14ac:dyDescent="0.2">
      <c r="A4385" s="441" t="s">
        <v>5061</v>
      </c>
      <c r="B4385" s="442" t="s">
        <v>5062</v>
      </c>
      <c r="C4385" s="443" t="s">
        <v>5919</v>
      </c>
      <c r="D4385" s="444" t="s">
        <v>5920</v>
      </c>
      <c r="E4385" s="443" t="s">
        <v>1373</v>
      </c>
      <c r="F4385" s="444" t="s">
        <v>1374</v>
      </c>
      <c r="G4385" s="443" t="s">
        <v>1431</v>
      </c>
      <c r="H4385" s="443" t="s">
        <v>3887</v>
      </c>
      <c r="I4385" s="445">
        <v>1.0900000333786011</v>
      </c>
      <c r="J4385" s="445">
        <v>400</v>
      </c>
      <c r="K4385" s="446">
        <v>436</v>
      </c>
    </row>
    <row r="4386" spans="1:11" ht="14.45" customHeight="1" x14ac:dyDescent="0.2">
      <c r="A4386" s="441" t="s">
        <v>5061</v>
      </c>
      <c r="B4386" s="442" t="s">
        <v>5062</v>
      </c>
      <c r="C4386" s="443" t="s">
        <v>5919</v>
      </c>
      <c r="D4386" s="444" t="s">
        <v>5920</v>
      </c>
      <c r="E4386" s="443" t="s">
        <v>1373</v>
      </c>
      <c r="F4386" s="444" t="s">
        <v>1374</v>
      </c>
      <c r="G4386" s="443" t="s">
        <v>1420</v>
      </c>
      <c r="H4386" s="443" t="s">
        <v>1421</v>
      </c>
      <c r="I4386" s="445">
        <v>0.43714285748345511</v>
      </c>
      <c r="J4386" s="445">
        <v>3300</v>
      </c>
      <c r="K4386" s="446">
        <v>1445</v>
      </c>
    </row>
    <row r="4387" spans="1:11" ht="14.45" customHeight="1" x14ac:dyDescent="0.2">
      <c r="A4387" s="441" t="s">
        <v>5061</v>
      </c>
      <c r="B4387" s="442" t="s">
        <v>5062</v>
      </c>
      <c r="C4387" s="443" t="s">
        <v>5919</v>
      </c>
      <c r="D4387" s="444" t="s">
        <v>5920</v>
      </c>
      <c r="E4387" s="443" t="s">
        <v>1373</v>
      </c>
      <c r="F4387" s="444" t="s">
        <v>1374</v>
      </c>
      <c r="G4387" s="443" t="s">
        <v>1422</v>
      </c>
      <c r="H4387" s="443" t="s">
        <v>3890</v>
      </c>
      <c r="I4387" s="445">
        <v>0.47999998927116394</v>
      </c>
      <c r="J4387" s="445">
        <v>400</v>
      </c>
      <c r="K4387" s="446">
        <v>192</v>
      </c>
    </row>
    <row r="4388" spans="1:11" ht="14.45" customHeight="1" x14ac:dyDescent="0.2">
      <c r="A4388" s="441" t="s">
        <v>5061</v>
      </c>
      <c r="B4388" s="442" t="s">
        <v>5062</v>
      </c>
      <c r="C4388" s="443" t="s">
        <v>5919</v>
      </c>
      <c r="D4388" s="444" t="s">
        <v>5920</v>
      </c>
      <c r="E4388" s="443" t="s">
        <v>1373</v>
      </c>
      <c r="F4388" s="444" t="s">
        <v>1374</v>
      </c>
      <c r="G4388" s="443" t="s">
        <v>1422</v>
      </c>
      <c r="H4388" s="443" t="s">
        <v>1423</v>
      </c>
      <c r="I4388" s="445">
        <v>0.47999998927116394</v>
      </c>
      <c r="J4388" s="445">
        <v>700</v>
      </c>
      <c r="K4388" s="446">
        <v>336</v>
      </c>
    </row>
    <row r="4389" spans="1:11" ht="14.45" customHeight="1" x14ac:dyDescent="0.2">
      <c r="A4389" s="441" t="s">
        <v>5061</v>
      </c>
      <c r="B4389" s="442" t="s">
        <v>5062</v>
      </c>
      <c r="C4389" s="443" t="s">
        <v>5919</v>
      </c>
      <c r="D4389" s="444" t="s">
        <v>5920</v>
      </c>
      <c r="E4389" s="443" t="s">
        <v>1373</v>
      </c>
      <c r="F4389" s="444" t="s">
        <v>1374</v>
      </c>
      <c r="G4389" s="443" t="s">
        <v>1422</v>
      </c>
      <c r="H4389" s="443" t="s">
        <v>5305</v>
      </c>
      <c r="I4389" s="445">
        <v>0.4699999988079071</v>
      </c>
      <c r="J4389" s="445">
        <v>600</v>
      </c>
      <c r="K4389" s="446">
        <v>282</v>
      </c>
    </row>
    <row r="4390" spans="1:11" ht="14.45" customHeight="1" x14ac:dyDescent="0.2">
      <c r="A4390" s="441" t="s">
        <v>5061</v>
      </c>
      <c r="B4390" s="442" t="s">
        <v>5062</v>
      </c>
      <c r="C4390" s="443" t="s">
        <v>5919</v>
      </c>
      <c r="D4390" s="444" t="s">
        <v>5920</v>
      </c>
      <c r="E4390" s="443" t="s">
        <v>1373</v>
      </c>
      <c r="F4390" s="444" t="s">
        <v>1374</v>
      </c>
      <c r="G4390" s="443" t="s">
        <v>3095</v>
      </c>
      <c r="H4390" s="443" t="s">
        <v>3096</v>
      </c>
      <c r="I4390" s="445">
        <v>1.1349999904632568</v>
      </c>
      <c r="J4390" s="445">
        <v>1360</v>
      </c>
      <c r="K4390" s="446">
        <v>1544</v>
      </c>
    </row>
    <row r="4391" spans="1:11" ht="14.45" customHeight="1" x14ac:dyDescent="0.2">
      <c r="A4391" s="441" t="s">
        <v>5061</v>
      </c>
      <c r="B4391" s="442" t="s">
        <v>5062</v>
      </c>
      <c r="C4391" s="443" t="s">
        <v>5919</v>
      </c>
      <c r="D4391" s="444" t="s">
        <v>5920</v>
      </c>
      <c r="E4391" s="443" t="s">
        <v>1373</v>
      </c>
      <c r="F4391" s="444" t="s">
        <v>1374</v>
      </c>
      <c r="G4391" s="443" t="s">
        <v>3097</v>
      </c>
      <c r="H4391" s="443" t="s">
        <v>3098</v>
      </c>
      <c r="I4391" s="445">
        <v>1.6699999570846558</v>
      </c>
      <c r="J4391" s="445">
        <v>500</v>
      </c>
      <c r="K4391" s="446">
        <v>835</v>
      </c>
    </row>
    <row r="4392" spans="1:11" ht="14.45" customHeight="1" x14ac:dyDescent="0.2">
      <c r="A4392" s="441" t="s">
        <v>5061</v>
      </c>
      <c r="B4392" s="442" t="s">
        <v>5062</v>
      </c>
      <c r="C4392" s="443" t="s">
        <v>5919</v>
      </c>
      <c r="D4392" s="444" t="s">
        <v>5920</v>
      </c>
      <c r="E4392" s="443" t="s">
        <v>1373</v>
      </c>
      <c r="F4392" s="444" t="s">
        <v>1374</v>
      </c>
      <c r="G4392" s="443" t="s">
        <v>3097</v>
      </c>
      <c r="H4392" s="443" t="s">
        <v>3099</v>
      </c>
      <c r="I4392" s="445">
        <v>1.6699999570846558</v>
      </c>
      <c r="J4392" s="445">
        <v>200</v>
      </c>
      <c r="K4392" s="446">
        <v>334</v>
      </c>
    </row>
    <row r="4393" spans="1:11" ht="14.45" customHeight="1" x14ac:dyDescent="0.2">
      <c r="A4393" s="441" t="s">
        <v>5061</v>
      </c>
      <c r="B4393" s="442" t="s">
        <v>5062</v>
      </c>
      <c r="C4393" s="443" t="s">
        <v>5919</v>
      </c>
      <c r="D4393" s="444" t="s">
        <v>5920</v>
      </c>
      <c r="E4393" s="443" t="s">
        <v>1373</v>
      </c>
      <c r="F4393" s="444" t="s">
        <v>1374</v>
      </c>
      <c r="G4393" s="443" t="s">
        <v>3097</v>
      </c>
      <c r="H4393" s="443" t="s">
        <v>3100</v>
      </c>
      <c r="I4393" s="445">
        <v>1.6699999570846558</v>
      </c>
      <c r="J4393" s="445">
        <v>500</v>
      </c>
      <c r="K4393" s="446">
        <v>835</v>
      </c>
    </row>
    <row r="4394" spans="1:11" ht="14.45" customHeight="1" x14ac:dyDescent="0.2">
      <c r="A4394" s="441" t="s">
        <v>5061</v>
      </c>
      <c r="B4394" s="442" t="s">
        <v>5062</v>
      </c>
      <c r="C4394" s="443" t="s">
        <v>5919</v>
      </c>
      <c r="D4394" s="444" t="s">
        <v>5920</v>
      </c>
      <c r="E4394" s="443" t="s">
        <v>1373</v>
      </c>
      <c r="F4394" s="444" t="s">
        <v>1374</v>
      </c>
      <c r="G4394" s="443" t="s">
        <v>3891</v>
      </c>
      <c r="H4394" s="443" t="s">
        <v>3892</v>
      </c>
      <c r="I4394" s="445">
        <v>7.1585713114057272</v>
      </c>
      <c r="J4394" s="445">
        <v>800</v>
      </c>
      <c r="K4394" s="446">
        <v>5726.1400146484375</v>
      </c>
    </row>
    <row r="4395" spans="1:11" ht="14.45" customHeight="1" x14ac:dyDescent="0.2">
      <c r="A4395" s="441" t="s">
        <v>5061</v>
      </c>
      <c r="B4395" s="442" t="s">
        <v>5062</v>
      </c>
      <c r="C4395" s="443" t="s">
        <v>5919</v>
      </c>
      <c r="D4395" s="444" t="s">
        <v>5920</v>
      </c>
      <c r="E4395" s="443" t="s">
        <v>1373</v>
      </c>
      <c r="F4395" s="444" t="s">
        <v>1374</v>
      </c>
      <c r="G4395" s="443" t="s">
        <v>1425</v>
      </c>
      <c r="H4395" s="443" t="s">
        <v>1426</v>
      </c>
      <c r="I4395" s="445">
        <v>0.57999998331069946</v>
      </c>
      <c r="J4395" s="445">
        <v>800</v>
      </c>
      <c r="K4395" s="446">
        <v>464</v>
      </c>
    </row>
    <row r="4396" spans="1:11" ht="14.45" customHeight="1" x14ac:dyDescent="0.2">
      <c r="A4396" s="441" t="s">
        <v>5061</v>
      </c>
      <c r="B4396" s="442" t="s">
        <v>5062</v>
      </c>
      <c r="C4396" s="443" t="s">
        <v>5919</v>
      </c>
      <c r="D4396" s="444" t="s">
        <v>5920</v>
      </c>
      <c r="E4396" s="443" t="s">
        <v>1373</v>
      </c>
      <c r="F4396" s="444" t="s">
        <v>1374</v>
      </c>
      <c r="G4396" s="443" t="s">
        <v>1427</v>
      </c>
      <c r="H4396" s="443" t="s">
        <v>1428</v>
      </c>
      <c r="I4396" s="445">
        <v>0.67000001668930054</v>
      </c>
      <c r="J4396" s="445">
        <v>1000</v>
      </c>
      <c r="K4396" s="446">
        <v>670</v>
      </c>
    </row>
    <row r="4397" spans="1:11" ht="14.45" customHeight="1" x14ac:dyDescent="0.2">
      <c r="A4397" s="441" t="s">
        <v>5061</v>
      </c>
      <c r="B4397" s="442" t="s">
        <v>5062</v>
      </c>
      <c r="C4397" s="443" t="s">
        <v>5919</v>
      </c>
      <c r="D4397" s="444" t="s">
        <v>5920</v>
      </c>
      <c r="E4397" s="443" t="s">
        <v>1373</v>
      </c>
      <c r="F4397" s="444" t="s">
        <v>1374</v>
      </c>
      <c r="G4397" s="443" t="s">
        <v>1427</v>
      </c>
      <c r="H4397" s="443" t="s">
        <v>5452</v>
      </c>
      <c r="I4397" s="445">
        <v>0.67000001668930054</v>
      </c>
      <c r="J4397" s="445">
        <v>200</v>
      </c>
      <c r="K4397" s="446">
        <v>134</v>
      </c>
    </row>
    <row r="4398" spans="1:11" ht="14.45" customHeight="1" x14ac:dyDescent="0.2">
      <c r="A4398" s="441" t="s">
        <v>5061</v>
      </c>
      <c r="B4398" s="442" t="s">
        <v>5062</v>
      </c>
      <c r="C4398" s="443" t="s">
        <v>5919</v>
      </c>
      <c r="D4398" s="444" t="s">
        <v>5920</v>
      </c>
      <c r="E4398" s="443" t="s">
        <v>1373</v>
      </c>
      <c r="F4398" s="444" t="s">
        <v>1374</v>
      </c>
      <c r="G4398" s="443" t="s">
        <v>4867</v>
      </c>
      <c r="H4398" s="443" t="s">
        <v>4868</v>
      </c>
      <c r="I4398" s="445">
        <v>14.657999801635743</v>
      </c>
      <c r="J4398" s="445">
        <v>500</v>
      </c>
      <c r="K4398" s="446">
        <v>7329.3499755859375</v>
      </c>
    </row>
    <row r="4399" spans="1:11" ht="14.45" customHeight="1" x14ac:dyDescent="0.2">
      <c r="A4399" s="441" t="s">
        <v>5061</v>
      </c>
      <c r="B4399" s="442" t="s">
        <v>5062</v>
      </c>
      <c r="C4399" s="443" t="s">
        <v>5919</v>
      </c>
      <c r="D4399" s="444" t="s">
        <v>5920</v>
      </c>
      <c r="E4399" s="443" t="s">
        <v>1373</v>
      </c>
      <c r="F4399" s="444" t="s">
        <v>1374</v>
      </c>
      <c r="G4399" s="443" t="s">
        <v>4879</v>
      </c>
      <c r="H4399" s="443" t="s">
        <v>5308</v>
      </c>
      <c r="I4399" s="445">
        <v>5.2377777099609375</v>
      </c>
      <c r="J4399" s="445">
        <v>970</v>
      </c>
      <c r="K4399" s="446">
        <v>5100.0000152587891</v>
      </c>
    </row>
    <row r="4400" spans="1:11" ht="14.45" customHeight="1" x14ac:dyDescent="0.2">
      <c r="A4400" s="441" t="s">
        <v>5061</v>
      </c>
      <c r="B4400" s="442" t="s">
        <v>5062</v>
      </c>
      <c r="C4400" s="443" t="s">
        <v>5919</v>
      </c>
      <c r="D4400" s="444" t="s">
        <v>5920</v>
      </c>
      <c r="E4400" s="443" t="s">
        <v>1373</v>
      </c>
      <c r="F4400" s="444" t="s">
        <v>1374</v>
      </c>
      <c r="G4400" s="443" t="s">
        <v>6475</v>
      </c>
      <c r="H4400" s="443" t="s">
        <v>6476</v>
      </c>
      <c r="I4400" s="445">
        <v>75.019996643066406</v>
      </c>
      <c r="J4400" s="445">
        <v>8</v>
      </c>
      <c r="K4400" s="446">
        <v>600.15997314453125</v>
      </c>
    </row>
    <row r="4401" spans="1:11" ht="14.45" customHeight="1" x14ac:dyDescent="0.2">
      <c r="A4401" s="441" t="s">
        <v>5061</v>
      </c>
      <c r="B4401" s="442" t="s">
        <v>5062</v>
      </c>
      <c r="C4401" s="443" t="s">
        <v>5919</v>
      </c>
      <c r="D4401" s="444" t="s">
        <v>5920</v>
      </c>
      <c r="E4401" s="443" t="s">
        <v>1373</v>
      </c>
      <c r="F4401" s="444" t="s">
        <v>1374</v>
      </c>
      <c r="G4401" s="443" t="s">
        <v>1431</v>
      </c>
      <c r="H4401" s="443" t="s">
        <v>1432</v>
      </c>
      <c r="I4401" s="445">
        <v>1.0900000333786011</v>
      </c>
      <c r="J4401" s="445">
        <v>2000</v>
      </c>
      <c r="K4401" s="446">
        <v>2180</v>
      </c>
    </row>
    <row r="4402" spans="1:11" ht="14.45" customHeight="1" x14ac:dyDescent="0.2">
      <c r="A4402" s="441" t="s">
        <v>5061</v>
      </c>
      <c r="B4402" s="442" t="s">
        <v>5062</v>
      </c>
      <c r="C4402" s="443" t="s">
        <v>5919</v>
      </c>
      <c r="D4402" s="444" t="s">
        <v>5920</v>
      </c>
      <c r="E4402" s="443" t="s">
        <v>1373</v>
      </c>
      <c r="F4402" s="444" t="s">
        <v>1374</v>
      </c>
      <c r="G4402" s="443" t="s">
        <v>1422</v>
      </c>
      <c r="H4402" s="443" t="s">
        <v>1433</v>
      </c>
      <c r="I4402" s="445">
        <v>0.47799999117851255</v>
      </c>
      <c r="J4402" s="445">
        <v>2500</v>
      </c>
      <c r="K4402" s="446">
        <v>1195</v>
      </c>
    </row>
    <row r="4403" spans="1:11" ht="14.45" customHeight="1" x14ac:dyDescent="0.2">
      <c r="A4403" s="441" t="s">
        <v>5061</v>
      </c>
      <c r="B4403" s="442" t="s">
        <v>5062</v>
      </c>
      <c r="C4403" s="443" t="s">
        <v>5919</v>
      </c>
      <c r="D4403" s="444" t="s">
        <v>5920</v>
      </c>
      <c r="E4403" s="443" t="s">
        <v>1373</v>
      </c>
      <c r="F4403" s="444" t="s">
        <v>1374</v>
      </c>
      <c r="G4403" s="443" t="s">
        <v>3097</v>
      </c>
      <c r="H4403" s="443" t="s">
        <v>3104</v>
      </c>
      <c r="I4403" s="445">
        <v>1.6699999570846558</v>
      </c>
      <c r="J4403" s="445">
        <v>1700</v>
      </c>
      <c r="K4403" s="446">
        <v>2839</v>
      </c>
    </row>
    <row r="4404" spans="1:11" ht="14.45" customHeight="1" x14ac:dyDescent="0.2">
      <c r="A4404" s="441" t="s">
        <v>5061</v>
      </c>
      <c r="B4404" s="442" t="s">
        <v>5062</v>
      </c>
      <c r="C4404" s="443" t="s">
        <v>5919</v>
      </c>
      <c r="D4404" s="444" t="s">
        <v>5920</v>
      </c>
      <c r="E4404" s="443" t="s">
        <v>1373</v>
      </c>
      <c r="F4404" s="444" t="s">
        <v>1374</v>
      </c>
      <c r="G4404" s="443" t="s">
        <v>3891</v>
      </c>
      <c r="H4404" s="443" t="s">
        <v>5313</v>
      </c>
      <c r="I4404" s="445">
        <v>7.1539999961853029</v>
      </c>
      <c r="J4404" s="445">
        <v>500</v>
      </c>
      <c r="K4404" s="446">
        <v>3577.0199584960938</v>
      </c>
    </row>
    <row r="4405" spans="1:11" ht="14.45" customHeight="1" x14ac:dyDescent="0.2">
      <c r="A4405" s="441" t="s">
        <v>5061</v>
      </c>
      <c r="B4405" s="442" t="s">
        <v>5062</v>
      </c>
      <c r="C4405" s="443" t="s">
        <v>5919</v>
      </c>
      <c r="D4405" s="444" t="s">
        <v>5920</v>
      </c>
      <c r="E4405" s="443" t="s">
        <v>1373</v>
      </c>
      <c r="F4405" s="444" t="s">
        <v>1374</v>
      </c>
      <c r="G4405" s="443" t="s">
        <v>1427</v>
      </c>
      <c r="H4405" s="443" t="s">
        <v>1434</v>
      </c>
      <c r="I4405" s="445">
        <v>0.67000001668930054</v>
      </c>
      <c r="J4405" s="445">
        <v>400</v>
      </c>
      <c r="K4405" s="446">
        <v>268</v>
      </c>
    </row>
    <row r="4406" spans="1:11" ht="14.45" customHeight="1" x14ac:dyDescent="0.2">
      <c r="A4406" s="441" t="s">
        <v>5061</v>
      </c>
      <c r="B4406" s="442" t="s">
        <v>5062</v>
      </c>
      <c r="C4406" s="443" t="s">
        <v>5919</v>
      </c>
      <c r="D4406" s="444" t="s">
        <v>5920</v>
      </c>
      <c r="E4406" s="443" t="s">
        <v>1373</v>
      </c>
      <c r="F4406" s="444" t="s">
        <v>1374</v>
      </c>
      <c r="G4406" s="443" t="s">
        <v>4867</v>
      </c>
      <c r="H4406" s="443" t="s">
        <v>4877</v>
      </c>
      <c r="I4406" s="445">
        <v>14.663333257039389</v>
      </c>
      <c r="J4406" s="445">
        <v>300</v>
      </c>
      <c r="K4406" s="446">
        <v>4398.1300048828125</v>
      </c>
    </row>
    <row r="4407" spans="1:11" ht="14.45" customHeight="1" x14ac:dyDescent="0.2">
      <c r="A4407" s="441" t="s">
        <v>5061</v>
      </c>
      <c r="B4407" s="442" t="s">
        <v>5062</v>
      </c>
      <c r="C4407" s="443" t="s">
        <v>5919</v>
      </c>
      <c r="D4407" s="444" t="s">
        <v>5920</v>
      </c>
      <c r="E4407" s="443" t="s">
        <v>1373</v>
      </c>
      <c r="F4407" s="444" t="s">
        <v>1374</v>
      </c>
      <c r="G4407" s="443" t="s">
        <v>4879</v>
      </c>
      <c r="H4407" s="443" t="s">
        <v>4880</v>
      </c>
      <c r="I4407" s="445">
        <v>5.2085713659014017</v>
      </c>
      <c r="J4407" s="445">
        <v>720</v>
      </c>
      <c r="K4407" s="446">
        <v>3750.1699829101563</v>
      </c>
    </row>
    <row r="4408" spans="1:11" ht="14.45" customHeight="1" x14ac:dyDescent="0.2">
      <c r="A4408" s="441" t="s">
        <v>5061</v>
      </c>
      <c r="B4408" s="442" t="s">
        <v>5062</v>
      </c>
      <c r="C4408" s="443" t="s">
        <v>5919</v>
      </c>
      <c r="D4408" s="444" t="s">
        <v>5920</v>
      </c>
      <c r="E4408" s="443" t="s">
        <v>1373</v>
      </c>
      <c r="F4408" s="444" t="s">
        <v>1374</v>
      </c>
      <c r="G4408" s="443" t="s">
        <v>5322</v>
      </c>
      <c r="H4408" s="443" t="s">
        <v>5323</v>
      </c>
      <c r="I4408" s="445">
        <v>2.1800000667572021</v>
      </c>
      <c r="J4408" s="445">
        <v>100</v>
      </c>
      <c r="K4408" s="446">
        <v>218</v>
      </c>
    </row>
    <row r="4409" spans="1:11" ht="14.45" customHeight="1" x14ac:dyDescent="0.2">
      <c r="A4409" s="441" t="s">
        <v>5061</v>
      </c>
      <c r="B4409" s="442" t="s">
        <v>5062</v>
      </c>
      <c r="C4409" s="443" t="s">
        <v>5919</v>
      </c>
      <c r="D4409" s="444" t="s">
        <v>5920</v>
      </c>
      <c r="E4409" s="443" t="s">
        <v>1373</v>
      </c>
      <c r="F4409" s="444" t="s">
        <v>1374</v>
      </c>
      <c r="G4409" s="443" t="s">
        <v>6475</v>
      </c>
      <c r="H4409" s="443" t="s">
        <v>6477</v>
      </c>
      <c r="I4409" s="445">
        <v>75.019996643066406</v>
      </c>
      <c r="J4409" s="445">
        <v>9</v>
      </c>
      <c r="K4409" s="446">
        <v>675.17997741699219</v>
      </c>
    </row>
    <row r="4410" spans="1:11" ht="14.45" customHeight="1" x14ac:dyDescent="0.2">
      <c r="A4410" s="441" t="s">
        <v>5061</v>
      </c>
      <c r="B4410" s="442" t="s">
        <v>5062</v>
      </c>
      <c r="C4410" s="443" t="s">
        <v>5919</v>
      </c>
      <c r="D4410" s="444" t="s">
        <v>5920</v>
      </c>
      <c r="E4410" s="443" t="s">
        <v>1373</v>
      </c>
      <c r="F4410" s="444" t="s">
        <v>1374</v>
      </c>
      <c r="G4410" s="443" t="s">
        <v>6478</v>
      </c>
      <c r="H4410" s="443" t="s">
        <v>6479</v>
      </c>
      <c r="I4410" s="445">
        <v>659.45001220703125</v>
      </c>
      <c r="J4410" s="445">
        <v>2</v>
      </c>
      <c r="K4410" s="446">
        <v>1318.9000244140625</v>
      </c>
    </row>
    <row r="4411" spans="1:11" ht="14.45" customHeight="1" x14ac:dyDescent="0.2">
      <c r="A4411" s="441" t="s">
        <v>5061</v>
      </c>
      <c r="B4411" s="442" t="s">
        <v>5062</v>
      </c>
      <c r="C4411" s="443" t="s">
        <v>5919</v>
      </c>
      <c r="D4411" s="444" t="s">
        <v>5920</v>
      </c>
      <c r="E4411" s="443" t="s">
        <v>1373</v>
      </c>
      <c r="F4411" s="444" t="s">
        <v>1374</v>
      </c>
      <c r="G4411" s="443" t="s">
        <v>6480</v>
      </c>
      <c r="H4411" s="443" t="s">
        <v>6481</v>
      </c>
      <c r="I4411" s="445">
        <v>763.6099853515625</v>
      </c>
      <c r="J4411" s="445">
        <v>4</v>
      </c>
      <c r="K4411" s="446">
        <v>3054.429931640625</v>
      </c>
    </row>
    <row r="4412" spans="1:11" ht="14.45" customHeight="1" x14ac:dyDescent="0.2">
      <c r="A4412" s="441" t="s">
        <v>5061</v>
      </c>
      <c r="B4412" s="442" t="s">
        <v>5062</v>
      </c>
      <c r="C4412" s="443" t="s">
        <v>5919</v>
      </c>
      <c r="D4412" s="444" t="s">
        <v>5920</v>
      </c>
      <c r="E4412" s="443" t="s">
        <v>1373</v>
      </c>
      <c r="F4412" s="444" t="s">
        <v>1374</v>
      </c>
      <c r="G4412" s="443" t="s">
        <v>6482</v>
      </c>
      <c r="H4412" s="443" t="s">
        <v>6483</v>
      </c>
      <c r="I4412" s="445">
        <v>1606.2750244140625</v>
      </c>
      <c r="J4412" s="445">
        <v>4</v>
      </c>
      <c r="K4412" s="446">
        <v>6425.10009765625</v>
      </c>
    </row>
    <row r="4413" spans="1:11" ht="14.45" customHeight="1" x14ac:dyDescent="0.2">
      <c r="A4413" s="441" t="s">
        <v>5061</v>
      </c>
      <c r="B4413" s="442" t="s">
        <v>5062</v>
      </c>
      <c r="C4413" s="443" t="s">
        <v>5919</v>
      </c>
      <c r="D4413" s="444" t="s">
        <v>5920</v>
      </c>
      <c r="E4413" s="443" t="s">
        <v>1373</v>
      </c>
      <c r="F4413" s="444" t="s">
        <v>1374</v>
      </c>
      <c r="G4413" s="443" t="s">
        <v>6484</v>
      </c>
      <c r="H4413" s="443" t="s">
        <v>6485</v>
      </c>
      <c r="I4413" s="445">
        <v>2825.35009765625</v>
      </c>
      <c r="J4413" s="445">
        <v>2</v>
      </c>
      <c r="K4413" s="446">
        <v>5650.7001953125</v>
      </c>
    </row>
    <row r="4414" spans="1:11" ht="14.45" customHeight="1" x14ac:dyDescent="0.2">
      <c r="A4414" s="441" t="s">
        <v>5061</v>
      </c>
      <c r="B4414" s="442" t="s">
        <v>5062</v>
      </c>
      <c r="C4414" s="443" t="s">
        <v>5919</v>
      </c>
      <c r="D4414" s="444" t="s">
        <v>5920</v>
      </c>
      <c r="E4414" s="443" t="s">
        <v>1373</v>
      </c>
      <c r="F4414" s="444" t="s">
        <v>1374</v>
      </c>
      <c r="G4414" s="443" t="s">
        <v>6486</v>
      </c>
      <c r="H4414" s="443" t="s">
        <v>6487</v>
      </c>
      <c r="I4414" s="445">
        <v>1875.5</v>
      </c>
      <c r="J4414" s="445">
        <v>10</v>
      </c>
      <c r="K4414" s="446">
        <v>18755</v>
      </c>
    </row>
    <row r="4415" spans="1:11" ht="14.45" customHeight="1" x14ac:dyDescent="0.2">
      <c r="A4415" s="441" t="s">
        <v>5061</v>
      </c>
      <c r="B4415" s="442" t="s">
        <v>5062</v>
      </c>
      <c r="C4415" s="443" t="s">
        <v>5919</v>
      </c>
      <c r="D4415" s="444" t="s">
        <v>5920</v>
      </c>
      <c r="E4415" s="443" t="s">
        <v>1373</v>
      </c>
      <c r="F4415" s="444" t="s">
        <v>1374</v>
      </c>
      <c r="G4415" s="443" t="s">
        <v>5328</v>
      </c>
      <c r="H4415" s="443" t="s">
        <v>5329</v>
      </c>
      <c r="I4415" s="445">
        <v>769.55999755859375</v>
      </c>
      <c r="J4415" s="445">
        <v>108</v>
      </c>
      <c r="K4415" s="446">
        <v>83112.47802734375</v>
      </c>
    </row>
    <row r="4416" spans="1:11" ht="14.45" customHeight="1" x14ac:dyDescent="0.2">
      <c r="A4416" s="441" t="s">
        <v>5061</v>
      </c>
      <c r="B4416" s="442" t="s">
        <v>5062</v>
      </c>
      <c r="C4416" s="443" t="s">
        <v>5919</v>
      </c>
      <c r="D4416" s="444" t="s">
        <v>5920</v>
      </c>
      <c r="E4416" s="443" t="s">
        <v>1373</v>
      </c>
      <c r="F4416" s="444" t="s">
        <v>1374</v>
      </c>
      <c r="G4416" s="443" t="s">
        <v>6406</v>
      </c>
      <c r="H4416" s="443" t="s">
        <v>6488</v>
      </c>
      <c r="I4416" s="445">
        <v>1500.4000244140625</v>
      </c>
      <c r="J4416" s="445">
        <v>55</v>
      </c>
      <c r="K4416" s="446">
        <v>82522</v>
      </c>
    </row>
    <row r="4417" spans="1:11" ht="14.45" customHeight="1" x14ac:dyDescent="0.2">
      <c r="A4417" s="441" t="s">
        <v>5061</v>
      </c>
      <c r="B4417" s="442" t="s">
        <v>5062</v>
      </c>
      <c r="C4417" s="443" t="s">
        <v>5919</v>
      </c>
      <c r="D4417" s="444" t="s">
        <v>5920</v>
      </c>
      <c r="E4417" s="443" t="s">
        <v>1373</v>
      </c>
      <c r="F4417" s="444" t="s">
        <v>1374</v>
      </c>
      <c r="G4417" s="443" t="s">
        <v>6410</v>
      </c>
      <c r="H4417" s="443" t="s">
        <v>6489</v>
      </c>
      <c r="I4417" s="445">
        <v>7591.099964488636</v>
      </c>
      <c r="J4417" s="445">
        <v>18</v>
      </c>
      <c r="K4417" s="446">
        <v>150303.84124999866</v>
      </c>
    </row>
    <row r="4418" spans="1:11" ht="14.45" customHeight="1" x14ac:dyDescent="0.2">
      <c r="A4418" s="441" t="s">
        <v>5061</v>
      </c>
      <c r="B4418" s="442" t="s">
        <v>5062</v>
      </c>
      <c r="C4418" s="443" t="s">
        <v>5919</v>
      </c>
      <c r="D4418" s="444" t="s">
        <v>5920</v>
      </c>
      <c r="E4418" s="443" t="s">
        <v>1373</v>
      </c>
      <c r="F4418" s="444" t="s">
        <v>1374</v>
      </c>
      <c r="G4418" s="443" t="s">
        <v>6490</v>
      </c>
      <c r="H4418" s="443" t="s">
        <v>6491</v>
      </c>
      <c r="I4418" s="445">
        <v>8701.1103515625</v>
      </c>
      <c r="J4418" s="445">
        <v>35</v>
      </c>
      <c r="K4418" s="446">
        <v>304538.857421875</v>
      </c>
    </row>
    <row r="4419" spans="1:11" ht="14.45" customHeight="1" x14ac:dyDescent="0.2">
      <c r="A4419" s="441" t="s">
        <v>5061</v>
      </c>
      <c r="B4419" s="442" t="s">
        <v>5062</v>
      </c>
      <c r="C4419" s="443" t="s">
        <v>5919</v>
      </c>
      <c r="D4419" s="444" t="s">
        <v>5920</v>
      </c>
      <c r="E4419" s="443" t="s">
        <v>1373</v>
      </c>
      <c r="F4419" s="444" t="s">
        <v>1374</v>
      </c>
      <c r="G4419" s="443" t="s">
        <v>6492</v>
      </c>
      <c r="H4419" s="443" t="s">
        <v>6493</v>
      </c>
      <c r="I4419" s="445">
        <v>8701.1103515625</v>
      </c>
      <c r="J4419" s="445">
        <v>41</v>
      </c>
      <c r="K4419" s="446">
        <v>356745.5205078125</v>
      </c>
    </row>
    <row r="4420" spans="1:11" ht="14.45" customHeight="1" x14ac:dyDescent="0.2">
      <c r="A4420" s="441" t="s">
        <v>5061</v>
      </c>
      <c r="B4420" s="442" t="s">
        <v>5062</v>
      </c>
      <c r="C4420" s="443" t="s">
        <v>5919</v>
      </c>
      <c r="D4420" s="444" t="s">
        <v>5920</v>
      </c>
      <c r="E4420" s="443" t="s">
        <v>1373</v>
      </c>
      <c r="F4420" s="444" t="s">
        <v>1374</v>
      </c>
      <c r="G4420" s="443" t="s">
        <v>6486</v>
      </c>
      <c r="H4420" s="443" t="s">
        <v>6494</v>
      </c>
      <c r="I4420" s="445">
        <v>1875.5</v>
      </c>
      <c r="J4420" s="445">
        <v>15</v>
      </c>
      <c r="K4420" s="446">
        <v>28132.5</v>
      </c>
    </row>
    <row r="4421" spans="1:11" ht="14.45" customHeight="1" x14ac:dyDescent="0.2">
      <c r="A4421" s="441" t="s">
        <v>5061</v>
      </c>
      <c r="B4421" s="442" t="s">
        <v>5062</v>
      </c>
      <c r="C4421" s="443" t="s">
        <v>5919</v>
      </c>
      <c r="D4421" s="444" t="s">
        <v>5920</v>
      </c>
      <c r="E4421" s="443" t="s">
        <v>1373</v>
      </c>
      <c r="F4421" s="444" t="s">
        <v>1374</v>
      </c>
      <c r="G4421" s="443" t="s">
        <v>5328</v>
      </c>
      <c r="H4421" s="443" t="s">
        <v>5330</v>
      </c>
      <c r="I4421" s="445">
        <v>769.55999755859375</v>
      </c>
      <c r="J4421" s="445">
        <v>48</v>
      </c>
      <c r="K4421" s="446">
        <v>36938.87939453125</v>
      </c>
    </row>
    <row r="4422" spans="1:11" ht="14.45" customHeight="1" x14ac:dyDescent="0.2">
      <c r="A4422" s="441" t="s">
        <v>5061</v>
      </c>
      <c r="B4422" s="442" t="s">
        <v>5062</v>
      </c>
      <c r="C4422" s="443" t="s">
        <v>5919</v>
      </c>
      <c r="D4422" s="444" t="s">
        <v>5920</v>
      </c>
      <c r="E4422" s="443" t="s">
        <v>1373</v>
      </c>
      <c r="F4422" s="444" t="s">
        <v>1374</v>
      </c>
      <c r="G4422" s="443" t="s">
        <v>6492</v>
      </c>
      <c r="H4422" s="443" t="s">
        <v>6495</v>
      </c>
      <c r="I4422" s="445">
        <v>8701.1103515625</v>
      </c>
      <c r="J4422" s="445">
        <v>53</v>
      </c>
      <c r="K4422" s="446">
        <v>461158.8369140625</v>
      </c>
    </row>
    <row r="4423" spans="1:11" ht="14.45" customHeight="1" x14ac:dyDescent="0.2">
      <c r="A4423" s="441" t="s">
        <v>5061</v>
      </c>
      <c r="B4423" s="442" t="s">
        <v>5062</v>
      </c>
      <c r="C4423" s="443" t="s">
        <v>5919</v>
      </c>
      <c r="D4423" s="444" t="s">
        <v>5920</v>
      </c>
      <c r="E4423" s="443" t="s">
        <v>1373</v>
      </c>
      <c r="F4423" s="444" t="s">
        <v>1374</v>
      </c>
      <c r="G4423" s="443" t="s">
        <v>4043</v>
      </c>
      <c r="H4423" s="443" t="s">
        <v>4044</v>
      </c>
      <c r="I4423" s="445">
        <v>3.1350001096725464</v>
      </c>
      <c r="J4423" s="445">
        <v>100</v>
      </c>
      <c r="K4423" s="446">
        <v>313.5</v>
      </c>
    </row>
    <row r="4424" spans="1:11" ht="14.45" customHeight="1" x14ac:dyDescent="0.2">
      <c r="A4424" s="441" t="s">
        <v>5061</v>
      </c>
      <c r="B4424" s="442" t="s">
        <v>5062</v>
      </c>
      <c r="C4424" s="443" t="s">
        <v>5919</v>
      </c>
      <c r="D4424" s="444" t="s">
        <v>5920</v>
      </c>
      <c r="E4424" s="443" t="s">
        <v>1373</v>
      </c>
      <c r="F4424" s="444" t="s">
        <v>1374</v>
      </c>
      <c r="G4424" s="443" t="s">
        <v>4043</v>
      </c>
      <c r="H4424" s="443" t="s">
        <v>5346</v>
      </c>
      <c r="I4424" s="445">
        <v>3.130000114440918</v>
      </c>
      <c r="J4424" s="445">
        <v>100</v>
      </c>
      <c r="K4424" s="446">
        <v>313</v>
      </c>
    </row>
    <row r="4425" spans="1:11" ht="14.45" customHeight="1" x14ac:dyDescent="0.2">
      <c r="A4425" s="441" t="s">
        <v>5061</v>
      </c>
      <c r="B4425" s="442" t="s">
        <v>5062</v>
      </c>
      <c r="C4425" s="443" t="s">
        <v>5919</v>
      </c>
      <c r="D4425" s="444" t="s">
        <v>5920</v>
      </c>
      <c r="E4425" s="443" t="s">
        <v>1373</v>
      </c>
      <c r="F4425" s="444" t="s">
        <v>1374</v>
      </c>
      <c r="G4425" s="443" t="s">
        <v>6496</v>
      </c>
      <c r="H4425" s="443" t="s">
        <v>6497</v>
      </c>
      <c r="I4425" s="445">
        <v>790.1300048828125</v>
      </c>
      <c r="J4425" s="445">
        <v>30</v>
      </c>
      <c r="K4425" s="446">
        <v>23703.8994140625</v>
      </c>
    </row>
    <row r="4426" spans="1:11" ht="14.45" customHeight="1" x14ac:dyDescent="0.2">
      <c r="A4426" s="441" t="s">
        <v>5061</v>
      </c>
      <c r="B4426" s="442" t="s">
        <v>5062</v>
      </c>
      <c r="C4426" s="443" t="s">
        <v>5919</v>
      </c>
      <c r="D4426" s="444" t="s">
        <v>5920</v>
      </c>
      <c r="E4426" s="443" t="s">
        <v>1373</v>
      </c>
      <c r="F4426" s="444" t="s">
        <v>1374</v>
      </c>
      <c r="G4426" s="443" t="s">
        <v>6498</v>
      </c>
      <c r="H4426" s="443" t="s">
        <v>6499</v>
      </c>
      <c r="I4426" s="445">
        <v>790.1300048828125</v>
      </c>
      <c r="J4426" s="445">
        <v>40</v>
      </c>
      <c r="K4426" s="446">
        <v>31605.19921875</v>
      </c>
    </row>
    <row r="4427" spans="1:11" ht="14.45" customHeight="1" x14ac:dyDescent="0.2">
      <c r="A4427" s="441" t="s">
        <v>5061</v>
      </c>
      <c r="B4427" s="442" t="s">
        <v>5062</v>
      </c>
      <c r="C4427" s="443" t="s">
        <v>5919</v>
      </c>
      <c r="D4427" s="444" t="s">
        <v>5920</v>
      </c>
      <c r="E4427" s="443" t="s">
        <v>1373</v>
      </c>
      <c r="F4427" s="444" t="s">
        <v>1374</v>
      </c>
      <c r="G4427" s="443" t="s">
        <v>6500</v>
      </c>
      <c r="H4427" s="443" t="s">
        <v>6501</v>
      </c>
      <c r="I4427" s="445">
        <v>140.1199951171875</v>
      </c>
      <c r="J4427" s="445">
        <v>80</v>
      </c>
      <c r="K4427" s="446">
        <v>11209.4404296875</v>
      </c>
    </row>
    <row r="4428" spans="1:11" ht="14.45" customHeight="1" x14ac:dyDescent="0.2">
      <c r="A4428" s="441" t="s">
        <v>5061</v>
      </c>
      <c r="B4428" s="442" t="s">
        <v>5062</v>
      </c>
      <c r="C4428" s="443" t="s">
        <v>5919</v>
      </c>
      <c r="D4428" s="444" t="s">
        <v>5920</v>
      </c>
      <c r="E4428" s="443" t="s">
        <v>1373</v>
      </c>
      <c r="F4428" s="444" t="s">
        <v>1374</v>
      </c>
      <c r="G4428" s="443" t="s">
        <v>6500</v>
      </c>
      <c r="H4428" s="443" t="s">
        <v>6502</v>
      </c>
      <c r="I4428" s="445">
        <v>140.1199951171875</v>
      </c>
      <c r="J4428" s="445">
        <v>120</v>
      </c>
      <c r="K4428" s="446">
        <v>16814.16064453125</v>
      </c>
    </row>
    <row r="4429" spans="1:11" ht="14.45" customHeight="1" x14ac:dyDescent="0.2">
      <c r="A4429" s="441" t="s">
        <v>5061</v>
      </c>
      <c r="B4429" s="442" t="s">
        <v>5062</v>
      </c>
      <c r="C4429" s="443" t="s">
        <v>5919</v>
      </c>
      <c r="D4429" s="444" t="s">
        <v>5920</v>
      </c>
      <c r="E4429" s="443" t="s">
        <v>1373</v>
      </c>
      <c r="F4429" s="444" t="s">
        <v>1374</v>
      </c>
      <c r="G4429" s="443" t="s">
        <v>6503</v>
      </c>
      <c r="H4429" s="443" t="s">
        <v>6504</v>
      </c>
      <c r="I4429" s="445">
        <v>12088</v>
      </c>
      <c r="J4429" s="445">
        <v>1</v>
      </c>
      <c r="K4429" s="446">
        <v>12088</v>
      </c>
    </row>
    <row r="4430" spans="1:11" ht="14.45" customHeight="1" x14ac:dyDescent="0.2">
      <c r="A4430" s="441" t="s">
        <v>5061</v>
      </c>
      <c r="B4430" s="442" t="s">
        <v>5062</v>
      </c>
      <c r="C4430" s="443" t="s">
        <v>5919</v>
      </c>
      <c r="D4430" s="444" t="s">
        <v>5920</v>
      </c>
      <c r="E4430" s="443" t="s">
        <v>1373</v>
      </c>
      <c r="F4430" s="444" t="s">
        <v>1374</v>
      </c>
      <c r="G4430" s="443" t="s">
        <v>6397</v>
      </c>
      <c r="H4430" s="443" t="s">
        <v>6505</v>
      </c>
      <c r="I4430" s="445">
        <v>1070.8499755859375</v>
      </c>
      <c r="J4430" s="445">
        <v>50</v>
      </c>
      <c r="K4430" s="446">
        <v>53542.5</v>
      </c>
    </row>
    <row r="4431" spans="1:11" ht="14.45" customHeight="1" x14ac:dyDescent="0.2">
      <c r="A4431" s="441" t="s">
        <v>5061</v>
      </c>
      <c r="B4431" s="442" t="s">
        <v>5062</v>
      </c>
      <c r="C4431" s="443" t="s">
        <v>5919</v>
      </c>
      <c r="D4431" s="444" t="s">
        <v>5920</v>
      </c>
      <c r="E4431" s="443" t="s">
        <v>1373</v>
      </c>
      <c r="F4431" s="444" t="s">
        <v>1374</v>
      </c>
      <c r="G4431" s="443" t="s">
        <v>6496</v>
      </c>
      <c r="H4431" s="443" t="s">
        <v>6506</v>
      </c>
      <c r="I4431" s="445">
        <v>790.1300048828125</v>
      </c>
      <c r="J4431" s="445">
        <v>20</v>
      </c>
      <c r="K4431" s="446">
        <v>15802.599609375</v>
      </c>
    </row>
    <row r="4432" spans="1:11" ht="14.45" customHeight="1" x14ac:dyDescent="0.2">
      <c r="A4432" s="441" t="s">
        <v>5061</v>
      </c>
      <c r="B4432" s="442" t="s">
        <v>5062</v>
      </c>
      <c r="C4432" s="443" t="s">
        <v>5919</v>
      </c>
      <c r="D4432" s="444" t="s">
        <v>5920</v>
      </c>
      <c r="E4432" s="443" t="s">
        <v>1373</v>
      </c>
      <c r="F4432" s="444" t="s">
        <v>1374</v>
      </c>
      <c r="G4432" s="443" t="s">
        <v>6498</v>
      </c>
      <c r="H4432" s="443" t="s">
        <v>6507</v>
      </c>
      <c r="I4432" s="445">
        <v>790.1300048828125</v>
      </c>
      <c r="J4432" s="445">
        <v>10</v>
      </c>
      <c r="K4432" s="446">
        <v>7901.2998046875</v>
      </c>
    </row>
    <row r="4433" spans="1:11" ht="14.45" customHeight="1" x14ac:dyDescent="0.2">
      <c r="A4433" s="441" t="s">
        <v>5061</v>
      </c>
      <c r="B4433" s="442" t="s">
        <v>5062</v>
      </c>
      <c r="C4433" s="443" t="s">
        <v>5919</v>
      </c>
      <c r="D4433" s="444" t="s">
        <v>5920</v>
      </c>
      <c r="E4433" s="443" t="s">
        <v>1373</v>
      </c>
      <c r="F4433" s="444" t="s">
        <v>1374</v>
      </c>
      <c r="G4433" s="443" t="s">
        <v>4891</v>
      </c>
      <c r="H4433" s="443" t="s">
        <v>4892</v>
      </c>
      <c r="I4433" s="445">
        <v>0.47181817889213562</v>
      </c>
      <c r="J4433" s="445">
        <v>3900</v>
      </c>
      <c r="K4433" s="446">
        <v>1839</v>
      </c>
    </row>
    <row r="4434" spans="1:11" ht="14.45" customHeight="1" x14ac:dyDescent="0.2">
      <c r="A4434" s="441" t="s">
        <v>5061</v>
      </c>
      <c r="B4434" s="442" t="s">
        <v>5062</v>
      </c>
      <c r="C4434" s="443" t="s">
        <v>5919</v>
      </c>
      <c r="D4434" s="444" t="s">
        <v>5920</v>
      </c>
      <c r="E4434" s="443" t="s">
        <v>1373</v>
      </c>
      <c r="F4434" s="444" t="s">
        <v>1374</v>
      </c>
      <c r="G4434" s="443" t="s">
        <v>4891</v>
      </c>
      <c r="H4434" s="443" t="s">
        <v>4894</v>
      </c>
      <c r="I4434" s="445">
        <v>0.47166666388511658</v>
      </c>
      <c r="J4434" s="445">
        <v>1800</v>
      </c>
      <c r="K4434" s="446">
        <v>850</v>
      </c>
    </row>
    <row r="4435" spans="1:11" ht="14.45" customHeight="1" x14ac:dyDescent="0.2">
      <c r="A4435" s="441" t="s">
        <v>5061</v>
      </c>
      <c r="B4435" s="442" t="s">
        <v>5062</v>
      </c>
      <c r="C4435" s="443" t="s">
        <v>5919</v>
      </c>
      <c r="D4435" s="444" t="s">
        <v>5920</v>
      </c>
      <c r="E4435" s="443" t="s">
        <v>1373</v>
      </c>
      <c r="F4435" s="444" t="s">
        <v>1374</v>
      </c>
      <c r="G4435" s="443" t="s">
        <v>6508</v>
      </c>
      <c r="H4435" s="443" t="s">
        <v>6509</v>
      </c>
      <c r="I4435" s="445">
        <v>700.00333658854163</v>
      </c>
      <c r="J4435" s="445">
        <v>20</v>
      </c>
      <c r="K4435" s="446">
        <v>14000.030029296875</v>
      </c>
    </row>
    <row r="4436" spans="1:11" ht="14.45" customHeight="1" x14ac:dyDescent="0.2">
      <c r="A4436" s="441" t="s">
        <v>5061</v>
      </c>
      <c r="B4436" s="442" t="s">
        <v>5062</v>
      </c>
      <c r="C4436" s="443" t="s">
        <v>5919</v>
      </c>
      <c r="D4436" s="444" t="s">
        <v>5920</v>
      </c>
      <c r="E4436" s="443" t="s">
        <v>1373</v>
      </c>
      <c r="F4436" s="444" t="s">
        <v>1374</v>
      </c>
      <c r="G4436" s="443" t="s">
        <v>5830</v>
      </c>
      <c r="H4436" s="443" t="s">
        <v>5831</v>
      </c>
      <c r="I4436" s="445">
        <v>93.268002319335935</v>
      </c>
      <c r="J4436" s="445">
        <v>120</v>
      </c>
      <c r="K4436" s="446">
        <v>11211.899963378906</v>
      </c>
    </row>
    <row r="4437" spans="1:11" ht="14.45" customHeight="1" x14ac:dyDescent="0.2">
      <c r="A4437" s="441" t="s">
        <v>5061</v>
      </c>
      <c r="B4437" s="442" t="s">
        <v>5062</v>
      </c>
      <c r="C4437" s="443" t="s">
        <v>5919</v>
      </c>
      <c r="D4437" s="444" t="s">
        <v>5920</v>
      </c>
      <c r="E4437" s="443" t="s">
        <v>1373</v>
      </c>
      <c r="F4437" s="444" t="s">
        <v>1374</v>
      </c>
      <c r="G4437" s="443" t="s">
        <v>6510</v>
      </c>
      <c r="H4437" s="443" t="s">
        <v>6511</v>
      </c>
      <c r="I4437" s="445">
        <v>832.20001220703125</v>
      </c>
      <c r="J4437" s="445">
        <v>30</v>
      </c>
      <c r="K4437" s="446">
        <v>24966.048828125</v>
      </c>
    </row>
    <row r="4438" spans="1:11" ht="14.45" customHeight="1" x14ac:dyDescent="0.2">
      <c r="A4438" s="441" t="s">
        <v>5061</v>
      </c>
      <c r="B4438" s="442" t="s">
        <v>5062</v>
      </c>
      <c r="C4438" s="443" t="s">
        <v>5919</v>
      </c>
      <c r="D4438" s="444" t="s">
        <v>5920</v>
      </c>
      <c r="E4438" s="443" t="s">
        <v>1373</v>
      </c>
      <c r="F4438" s="444" t="s">
        <v>1374</v>
      </c>
      <c r="G4438" s="443" t="s">
        <v>5830</v>
      </c>
      <c r="H4438" s="443" t="s">
        <v>6512</v>
      </c>
      <c r="I4438" s="445">
        <v>99.220001220703125</v>
      </c>
      <c r="J4438" s="445">
        <v>10</v>
      </c>
      <c r="K4438" s="446">
        <v>992.20001220703125</v>
      </c>
    </row>
    <row r="4439" spans="1:11" ht="14.45" customHeight="1" x14ac:dyDescent="0.2">
      <c r="A4439" s="441" t="s">
        <v>5061</v>
      </c>
      <c r="B4439" s="442" t="s">
        <v>5062</v>
      </c>
      <c r="C4439" s="443" t="s">
        <v>5919</v>
      </c>
      <c r="D4439" s="444" t="s">
        <v>5920</v>
      </c>
      <c r="E4439" s="443" t="s">
        <v>1373</v>
      </c>
      <c r="F4439" s="444" t="s">
        <v>1374</v>
      </c>
      <c r="G4439" s="443" t="s">
        <v>5830</v>
      </c>
      <c r="H4439" s="443" t="s">
        <v>5832</v>
      </c>
      <c r="I4439" s="445">
        <v>99.220001220703125</v>
      </c>
      <c r="J4439" s="445">
        <v>80</v>
      </c>
      <c r="K4439" s="446">
        <v>7937.60009765625</v>
      </c>
    </row>
    <row r="4440" spans="1:11" ht="14.45" customHeight="1" x14ac:dyDescent="0.2">
      <c r="A4440" s="441" t="s">
        <v>5061</v>
      </c>
      <c r="B4440" s="442" t="s">
        <v>5062</v>
      </c>
      <c r="C4440" s="443" t="s">
        <v>5919</v>
      </c>
      <c r="D4440" s="444" t="s">
        <v>5920</v>
      </c>
      <c r="E4440" s="443" t="s">
        <v>1373</v>
      </c>
      <c r="F4440" s="444" t="s">
        <v>1374</v>
      </c>
      <c r="G4440" s="443" t="s">
        <v>6513</v>
      </c>
      <c r="H4440" s="443" t="s">
        <v>6514</v>
      </c>
      <c r="I4440" s="445">
        <v>2.0199999809265137</v>
      </c>
      <c r="J4440" s="445">
        <v>200</v>
      </c>
      <c r="K4440" s="446">
        <v>404</v>
      </c>
    </row>
    <row r="4441" spans="1:11" ht="14.45" customHeight="1" x14ac:dyDescent="0.2">
      <c r="A4441" s="441" t="s">
        <v>5061</v>
      </c>
      <c r="B4441" s="442" t="s">
        <v>5062</v>
      </c>
      <c r="C4441" s="443" t="s">
        <v>5919</v>
      </c>
      <c r="D4441" s="444" t="s">
        <v>5920</v>
      </c>
      <c r="E4441" s="443" t="s">
        <v>1373</v>
      </c>
      <c r="F4441" s="444" t="s">
        <v>1374</v>
      </c>
      <c r="G4441" s="443" t="s">
        <v>2833</v>
      </c>
      <c r="H4441" s="443" t="s">
        <v>2834</v>
      </c>
      <c r="I4441" s="445">
        <v>21.229999542236328</v>
      </c>
      <c r="J4441" s="445">
        <v>20</v>
      </c>
      <c r="K4441" s="446">
        <v>424.60000610351563</v>
      </c>
    </row>
    <row r="4442" spans="1:11" ht="14.45" customHeight="1" x14ac:dyDescent="0.2">
      <c r="A4442" s="441" t="s">
        <v>5061</v>
      </c>
      <c r="B4442" s="442" t="s">
        <v>5062</v>
      </c>
      <c r="C4442" s="443" t="s">
        <v>5919</v>
      </c>
      <c r="D4442" s="444" t="s">
        <v>5920</v>
      </c>
      <c r="E4442" s="443" t="s">
        <v>1373</v>
      </c>
      <c r="F4442" s="444" t="s">
        <v>1374</v>
      </c>
      <c r="G4442" s="443" t="s">
        <v>2833</v>
      </c>
      <c r="H4442" s="443" t="s">
        <v>4055</v>
      </c>
      <c r="I4442" s="445">
        <v>21.236666361490887</v>
      </c>
      <c r="J4442" s="445">
        <v>30</v>
      </c>
      <c r="K4442" s="446">
        <v>637.09999084472656</v>
      </c>
    </row>
    <row r="4443" spans="1:11" ht="14.45" customHeight="1" x14ac:dyDescent="0.2">
      <c r="A4443" s="441" t="s">
        <v>5061</v>
      </c>
      <c r="B4443" s="442" t="s">
        <v>5062</v>
      </c>
      <c r="C4443" s="443" t="s">
        <v>5919</v>
      </c>
      <c r="D4443" s="444" t="s">
        <v>5920</v>
      </c>
      <c r="E4443" s="443" t="s">
        <v>1373</v>
      </c>
      <c r="F4443" s="444" t="s">
        <v>1374</v>
      </c>
      <c r="G4443" s="443" t="s">
        <v>2833</v>
      </c>
      <c r="H4443" s="443" t="s">
        <v>4056</v>
      </c>
      <c r="I4443" s="445">
        <v>21.239999771118164</v>
      </c>
      <c r="J4443" s="445">
        <v>10</v>
      </c>
      <c r="K4443" s="446">
        <v>212.39999389648438</v>
      </c>
    </row>
    <row r="4444" spans="1:11" ht="14.45" customHeight="1" x14ac:dyDescent="0.2">
      <c r="A4444" s="441" t="s">
        <v>5061</v>
      </c>
      <c r="B4444" s="442" t="s">
        <v>5062</v>
      </c>
      <c r="C4444" s="443" t="s">
        <v>5919</v>
      </c>
      <c r="D4444" s="444" t="s">
        <v>5920</v>
      </c>
      <c r="E4444" s="443" t="s">
        <v>4146</v>
      </c>
      <c r="F4444" s="444" t="s">
        <v>4147</v>
      </c>
      <c r="G4444" s="443" t="s">
        <v>6515</v>
      </c>
      <c r="H4444" s="443" t="s">
        <v>6516</v>
      </c>
      <c r="I4444" s="445">
        <v>4800.68017578125</v>
      </c>
      <c r="J4444" s="445">
        <v>30</v>
      </c>
      <c r="K4444" s="446">
        <v>144020.25</v>
      </c>
    </row>
    <row r="4445" spans="1:11" ht="14.45" customHeight="1" x14ac:dyDescent="0.2">
      <c r="A4445" s="441" t="s">
        <v>5061</v>
      </c>
      <c r="B4445" s="442" t="s">
        <v>5062</v>
      </c>
      <c r="C4445" s="443" t="s">
        <v>5919</v>
      </c>
      <c r="D4445" s="444" t="s">
        <v>5920</v>
      </c>
      <c r="E4445" s="443" t="s">
        <v>4146</v>
      </c>
      <c r="F4445" s="444" t="s">
        <v>4147</v>
      </c>
      <c r="G4445" s="443" t="s">
        <v>6515</v>
      </c>
      <c r="H4445" s="443" t="s">
        <v>6517</v>
      </c>
      <c r="I4445" s="445">
        <v>4800.68017578125</v>
      </c>
      <c r="J4445" s="445">
        <v>10</v>
      </c>
      <c r="K4445" s="446">
        <v>48006.75</v>
      </c>
    </row>
    <row r="4446" spans="1:11" ht="14.45" customHeight="1" x14ac:dyDescent="0.2">
      <c r="A4446" s="441" t="s">
        <v>5061</v>
      </c>
      <c r="B4446" s="442" t="s">
        <v>5062</v>
      </c>
      <c r="C4446" s="443" t="s">
        <v>5919</v>
      </c>
      <c r="D4446" s="444" t="s">
        <v>5920</v>
      </c>
      <c r="E4446" s="443" t="s">
        <v>4146</v>
      </c>
      <c r="F4446" s="444" t="s">
        <v>4147</v>
      </c>
      <c r="G4446" s="443" t="s">
        <v>5296</v>
      </c>
      <c r="H4446" s="443" t="s">
        <v>5297</v>
      </c>
      <c r="I4446" s="445">
        <v>150.00166575113931</v>
      </c>
      <c r="J4446" s="445">
        <v>290</v>
      </c>
      <c r="K4446" s="446">
        <v>43501.4892578125</v>
      </c>
    </row>
    <row r="4447" spans="1:11" ht="14.45" customHeight="1" x14ac:dyDescent="0.2">
      <c r="A4447" s="441" t="s">
        <v>5061</v>
      </c>
      <c r="B4447" s="442" t="s">
        <v>5062</v>
      </c>
      <c r="C4447" s="443" t="s">
        <v>5919</v>
      </c>
      <c r="D4447" s="444" t="s">
        <v>5920</v>
      </c>
      <c r="E4447" s="443" t="s">
        <v>4146</v>
      </c>
      <c r="F4447" s="444" t="s">
        <v>4147</v>
      </c>
      <c r="G4447" s="443" t="s">
        <v>5296</v>
      </c>
      <c r="H4447" s="443" t="s">
        <v>5368</v>
      </c>
      <c r="I4447" s="445">
        <v>150.00166575113931</v>
      </c>
      <c r="J4447" s="445">
        <v>290</v>
      </c>
      <c r="K4447" s="446">
        <v>43501.19970703125</v>
      </c>
    </row>
    <row r="4448" spans="1:11" ht="14.45" customHeight="1" x14ac:dyDescent="0.2">
      <c r="A4448" s="441" t="s">
        <v>5061</v>
      </c>
      <c r="B4448" s="442" t="s">
        <v>5062</v>
      </c>
      <c r="C4448" s="443" t="s">
        <v>5919</v>
      </c>
      <c r="D4448" s="444" t="s">
        <v>5920</v>
      </c>
      <c r="E4448" s="443" t="s">
        <v>4146</v>
      </c>
      <c r="F4448" s="444" t="s">
        <v>4147</v>
      </c>
      <c r="G4448" s="443" t="s">
        <v>6518</v>
      </c>
      <c r="H4448" s="443" t="s">
        <v>6519</v>
      </c>
      <c r="I4448" s="445">
        <v>2407.89990234375</v>
      </c>
      <c r="J4448" s="445">
        <v>7</v>
      </c>
      <c r="K4448" s="446">
        <v>16855.30029296875</v>
      </c>
    </row>
    <row r="4449" spans="1:11" ht="14.45" customHeight="1" x14ac:dyDescent="0.2">
      <c r="A4449" s="441" t="s">
        <v>5061</v>
      </c>
      <c r="B4449" s="442" t="s">
        <v>5062</v>
      </c>
      <c r="C4449" s="443" t="s">
        <v>5919</v>
      </c>
      <c r="D4449" s="444" t="s">
        <v>5920</v>
      </c>
      <c r="E4449" s="443" t="s">
        <v>4146</v>
      </c>
      <c r="F4449" s="444" t="s">
        <v>4147</v>
      </c>
      <c r="G4449" s="443" t="s">
        <v>5418</v>
      </c>
      <c r="H4449" s="443" t="s">
        <v>5419</v>
      </c>
      <c r="I4449" s="445">
        <v>1652.8599853515625</v>
      </c>
      <c r="J4449" s="445">
        <v>7</v>
      </c>
      <c r="K4449" s="446">
        <v>11570.019897460938</v>
      </c>
    </row>
    <row r="4450" spans="1:11" ht="14.45" customHeight="1" x14ac:dyDescent="0.2">
      <c r="A4450" s="441" t="s">
        <v>5061</v>
      </c>
      <c r="B4450" s="442" t="s">
        <v>5062</v>
      </c>
      <c r="C4450" s="443" t="s">
        <v>5919</v>
      </c>
      <c r="D4450" s="444" t="s">
        <v>5920</v>
      </c>
      <c r="E4450" s="443" t="s">
        <v>4146</v>
      </c>
      <c r="F4450" s="444" t="s">
        <v>4147</v>
      </c>
      <c r="G4450" s="443" t="s">
        <v>5418</v>
      </c>
      <c r="H4450" s="443" t="s">
        <v>5420</v>
      </c>
      <c r="I4450" s="445">
        <v>1652.8599853515625</v>
      </c>
      <c r="J4450" s="445">
        <v>1</v>
      </c>
      <c r="K4450" s="446">
        <v>1652.8599853515625</v>
      </c>
    </row>
    <row r="4451" spans="1:11" ht="14.45" customHeight="1" x14ac:dyDescent="0.2">
      <c r="A4451" s="441" t="s">
        <v>5061</v>
      </c>
      <c r="B4451" s="442" t="s">
        <v>5062</v>
      </c>
      <c r="C4451" s="443" t="s">
        <v>5919</v>
      </c>
      <c r="D4451" s="444" t="s">
        <v>5920</v>
      </c>
      <c r="E4451" s="443" t="s">
        <v>4146</v>
      </c>
      <c r="F4451" s="444" t="s">
        <v>4147</v>
      </c>
      <c r="G4451" s="443" t="s">
        <v>5418</v>
      </c>
      <c r="H4451" s="443" t="s">
        <v>6520</v>
      </c>
      <c r="I4451" s="445">
        <v>1652.8599853515625</v>
      </c>
      <c r="J4451" s="445">
        <v>27</v>
      </c>
      <c r="K4451" s="446">
        <v>44627.219604492188</v>
      </c>
    </row>
    <row r="4452" spans="1:11" ht="14.45" customHeight="1" x14ac:dyDescent="0.2">
      <c r="A4452" s="441" t="s">
        <v>5061</v>
      </c>
      <c r="B4452" s="442" t="s">
        <v>5062</v>
      </c>
      <c r="C4452" s="443" t="s">
        <v>5919</v>
      </c>
      <c r="D4452" s="444" t="s">
        <v>5920</v>
      </c>
      <c r="E4452" s="443" t="s">
        <v>4146</v>
      </c>
      <c r="F4452" s="444" t="s">
        <v>4147</v>
      </c>
      <c r="G4452" s="443" t="s">
        <v>4150</v>
      </c>
      <c r="H4452" s="443" t="s">
        <v>4151</v>
      </c>
      <c r="I4452" s="445">
        <v>10.163636294278232</v>
      </c>
      <c r="J4452" s="445">
        <v>1500</v>
      </c>
      <c r="K4452" s="446">
        <v>15245</v>
      </c>
    </row>
    <row r="4453" spans="1:11" ht="14.45" customHeight="1" x14ac:dyDescent="0.2">
      <c r="A4453" s="441" t="s">
        <v>5061</v>
      </c>
      <c r="B4453" s="442" t="s">
        <v>5062</v>
      </c>
      <c r="C4453" s="443" t="s">
        <v>5919</v>
      </c>
      <c r="D4453" s="444" t="s">
        <v>5920</v>
      </c>
      <c r="E4453" s="443" t="s">
        <v>4146</v>
      </c>
      <c r="F4453" s="444" t="s">
        <v>4147</v>
      </c>
      <c r="G4453" s="443" t="s">
        <v>4150</v>
      </c>
      <c r="H4453" s="443" t="s">
        <v>4152</v>
      </c>
      <c r="I4453" s="445">
        <v>10.164999961853027</v>
      </c>
      <c r="J4453" s="445">
        <v>850</v>
      </c>
      <c r="K4453" s="446">
        <v>8640.5</v>
      </c>
    </row>
    <row r="4454" spans="1:11" ht="14.45" customHeight="1" x14ac:dyDescent="0.2">
      <c r="A4454" s="441" t="s">
        <v>5061</v>
      </c>
      <c r="B4454" s="442" t="s">
        <v>5062</v>
      </c>
      <c r="C4454" s="443" t="s">
        <v>5919</v>
      </c>
      <c r="D4454" s="444" t="s">
        <v>5920</v>
      </c>
      <c r="E4454" s="443" t="s">
        <v>4146</v>
      </c>
      <c r="F4454" s="444" t="s">
        <v>4147</v>
      </c>
      <c r="G4454" s="443" t="s">
        <v>6521</v>
      </c>
      <c r="H4454" s="443" t="s">
        <v>6522</v>
      </c>
      <c r="I4454" s="445">
        <v>5770.4732572115381</v>
      </c>
      <c r="J4454" s="445">
        <v>60</v>
      </c>
      <c r="K4454" s="446">
        <v>346228.6796875</v>
      </c>
    </row>
    <row r="4455" spans="1:11" ht="14.45" customHeight="1" x14ac:dyDescent="0.2">
      <c r="A4455" s="441" t="s">
        <v>5061</v>
      </c>
      <c r="B4455" s="442" t="s">
        <v>5062</v>
      </c>
      <c r="C4455" s="443" t="s">
        <v>5919</v>
      </c>
      <c r="D4455" s="444" t="s">
        <v>5920</v>
      </c>
      <c r="E4455" s="443" t="s">
        <v>4146</v>
      </c>
      <c r="F4455" s="444" t="s">
        <v>4147</v>
      </c>
      <c r="G4455" s="443" t="s">
        <v>6523</v>
      </c>
      <c r="H4455" s="443" t="s">
        <v>6524</v>
      </c>
      <c r="I4455" s="445">
        <v>1884.8499755859375</v>
      </c>
      <c r="J4455" s="445">
        <v>318</v>
      </c>
      <c r="K4455" s="446">
        <v>599382.2998046875</v>
      </c>
    </row>
    <row r="4456" spans="1:11" ht="14.45" customHeight="1" x14ac:dyDescent="0.2">
      <c r="A4456" s="441" t="s">
        <v>5061</v>
      </c>
      <c r="B4456" s="442" t="s">
        <v>5062</v>
      </c>
      <c r="C4456" s="443" t="s">
        <v>5919</v>
      </c>
      <c r="D4456" s="444" t="s">
        <v>5920</v>
      </c>
      <c r="E4456" s="443" t="s">
        <v>4146</v>
      </c>
      <c r="F4456" s="444" t="s">
        <v>4147</v>
      </c>
      <c r="G4456" s="443" t="s">
        <v>6525</v>
      </c>
      <c r="H4456" s="443" t="s">
        <v>6526</v>
      </c>
      <c r="I4456" s="445">
        <v>1403</v>
      </c>
      <c r="J4456" s="445">
        <v>177</v>
      </c>
      <c r="K4456" s="446">
        <v>248331</v>
      </c>
    </row>
    <row r="4457" spans="1:11" ht="14.45" customHeight="1" x14ac:dyDescent="0.2">
      <c r="A4457" s="441" t="s">
        <v>5061</v>
      </c>
      <c r="B4457" s="442" t="s">
        <v>5062</v>
      </c>
      <c r="C4457" s="443" t="s">
        <v>5919</v>
      </c>
      <c r="D4457" s="444" t="s">
        <v>5920</v>
      </c>
      <c r="E4457" s="443" t="s">
        <v>4146</v>
      </c>
      <c r="F4457" s="444" t="s">
        <v>4147</v>
      </c>
      <c r="G4457" s="443" t="s">
        <v>6523</v>
      </c>
      <c r="H4457" s="443" t="s">
        <v>6527</v>
      </c>
      <c r="I4457" s="445">
        <v>1884.8499755859375</v>
      </c>
      <c r="J4457" s="445">
        <v>219</v>
      </c>
      <c r="K4457" s="446">
        <v>412782.14916992188</v>
      </c>
    </row>
    <row r="4458" spans="1:11" ht="14.45" customHeight="1" x14ac:dyDescent="0.2">
      <c r="A4458" s="441" t="s">
        <v>5061</v>
      </c>
      <c r="B4458" s="442" t="s">
        <v>5062</v>
      </c>
      <c r="C4458" s="443" t="s">
        <v>5919</v>
      </c>
      <c r="D4458" s="444" t="s">
        <v>5920</v>
      </c>
      <c r="E4458" s="443" t="s">
        <v>4146</v>
      </c>
      <c r="F4458" s="444" t="s">
        <v>4147</v>
      </c>
      <c r="G4458" s="443" t="s">
        <v>6525</v>
      </c>
      <c r="H4458" s="443" t="s">
        <v>6528</v>
      </c>
      <c r="I4458" s="445">
        <v>1403</v>
      </c>
      <c r="J4458" s="445">
        <v>100</v>
      </c>
      <c r="K4458" s="446">
        <v>140300</v>
      </c>
    </row>
    <row r="4459" spans="1:11" ht="14.45" customHeight="1" x14ac:dyDescent="0.2">
      <c r="A4459" s="441" t="s">
        <v>5061</v>
      </c>
      <c r="B4459" s="442" t="s">
        <v>5062</v>
      </c>
      <c r="C4459" s="443" t="s">
        <v>5919</v>
      </c>
      <c r="D4459" s="444" t="s">
        <v>5920</v>
      </c>
      <c r="E4459" s="443" t="s">
        <v>4146</v>
      </c>
      <c r="F4459" s="444" t="s">
        <v>4147</v>
      </c>
      <c r="G4459" s="443" t="s">
        <v>6529</v>
      </c>
      <c r="H4459" s="443" t="s">
        <v>6530</v>
      </c>
      <c r="I4459" s="445">
        <v>1896.0699462890625</v>
      </c>
      <c r="J4459" s="445">
        <v>5</v>
      </c>
      <c r="K4459" s="446">
        <v>9480.349609375</v>
      </c>
    </row>
    <row r="4460" spans="1:11" ht="14.45" customHeight="1" x14ac:dyDescent="0.2">
      <c r="A4460" s="441" t="s">
        <v>5061</v>
      </c>
      <c r="B4460" s="442" t="s">
        <v>5062</v>
      </c>
      <c r="C4460" s="443" t="s">
        <v>5919</v>
      </c>
      <c r="D4460" s="444" t="s">
        <v>5920</v>
      </c>
      <c r="E4460" s="443" t="s">
        <v>4146</v>
      </c>
      <c r="F4460" s="444" t="s">
        <v>4147</v>
      </c>
      <c r="G4460" s="443" t="s">
        <v>5369</v>
      </c>
      <c r="H4460" s="443" t="s">
        <v>5370</v>
      </c>
      <c r="I4460" s="445">
        <v>16.819999694824219</v>
      </c>
      <c r="J4460" s="445">
        <v>100</v>
      </c>
      <c r="K4460" s="446">
        <v>1682</v>
      </c>
    </row>
    <row r="4461" spans="1:11" ht="14.45" customHeight="1" x14ac:dyDescent="0.2">
      <c r="A4461" s="441" t="s">
        <v>5061</v>
      </c>
      <c r="B4461" s="442" t="s">
        <v>5062</v>
      </c>
      <c r="C4461" s="443" t="s">
        <v>5919</v>
      </c>
      <c r="D4461" s="444" t="s">
        <v>5920</v>
      </c>
      <c r="E4461" s="443" t="s">
        <v>4146</v>
      </c>
      <c r="F4461" s="444" t="s">
        <v>4147</v>
      </c>
      <c r="G4461" s="443" t="s">
        <v>5371</v>
      </c>
      <c r="H4461" s="443" t="s">
        <v>5372</v>
      </c>
      <c r="I4461" s="445">
        <v>16.697500705718994</v>
      </c>
      <c r="J4461" s="445">
        <v>610</v>
      </c>
      <c r="K4461" s="446">
        <v>10185</v>
      </c>
    </row>
    <row r="4462" spans="1:11" ht="14.45" customHeight="1" x14ac:dyDescent="0.2">
      <c r="A4462" s="441" t="s">
        <v>5061</v>
      </c>
      <c r="B4462" s="442" t="s">
        <v>5062</v>
      </c>
      <c r="C4462" s="443" t="s">
        <v>5919</v>
      </c>
      <c r="D4462" s="444" t="s">
        <v>5920</v>
      </c>
      <c r="E4462" s="443" t="s">
        <v>4146</v>
      </c>
      <c r="F4462" s="444" t="s">
        <v>4147</v>
      </c>
      <c r="G4462" s="443" t="s">
        <v>5369</v>
      </c>
      <c r="H4462" s="443" t="s">
        <v>5373</v>
      </c>
      <c r="I4462" s="445">
        <v>16.819999694824219</v>
      </c>
      <c r="J4462" s="445">
        <v>400</v>
      </c>
      <c r="K4462" s="446">
        <v>6728</v>
      </c>
    </row>
    <row r="4463" spans="1:11" ht="14.45" customHeight="1" x14ac:dyDescent="0.2">
      <c r="A4463" s="441" t="s">
        <v>5061</v>
      </c>
      <c r="B4463" s="442" t="s">
        <v>5062</v>
      </c>
      <c r="C4463" s="443" t="s">
        <v>5919</v>
      </c>
      <c r="D4463" s="444" t="s">
        <v>5920</v>
      </c>
      <c r="E4463" s="443" t="s">
        <v>4146</v>
      </c>
      <c r="F4463" s="444" t="s">
        <v>4147</v>
      </c>
      <c r="G4463" s="443" t="s">
        <v>6531</v>
      </c>
      <c r="H4463" s="443" t="s">
        <v>6532</v>
      </c>
      <c r="I4463" s="445">
        <v>1306.800048828125</v>
      </c>
      <c r="J4463" s="445">
        <v>20</v>
      </c>
      <c r="K4463" s="446">
        <v>26136</v>
      </c>
    </row>
    <row r="4464" spans="1:11" ht="14.45" customHeight="1" x14ac:dyDescent="0.2">
      <c r="A4464" s="441" t="s">
        <v>5061</v>
      </c>
      <c r="B4464" s="442" t="s">
        <v>5062</v>
      </c>
      <c r="C4464" s="443" t="s">
        <v>5919</v>
      </c>
      <c r="D4464" s="444" t="s">
        <v>5920</v>
      </c>
      <c r="E4464" s="443" t="s">
        <v>4146</v>
      </c>
      <c r="F4464" s="444" t="s">
        <v>4147</v>
      </c>
      <c r="G4464" s="443" t="s">
        <v>6533</v>
      </c>
      <c r="H4464" s="443" t="s">
        <v>6534</v>
      </c>
      <c r="I4464" s="445">
        <v>1306.800048828125</v>
      </c>
      <c r="J4464" s="445">
        <v>5</v>
      </c>
      <c r="K4464" s="446">
        <v>6534</v>
      </c>
    </row>
    <row r="4465" spans="1:11" ht="14.45" customHeight="1" x14ac:dyDescent="0.2">
      <c r="A4465" s="441" t="s">
        <v>5061</v>
      </c>
      <c r="B4465" s="442" t="s">
        <v>5062</v>
      </c>
      <c r="C4465" s="443" t="s">
        <v>5919</v>
      </c>
      <c r="D4465" s="444" t="s">
        <v>5920</v>
      </c>
      <c r="E4465" s="443" t="s">
        <v>4146</v>
      </c>
      <c r="F4465" s="444" t="s">
        <v>4147</v>
      </c>
      <c r="G4465" s="443" t="s">
        <v>6531</v>
      </c>
      <c r="H4465" s="443" t="s">
        <v>6535</v>
      </c>
      <c r="I4465" s="445">
        <v>1306.800048828125</v>
      </c>
      <c r="J4465" s="445">
        <v>5</v>
      </c>
      <c r="K4465" s="446">
        <v>6534</v>
      </c>
    </row>
    <row r="4466" spans="1:11" ht="14.45" customHeight="1" x14ac:dyDescent="0.2">
      <c r="A4466" s="441" t="s">
        <v>5061</v>
      </c>
      <c r="B4466" s="442" t="s">
        <v>5062</v>
      </c>
      <c r="C4466" s="443" t="s">
        <v>5919</v>
      </c>
      <c r="D4466" s="444" t="s">
        <v>5920</v>
      </c>
      <c r="E4466" s="443" t="s">
        <v>4146</v>
      </c>
      <c r="F4466" s="444" t="s">
        <v>4147</v>
      </c>
      <c r="G4466" s="443" t="s">
        <v>6533</v>
      </c>
      <c r="H4466" s="443" t="s">
        <v>6536</v>
      </c>
      <c r="I4466" s="445">
        <v>1306.800048828125</v>
      </c>
      <c r="J4466" s="445">
        <v>5</v>
      </c>
      <c r="K4466" s="446">
        <v>6534</v>
      </c>
    </row>
    <row r="4467" spans="1:11" ht="14.45" customHeight="1" x14ac:dyDescent="0.2">
      <c r="A4467" s="441" t="s">
        <v>5061</v>
      </c>
      <c r="B4467" s="442" t="s">
        <v>5062</v>
      </c>
      <c r="C4467" s="443" t="s">
        <v>5919</v>
      </c>
      <c r="D4467" s="444" t="s">
        <v>5920</v>
      </c>
      <c r="E4467" s="443" t="s">
        <v>4146</v>
      </c>
      <c r="F4467" s="444" t="s">
        <v>4147</v>
      </c>
      <c r="G4467" s="443" t="s">
        <v>6531</v>
      </c>
      <c r="H4467" s="443" t="s">
        <v>6537</v>
      </c>
      <c r="I4467" s="445">
        <v>1306.800048828125</v>
      </c>
      <c r="J4467" s="445">
        <v>15</v>
      </c>
      <c r="K4467" s="446">
        <v>19602</v>
      </c>
    </row>
    <row r="4468" spans="1:11" ht="14.45" customHeight="1" x14ac:dyDescent="0.2">
      <c r="A4468" s="441" t="s">
        <v>5061</v>
      </c>
      <c r="B4468" s="442" t="s">
        <v>5062</v>
      </c>
      <c r="C4468" s="443" t="s">
        <v>5919</v>
      </c>
      <c r="D4468" s="444" t="s">
        <v>5920</v>
      </c>
      <c r="E4468" s="443" t="s">
        <v>4146</v>
      </c>
      <c r="F4468" s="444" t="s">
        <v>4147</v>
      </c>
      <c r="G4468" s="443" t="s">
        <v>6533</v>
      </c>
      <c r="H4468" s="443" t="s">
        <v>6538</v>
      </c>
      <c r="I4468" s="445">
        <v>1306.800048828125</v>
      </c>
      <c r="J4468" s="445">
        <v>5</v>
      </c>
      <c r="K4468" s="446">
        <v>6534</v>
      </c>
    </row>
    <row r="4469" spans="1:11" ht="14.45" customHeight="1" x14ac:dyDescent="0.2">
      <c r="A4469" s="441" t="s">
        <v>5061</v>
      </c>
      <c r="B4469" s="442" t="s">
        <v>5062</v>
      </c>
      <c r="C4469" s="443" t="s">
        <v>5919</v>
      </c>
      <c r="D4469" s="444" t="s">
        <v>5920</v>
      </c>
      <c r="E4469" s="443" t="s">
        <v>4146</v>
      </c>
      <c r="F4469" s="444" t="s">
        <v>4147</v>
      </c>
      <c r="G4469" s="443" t="s">
        <v>6539</v>
      </c>
      <c r="H4469" s="443" t="s">
        <v>6540</v>
      </c>
      <c r="I4469" s="445">
        <v>60.5</v>
      </c>
      <c r="J4469" s="445">
        <v>200</v>
      </c>
      <c r="K4469" s="446">
        <v>12100</v>
      </c>
    </row>
    <row r="4470" spans="1:11" ht="14.45" customHeight="1" x14ac:dyDescent="0.2">
      <c r="A4470" s="441" t="s">
        <v>5061</v>
      </c>
      <c r="B4470" s="442" t="s">
        <v>5062</v>
      </c>
      <c r="C4470" s="443" t="s">
        <v>5919</v>
      </c>
      <c r="D4470" s="444" t="s">
        <v>5920</v>
      </c>
      <c r="E4470" s="443" t="s">
        <v>4146</v>
      </c>
      <c r="F4470" s="444" t="s">
        <v>4147</v>
      </c>
      <c r="G4470" s="443" t="s">
        <v>6539</v>
      </c>
      <c r="H4470" s="443" t="s">
        <v>6541</v>
      </c>
      <c r="I4470" s="445">
        <v>60.5</v>
      </c>
      <c r="J4470" s="445">
        <v>100</v>
      </c>
      <c r="K4470" s="446">
        <v>6050</v>
      </c>
    </row>
    <row r="4471" spans="1:11" ht="14.45" customHeight="1" x14ac:dyDescent="0.2">
      <c r="A4471" s="441" t="s">
        <v>5061</v>
      </c>
      <c r="B4471" s="442" t="s">
        <v>5062</v>
      </c>
      <c r="C4471" s="443" t="s">
        <v>5919</v>
      </c>
      <c r="D4471" s="444" t="s">
        <v>5920</v>
      </c>
      <c r="E4471" s="443" t="s">
        <v>4158</v>
      </c>
      <c r="F4471" s="444" t="s">
        <v>4159</v>
      </c>
      <c r="G4471" s="443" t="s">
        <v>6542</v>
      </c>
      <c r="H4471" s="443" t="s">
        <v>6543</v>
      </c>
      <c r="I4471" s="445">
        <v>52.900001525878906</v>
      </c>
      <c r="J4471" s="445">
        <v>600</v>
      </c>
      <c r="K4471" s="446">
        <v>31740</v>
      </c>
    </row>
    <row r="4472" spans="1:11" ht="14.45" customHeight="1" x14ac:dyDescent="0.2">
      <c r="A4472" s="441" t="s">
        <v>5061</v>
      </c>
      <c r="B4472" s="442" t="s">
        <v>5062</v>
      </c>
      <c r="C4472" s="443" t="s">
        <v>5919</v>
      </c>
      <c r="D4472" s="444" t="s">
        <v>5920</v>
      </c>
      <c r="E4472" s="443" t="s">
        <v>4158</v>
      </c>
      <c r="F4472" s="444" t="s">
        <v>4159</v>
      </c>
      <c r="G4472" s="443" t="s">
        <v>6544</v>
      </c>
      <c r="H4472" s="443" t="s">
        <v>6545</v>
      </c>
      <c r="I4472" s="445">
        <v>52.900001525878906</v>
      </c>
      <c r="J4472" s="445">
        <v>504</v>
      </c>
      <c r="K4472" s="446">
        <v>26661.599853515625</v>
      </c>
    </row>
    <row r="4473" spans="1:11" ht="14.45" customHeight="1" x14ac:dyDescent="0.2">
      <c r="A4473" s="441" t="s">
        <v>5061</v>
      </c>
      <c r="B4473" s="442" t="s">
        <v>5062</v>
      </c>
      <c r="C4473" s="443" t="s">
        <v>5919</v>
      </c>
      <c r="D4473" s="444" t="s">
        <v>5920</v>
      </c>
      <c r="E4473" s="443" t="s">
        <v>4158</v>
      </c>
      <c r="F4473" s="444" t="s">
        <v>4159</v>
      </c>
      <c r="G4473" s="443" t="s">
        <v>6546</v>
      </c>
      <c r="H4473" s="443" t="s">
        <v>6547</v>
      </c>
      <c r="I4473" s="445">
        <v>35.310001373291016</v>
      </c>
      <c r="J4473" s="445">
        <v>72</v>
      </c>
      <c r="K4473" s="446">
        <v>2542.1400146484375</v>
      </c>
    </row>
    <row r="4474" spans="1:11" ht="14.45" customHeight="1" x14ac:dyDescent="0.2">
      <c r="A4474" s="441" t="s">
        <v>5061</v>
      </c>
      <c r="B4474" s="442" t="s">
        <v>5062</v>
      </c>
      <c r="C4474" s="443" t="s">
        <v>5919</v>
      </c>
      <c r="D4474" s="444" t="s">
        <v>5920</v>
      </c>
      <c r="E4474" s="443" t="s">
        <v>4158</v>
      </c>
      <c r="F4474" s="444" t="s">
        <v>4159</v>
      </c>
      <c r="G4474" s="443" t="s">
        <v>6548</v>
      </c>
      <c r="H4474" s="443" t="s">
        <v>6549</v>
      </c>
      <c r="I4474" s="445">
        <v>40.139999389648438</v>
      </c>
      <c r="J4474" s="445">
        <v>36</v>
      </c>
      <c r="K4474" s="446">
        <v>1444.8599853515625</v>
      </c>
    </row>
    <row r="4475" spans="1:11" ht="14.45" customHeight="1" x14ac:dyDescent="0.2">
      <c r="A4475" s="441" t="s">
        <v>5061</v>
      </c>
      <c r="B4475" s="442" t="s">
        <v>5062</v>
      </c>
      <c r="C4475" s="443" t="s">
        <v>5919</v>
      </c>
      <c r="D4475" s="444" t="s">
        <v>5920</v>
      </c>
      <c r="E4475" s="443" t="s">
        <v>4158</v>
      </c>
      <c r="F4475" s="444" t="s">
        <v>4159</v>
      </c>
      <c r="G4475" s="443" t="s">
        <v>6550</v>
      </c>
      <c r="H4475" s="443" t="s">
        <v>6551</v>
      </c>
      <c r="I4475" s="445">
        <v>35.075000762939453</v>
      </c>
      <c r="J4475" s="445">
        <v>72</v>
      </c>
      <c r="K4475" s="446">
        <v>2525.219970703125</v>
      </c>
    </row>
    <row r="4476" spans="1:11" ht="14.45" customHeight="1" x14ac:dyDescent="0.2">
      <c r="A4476" s="441" t="s">
        <v>5061</v>
      </c>
      <c r="B4476" s="442" t="s">
        <v>5062</v>
      </c>
      <c r="C4476" s="443" t="s">
        <v>5919</v>
      </c>
      <c r="D4476" s="444" t="s">
        <v>5920</v>
      </c>
      <c r="E4476" s="443" t="s">
        <v>4158</v>
      </c>
      <c r="F4476" s="444" t="s">
        <v>4159</v>
      </c>
      <c r="G4476" s="443" t="s">
        <v>4164</v>
      </c>
      <c r="H4476" s="443" t="s">
        <v>4165</v>
      </c>
      <c r="I4476" s="445">
        <v>28.059999465942383</v>
      </c>
      <c r="J4476" s="445">
        <v>36</v>
      </c>
      <c r="K4476" s="446">
        <v>1010.1599731445313</v>
      </c>
    </row>
    <row r="4477" spans="1:11" ht="14.45" customHeight="1" x14ac:dyDescent="0.2">
      <c r="A4477" s="441" t="s">
        <v>5061</v>
      </c>
      <c r="B4477" s="442" t="s">
        <v>5062</v>
      </c>
      <c r="C4477" s="443" t="s">
        <v>5919</v>
      </c>
      <c r="D4477" s="444" t="s">
        <v>5920</v>
      </c>
      <c r="E4477" s="443" t="s">
        <v>4158</v>
      </c>
      <c r="F4477" s="444" t="s">
        <v>4159</v>
      </c>
      <c r="G4477" s="443" t="s">
        <v>6552</v>
      </c>
      <c r="H4477" s="443" t="s">
        <v>6553</v>
      </c>
      <c r="I4477" s="445">
        <v>546.66998291015625</v>
      </c>
      <c r="J4477" s="445">
        <v>12</v>
      </c>
      <c r="K4477" s="446">
        <v>6560</v>
      </c>
    </row>
    <row r="4478" spans="1:11" ht="14.45" customHeight="1" x14ac:dyDescent="0.2">
      <c r="A4478" s="441" t="s">
        <v>5061</v>
      </c>
      <c r="B4478" s="442" t="s">
        <v>5062</v>
      </c>
      <c r="C4478" s="443" t="s">
        <v>5919</v>
      </c>
      <c r="D4478" s="444" t="s">
        <v>5920</v>
      </c>
      <c r="E4478" s="443" t="s">
        <v>4158</v>
      </c>
      <c r="F4478" s="444" t="s">
        <v>4159</v>
      </c>
      <c r="G4478" s="443" t="s">
        <v>6554</v>
      </c>
      <c r="H4478" s="443" t="s">
        <v>6555</v>
      </c>
      <c r="I4478" s="445">
        <v>753.72998046875</v>
      </c>
      <c r="J4478" s="445">
        <v>12</v>
      </c>
      <c r="K4478" s="446">
        <v>9044.7998046875</v>
      </c>
    </row>
    <row r="4479" spans="1:11" ht="14.45" customHeight="1" x14ac:dyDescent="0.2">
      <c r="A4479" s="441" t="s">
        <v>5061</v>
      </c>
      <c r="B4479" s="442" t="s">
        <v>5062</v>
      </c>
      <c r="C4479" s="443" t="s">
        <v>5919</v>
      </c>
      <c r="D4479" s="444" t="s">
        <v>5920</v>
      </c>
      <c r="E4479" s="443" t="s">
        <v>4158</v>
      </c>
      <c r="F4479" s="444" t="s">
        <v>4159</v>
      </c>
      <c r="G4479" s="443" t="s">
        <v>4184</v>
      </c>
      <c r="H4479" s="443" t="s">
        <v>4185</v>
      </c>
      <c r="I4479" s="445">
        <v>108.22000122070313</v>
      </c>
      <c r="J4479" s="445">
        <v>48</v>
      </c>
      <c r="K4479" s="446">
        <v>5194.31982421875</v>
      </c>
    </row>
    <row r="4480" spans="1:11" ht="14.45" customHeight="1" x14ac:dyDescent="0.2">
      <c r="A4480" s="441" t="s">
        <v>5061</v>
      </c>
      <c r="B4480" s="442" t="s">
        <v>5062</v>
      </c>
      <c r="C4480" s="443" t="s">
        <v>5919</v>
      </c>
      <c r="D4480" s="444" t="s">
        <v>5920</v>
      </c>
      <c r="E4480" s="443" t="s">
        <v>4158</v>
      </c>
      <c r="F4480" s="444" t="s">
        <v>4159</v>
      </c>
      <c r="G4480" s="443" t="s">
        <v>4216</v>
      </c>
      <c r="H4480" s="443" t="s">
        <v>4217</v>
      </c>
      <c r="I4480" s="445">
        <v>47.75</v>
      </c>
      <c r="J4480" s="445">
        <v>72</v>
      </c>
      <c r="K4480" s="446">
        <v>3438.330078125</v>
      </c>
    </row>
    <row r="4481" spans="1:11" ht="14.45" customHeight="1" x14ac:dyDescent="0.2">
      <c r="A4481" s="441" t="s">
        <v>5061</v>
      </c>
      <c r="B4481" s="442" t="s">
        <v>5062</v>
      </c>
      <c r="C4481" s="443" t="s">
        <v>5919</v>
      </c>
      <c r="D4481" s="444" t="s">
        <v>5920</v>
      </c>
      <c r="E4481" s="443" t="s">
        <v>4158</v>
      </c>
      <c r="F4481" s="444" t="s">
        <v>4159</v>
      </c>
      <c r="G4481" s="443" t="s">
        <v>6556</v>
      </c>
      <c r="H4481" s="443" t="s">
        <v>6557</v>
      </c>
      <c r="I4481" s="445">
        <v>113.84999847412109</v>
      </c>
      <c r="J4481" s="445">
        <v>24</v>
      </c>
      <c r="K4481" s="446">
        <v>2732.39990234375</v>
      </c>
    </row>
    <row r="4482" spans="1:11" ht="14.45" customHeight="1" x14ac:dyDescent="0.2">
      <c r="A4482" s="441" t="s">
        <v>5061</v>
      </c>
      <c r="B4482" s="442" t="s">
        <v>5062</v>
      </c>
      <c r="C4482" s="443" t="s">
        <v>5919</v>
      </c>
      <c r="D4482" s="444" t="s">
        <v>5920</v>
      </c>
      <c r="E4482" s="443" t="s">
        <v>4158</v>
      </c>
      <c r="F4482" s="444" t="s">
        <v>4159</v>
      </c>
      <c r="G4482" s="443" t="s">
        <v>6558</v>
      </c>
      <c r="H4482" s="443" t="s">
        <v>6559</v>
      </c>
      <c r="I4482" s="445">
        <v>67.849998474121094</v>
      </c>
      <c r="J4482" s="445">
        <v>1008</v>
      </c>
      <c r="K4482" s="446">
        <v>68392.80078125</v>
      </c>
    </row>
    <row r="4483" spans="1:11" ht="14.45" customHeight="1" x14ac:dyDescent="0.2">
      <c r="A4483" s="441" t="s">
        <v>5061</v>
      </c>
      <c r="B4483" s="442" t="s">
        <v>5062</v>
      </c>
      <c r="C4483" s="443" t="s">
        <v>5919</v>
      </c>
      <c r="D4483" s="444" t="s">
        <v>5920</v>
      </c>
      <c r="E4483" s="443" t="s">
        <v>4158</v>
      </c>
      <c r="F4483" s="444" t="s">
        <v>4159</v>
      </c>
      <c r="G4483" s="443" t="s">
        <v>6560</v>
      </c>
      <c r="H4483" s="443" t="s">
        <v>6561</v>
      </c>
      <c r="I4483" s="445">
        <v>69</v>
      </c>
      <c r="J4483" s="445">
        <v>36</v>
      </c>
      <c r="K4483" s="446">
        <v>2484</v>
      </c>
    </row>
    <row r="4484" spans="1:11" ht="14.45" customHeight="1" x14ac:dyDescent="0.2">
      <c r="A4484" s="441" t="s">
        <v>5061</v>
      </c>
      <c r="B4484" s="442" t="s">
        <v>5062</v>
      </c>
      <c r="C4484" s="443" t="s">
        <v>5919</v>
      </c>
      <c r="D4484" s="444" t="s">
        <v>5920</v>
      </c>
      <c r="E4484" s="443" t="s">
        <v>4158</v>
      </c>
      <c r="F4484" s="444" t="s">
        <v>4159</v>
      </c>
      <c r="G4484" s="443" t="s">
        <v>6562</v>
      </c>
      <c r="H4484" s="443" t="s">
        <v>6563</v>
      </c>
      <c r="I4484" s="445">
        <v>65.550003051757813</v>
      </c>
      <c r="J4484" s="445">
        <v>108</v>
      </c>
      <c r="K4484" s="446">
        <v>7079.400146484375</v>
      </c>
    </row>
    <row r="4485" spans="1:11" ht="14.45" customHeight="1" x14ac:dyDescent="0.2">
      <c r="A4485" s="441" t="s">
        <v>5061</v>
      </c>
      <c r="B4485" s="442" t="s">
        <v>5062</v>
      </c>
      <c r="C4485" s="443" t="s">
        <v>5919</v>
      </c>
      <c r="D4485" s="444" t="s">
        <v>5920</v>
      </c>
      <c r="E4485" s="443" t="s">
        <v>4158</v>
      </c>
      <c r="F4485" s="444" t="s">
        <v>4159</v>
      </c>
      <c r="G4485" s="443" t="s">
        <v>6564</v>
      </c>
      <c r="H4485" s="443" t="s">
        <v>6565</v>
      </c>
      <c r="I4485" s="445">
        <v>65.550003051757813</v>
      </c>
      <c r="J4485" s="445">
        <v>252</v>
      </c>
      <c r="K4485" s="446">
        <v>16518.600341796875</v>
      </c>
    </row>
    <row r="4486" spans="1:11" ht="14.45" customHeight="1" x14ac:dyDescent="0.2">
      <c r="A4486" s="441" t="s">
        <v>5061</v>
      </c>
      <c r="B4486" s="442" t="s">
        <v>5062</v>
      </c>
      <c r="C4486" s="443" t="s">
        <v>5919</v>
      </c>
      <c r="D4486" s="444" t="s">
        <v>5920</v>
      </c>
      <c r="E4486" s="443" t="s">
        <v>4158</v>
      </c>
      <c r="F4486" s="444" t="s">
        <v>4159</v>
      </c>
      <c r="G4486" s="443" t="s">
        <v>6566</v>
      </c>
      <c r="H4486" s="443" t="s">
        <v>6567</v>
      </c>
      <c r="I4486" s="445">
        <v>69</v>
      </c>
      <c r="J4486" s="445">
        <v>648</v>
      </c>
      <c r="K4486" s="446">
        <v>44712</v>
      </c>
    </row>
    <row r="4487" spans="1:11" ht="14.45" customHeight="1" x14ac:dyDescent="0.2">
      <c r="A4487" s="441" t="s">
        <v>5061</v>
      </c>
      <c r="B4487" s="442" t="s">
        <v>5062</v>
      </c>
      <c r="C4487" s="443" t="s">
        <v>5919</v>
      </c>
      <c r="D4487" s="444" t="s">
        <v>5920</v>
      </c>
      <c r="E4487" s="443" t="s">
        <v>4158</v>
      </c>
      <c r="F4487" s="444" t="s">
        <v>4159</v>
      </c>
      <c r="G4487" s="443" t="s">
        <v>6568</v>
      </c>
      <c r="H4487" s="443" t="s">
        <v>6569</v>
      </c>
      <c r="I4487" s="445">
        <v>69</v>
      </c>
      <c r="J4487" s="445">
        <v>180</v>
      </c>
      <c r="K4487" s="446">
        <v>12420</v>
      </c>
    </row>
    <row r="4488" spans="1:11" ht="14.45" customHeight="1" x14ac:dyDescent="0.2">
      <c r="A4488" s="441" t="s">
        <v>5061</v>
      </c>
      <c r="B4488" s="442" t="s">
        <v>5062</v>
      </c>
      <c r="C4488" s="443" t="s">
        <v>5919</v>
      </c>
      <c r="D4488" s="444" t="s">
        <v>5920</v>
      </c>
      <c r="E4488" s="443" t="s">
        <v>4158</v>
      </c>
      <c r="F4488" s="444" t="s">
        <v>4159</v>
      </c>
      <c r="G4488" s="443" t="s">
        <v>6570</v>
      </c>
      <c r="H4488" s="443" t="s">
        <v>6571</v>
      </c>
      <c r="I4488" s="445">
        <v>42.549999237060547</v>
      </c>
      <c r="J4488" s="445">
        <v>1080</v>
      </c>
      <c r="K4488" s="446">
        <v>45954.000061035156</v>
      </c>
    </row>
    <row r="4489" spans="1:11" ht="14.45" customHeight="1" x14ac:dyDescent="0.2">
      <c r="A4489" s="441" t="s">
        <v>5061</v>
      </c>
      <c r="B4489" s="442" t="s">
        <v>5062</v>
      </c>
      <c r="C4489" s="443" t="s">
        <v>5919</v>
      </c>
      <c r="D4489" s="444" t="s">
        <v>5920</v>
      </c>
      <c r="E4489" s="443" t="s">
        <v>4158</v>
      </c>
      <c r="F4489" s="444" t="s">
        <v>4159</v>
      </c>
      <c r="G4489" s="443" t="s">
        <v>6572</v>
      </c>
      <c r="H4489" s="443" t="s">
        <v>6573</v>
      </c>
      <c r="I4489" s="445">
        <v>33.349998474121094</v>
      </c>
      <c r="J4489" s="445">
        <v>1656</v>
      </c>
      <c r="K4489" s="446">
        <v>55227.600219726563</v>
      </c>
    </row>
    <row r="4490" spans="1:11" ht="14.45" customHeight="1" x14ac:dyDescent="0.2">
      <c r="A4490" s="441" t="s">
        <v>5061</v>
      </c>
      <c r="B4490" s="442" t="s">
        <v>5062</v>
      </c>
      <c r="C4490" s="443" t="s">
        <v>5919</v>
      </c>
      <c r="D4490" s="444" t="s">
        <v>5920</v>
      </c>
      <c r="E4490" s="443" t="s">
        <v>4158</v>
      </c>
      <c r="F4490" s="444" t="s">
        <v>4159</v>
      </c>
      <c r="G4490" s="443" t="s">
        <v>6542</v>
      </c>
      <c r="H4490" s="443" t="s">
        <v>6574</v>
      </c>
      <c r="I4490" s="445">
        <v>52.900001525878906</v>
      </c>
      <c r="J4490" s="445">
        <v>792</v>
      </c>
      <c r="K4490" s="446">
        <v>41896.799560546875</v>
      </c>
    </row>
    <row r="4491" spans="1:11" ht="14.45" customHeight="1" x14ac:dyDescent="0.2">
      <c r="A4491" s="441" t="s">
        <v>5061</v>
      </c>
      <c r="B4491" s="442" t="s">
        <v>5062</v>
      </c>
      <c r="C4491" s="443" t="s">
        <v>5919</v>
      </c>
      <c r="D4491" s="444" t="s">
        <v>5920</v>
      </c>
      <c r="E4491" s="443" t="s">
        <v>4158</v>
      </c>
      <c r="F4491" s="444" t="s">
        <v>4159</v>
      </c>
      <c r="G4491" s="443" t="s">
        <v>6575</v>
      </c>
      <c r="H4491" s="443" t="s">
        <v>6576</v>
      </c>
      <c r="I4491" s="445">
        <v>513.91998291015625</v>
      </c>
      <c r="J4491" s="445">
        <v>12</v>
      </c>
      <c r="K4491" s="446">
        <v>6167</v>
      </c>
    </row>
    <row r="4492" spans="1:11" ht="14.45" customHeight="1" x14ac:dyDescent="0.2">
      <c r="A4492" s="441" t="s">
        <v>5061</v>
      </c>
      <c r="B4492" s="442" t="s">
        <v>5062</v>
      </c>
      <c r="C4492" s="443" t="s">
        <v>5919</v>
      </c>
      <c r="D4492" s="444" t="s">
        <v>5920</v>
      </c>
      <c r="E4492" s="443" t="s">
        <v>4158</v>
      </c>
      <c r="F4492" s="444" t="s">
        <v>4159</v>
      </c>
      <c r="G4492" s="443" t="s">
        <v>6577</v>
      </c>
      <c r="H4492" s="443" t="s">
        <v>6578</v>
      </c>
      <c r="I4492" s="445">
        <v>695.31500244140625</v>
      </c>
      <c r="J4492" s="445">
        <v>66</v>
      </c>
      <c r="K4492" s="446">
        <v>46721.59033203125</v>
      </c>
    </row>
    <row r="4493" spans="1:11" ht="14.45" customHeight="1" x14ac:dyDescent="0.2">
      <c r="A4493" s="441" t="s">
        <v>5061</v>
      </c>
      <c r="B4493" s="442" t="s">
        <v>5062</v>
      </c>
      <c r="C4493" s="443" t="s">
        <v>5919</v>
      </c>
      <c r="D4493" s="444" t="s">
        <v>5920</v>
      </c>
      <c r="E4493" s="443" t="s">
        <v>4158</v>
      </c>
      <c r="F4493" s="444" t="s">
        <v>4159</v>
      </c>
      <c r="G4493" s="443" t="s">
        <v>6579</v>
      </c>
      <c r="H4493" s="443" t="s">
        <v>6580</v>
      </c>
      <c r="I4493" s="445">
        <v>376.48001098632813</v>
      </c>
      <c r="J4493" s="445">
        <v>120</v>
      </c>
      <c r="K4493" s="446">
        <v>45177.7490234375</v>
      </c>
    </row>
    <row r="4494" spans="1:11" ht="14.45" customHeight="1" x14ac:dyDescent="0.2">
      <c r="A4494" s="441" t="s">
        <v>5061</v>
      </c>
      <c r="B4494" s="442" t="s">
        <v>5062</v>
      </c>
      <c r="C4494" s="443" t="s">
        <v>5919</v>
      </c>
      <c r="D4494" s="444" t="s">
        <v>5920</v>
      </c>
      <c r="E4494" s="443" t="s">
        <v>4158</v>
      </c>
      <c r="F4494" s="444" t="s">
        <v>4159</v>
      </c>
      <c r="G4494" s="443" t="s">
        <v>6581</v>
      </c>
      <c r="H4494" s="443" t="s">
        <v>6582</v>
      </c>
      <c r="I4494" s="445">
        <v>330.47000122070313</v>
      </c>
      <c r="J4494" s="445">
        <v>120</v>
      </c>
      <c r="K4494" s="446">
        <v>39656.0498046875</v>
      </c>
    </row>
    <row r="4495" spans="1:11" ht="14.45" customHeight="1" x14ac:dyDescent="0.2">
      <c r="A4495" s="441" t="s">
        <v>5061</v>
      </c>
      <c r="B4495" s="442" t="s">
        <v>5062</v>
      </c>
      <c r="C4495" s="443" t="s">
        <v>5919</v>
      </c>
      <c r="D4495" s="444" t="s">
        <v>5920</v>
      </c>
      <c r="E4495" s="443" t="s">
        <v>4158</v>
      </c>
      <c r="F4495" s="444" t="s">
        <v>4159</v>
      </c>
      <c r="G4495" s="443" t="s">
        <v>4260</v>
      </c>
      <c r="H4495" s="443" t="s">
        <v>4261</v>
      </c>
      <c r="I4495" s="445">
        <v>39.740001678466797</v>
      </c>
      <c r="J4495" s="445">
        <v>612</v>
      </c>
      <c r="K4495" s="446">
        <v>24320.279663085938</v>
      </c>
    </row>
    <row r="4496" spans="1:11" ht="14.45" customHeight="1" x14ac:dyDescent="0.2">
      <c r="A4496" s="441" t="s">
        <v>5061</v>
      </c>
      <c r="B4496" s="442" t="s">
        <v>5062</v>
      </c>
      <c r="C4496" s="443" t="s">
        <v>5919</v>
      </c>
      <c r="D4496" s="444" t="s">
        <v>5920</v>
      </c>
      <c r="E4496" s="443" t="s">
        <v>4158</v>
      </c>
      <c r="F4496" s="444" t="s">
        <v>4159</v>
      </c>
      <c r="G4496" s="443" t="s">
        <v>4262</v>
      </c>
      <c r="H4496" s="443" t="s">
        <v>4263</v>
      </c>
      <c r="I4496" s="445">
        <v>28.860000610351563</v>
      </c>
      <c r="J4496" s="445">
        <v>216</v>
      </c>
      <c r="K4496" s="446">
        <v>6234.030029296875</v>
      </c>
    </row>
    <row r="4497" spans="1:11" ht="14.45" customHeight="1" x14ac:dyDescent="0.2">
      <c r="A4497" s="441" t="s">
        <v>5061</v>
      </c>
      <c r="B4497" s="442" t="s">
        <v>5062</v>
      </c>
      <c r="C4497" s="443" t="s">
        <v>5919</v>
      </c>
      <c r="D4497" s="444" t="s">
        <v>5920</v>
      </c>
      <c r="E4497" s="443" t="s">
        <v>4158</v>
      </c>
      <c r="F4497" s="444" t="s">
        <v>4159</v>
      </c>
      <c r="G4497" s="443" t="s">
        <v>6583</v>
      </c>
      <c r="H4497" s="443" t="s">
        <v>6584</v>
      </c>
      <c r="I4497" s="445">
        <v>57.049999237060547</v>
      </c>
      <c r="J4497" s="445">
        <v>36</v>
      </c>
      <c r="K4497" s="446">
        <v>2053.669921875</v>
      </c>
    </row>
    <row r="4498" spans="1:11" ht="14.45" customHeight="1" x14ac:dyDescent="0.2">
      <c r="A4498" s="441" t="s">
        <v>5061</v>
      </c>
      <c r="B4498" s="442" t="s">
        <v>5062</v>
      </c>
      <c r="C4498" s="443" t="s">
        <v>5919</v>
      </c>
      <c r="D4498" s="444" t="s">
        <v>5920</v>
      </c>
      <c r="E4498" s="443" t="s">
        <v>4158</v>
      </c>
      <c r="F4498" s="444" t="s">
        <v>4159</v>
      </c>
      <c r="G4498" s="443" t="s">
        <v>6585</v>
      </c>
      <c r="H4498" s="443" t="s">
        <v>6586</v>
      </c>
      <c r="I4498" s="445">
        <v>78.680000305175781</v>
      </c>
      <c r="J4498" s="445">
        <v>36</v>
      </c>
      <c r="K4498" s="446">
        <v>2832.340087890625</v>
      </c>
    </row>
    <row r="4499" spans="1:11" ht="14.45" customHeight="1" x14ac:dyDescent="0.2">
      <c r="A4499" s="441" t="s">
        <v>5061</v>
      </c>
      <c r="B4499" s="442" t="s">
        <v>5062</v>
      </c>
      <c r="C4499" s="443" t="s">
        <v>5919</v>
      </c>
      <c r="D4499" s="444" t="s">
        <v>5920</v>
      </c>
      <c r="E4499" s="443" t="s">
        <v>4158</v>
      </c>
      <c r="F4499" s="444" t="s">
        <v>4159</v>
      </c>
      <c r="G4499" s="443" t="s">
        <v>6587</v>
      </c>
      <c r="H4499" s="443" t="s">
        <v>6588</v>
      </c>
      <c r="I4499" s="445">
        <v>42.509998321533203</v>
      </c>
      <c r="J4499" s="445">
        <v>180</v>
      </c>
      <c r="K4499" s="446">
        <v>7651.540283203125</v>
      </c>
    </row>
    <row r="4500" spans="1:11" ht="14.45" customHeight="1" x14ac:dyDescent="0.2">
      <c r="A4500" s="441" t="s">
        <v>5061</v>
      </c>
      <c r="B4500" s="442" t="s">
        <v>5062</v>
      </c>
      <c r="C4500" s="443" t="s">
        <v>5919</v>
      </c>
      <c r="D4500" s="444" t="s">
        <v>5920</v>
      </c>
      <c r="E4500" s="443" t="s">
        <v>4158</v>
      </c>
      <c r="F4500" s="444" t="s">
        <v>4159</v>
      </c>
      <c r="G4500" s="443" t="s">
        <v>6589</v>
      </c>
      <c r="H4500" s="443" t="s">
        <v>6590</v>
      </c>
      <c r="I4500" s="445">
        <v>56.030908064408735</v>
      </c>
      <c r="J4500" s="445">
        <v>972</v>
      </c>
      <c r="K4500" s="446">
        <v>54464.99951171875</v>
      </c>
    </row>
    <row r="4501" spans="1:11" ht="14.45" customHeight="1" x14ac:dyDescent="0.2">
      <c r="A4501" s="441" t="s">
        <v>5061</v>
      </c>
      <c r="B4501" s="442" t="s">
        <v>5062</v>
      </c>
      <c r="C4501" s="443" t="s">
        <v>5919</v>
      </c>
      <c r="D4501" s="444" t="s">
        <v>5920</v>
      </c>
      <c r="E4501" s="443" t="s">
        <v>4158</v>
      </c>
      <c r="F4501" s="444" t="s">
        <v>4159</v>
      </c>
      <c r="G4501" s="443" t="s">
        <v>6591</v>
      </c>
      <c r="H4501" s="443" t="s">
        <v>6592</v>
      </c>
      <c r="I4501" s="445">
        <v>78.480003356933594</v>
      </c>
      <c r="J4501" s="445">
        <v>180</v>
      </c>
      <c r="K4501" s="446">
        <v>14126.59033203125</v>
      </c>
    </row>
    <row r="4502" spans="1:11" ht="14.45" customHeight="1" x14ac:dyDescent="0.2">
      <c r="A4502" s="441" t="s">
        <v>5061</v>
      </c>
      <c r="B4502" s="442" t="s">
        <v>5062</v>
      </c>
      <c r="C4502" s="443" t="s">
        <v>5919</v>
      </c>
      <c r="D4502" s="444" t="s">
        <v>5920</v>
      </c>
      <c r="E4502" s="443" t="s">
        <v>4158</v>
      </c>
      <c r="F4502" s="444" t="s">
        <v>4159</v>
      </c>
      <c r="G4502" s="443" t="s">
        <v>6593</v>
      </c>
      <c r="H4502" s="443" t="s">
        <v>6594</v>
      </c>
      <c r="I4502" s="445">
        <v>90.639999389648438</v>
      </c>
      <c r="J4502" s="445">
        <v>144</v>
      </c>
      <c r="K4502" s="446">
        <v>13052.02001953125</v>
      </c>
    </row>
    <row r="4503" spans="1:11" ht="14.45" customHeight="1" x14ac:dyDescent="0.2">
      <c r="A4503" s="441" t="s">
        <v>5061</v>
      </c>
      <c r="B4503" s="442" t="s">
        <v>5062</v>
      </c>
      <c r="C4503" s="443" t="s">
        <v>5919</v>
      </c>
      <c r="D4503" s="444" t="s">
        <v>5920</v>
      </c>
      <c r="E4503" s="443" t="s">
        <v>4158</v>
      </c>
      <c r="F4503" s="444" t="s">
        <v>4159</v>
      </c>
      <c r="G4503" s="443" t="s">
        <v>6595</v>
      </c>
      <c r="H4503" s="443" t="s">
        <v>6596</v>
      </c>
      <c r="I4503" s="445">
        <v>76.44000244140625</v>
      </c>
      <c r="J4503" s="445">
        <v>72</v>
      </c>
      <c r="K4503" s="446">
        <v>5503.56005859375</v>
      </c>
    </row>
    <row r="4504" spans="1:11" ht="14.45" customHeight="1" x14ac:dyDescent="0.2">
      <c r="A4504" s="441" t="s">
        <v>5061</v>
      </c>
      <c r="B4504" s="442" t="s">
        <v>5062</v>
      </c>
      <c r="C4504" s="443" t="s">
        <v>5919</v>
      </c>
      <c r="D4504" s="444" t="s">
        <v>5920</v>
      </c>
      <c r="E4504" s="443" t="s">
        <v>4158</v>
      </c>
      <c r="F4504" s="444" t="s">
        <v>4159</v>
      </c>
      <c r="G4504" s="443" t="s">
        <v>6597</v>
      </c>
      <c r="H4504" s="443" t="s">
        <v>6598</v>
      </c>
      <c r="I4504" s="445">
        <v>845.8499755859375</v>
      </c>
      <c r="J4504" s="445">
        <v>42</v>
      </c>
      <c r="K4504" s="446">
        <v>35525.58056640625</v>
      </c>
    </row>
    <row r="4505" spans="1:11" ht="14.45" customHeight="1" x14ac:dyDescent="0.2">
      <c r="A4505" s="441" t="s">
        <v>5061</v>
      </c>
      <c r="B4505" s="442" t="s">
        <v>5062</v>
      </c>
      <c r="C4505" s="443" t="s">
        <v>5919</v>
      </c>
      <c r="D4505" s="444" t="s">
        <v>5920</v>
      </c>
      <c r="E4505" s="443" t="s">
        <v>4158</v>
      </c>
      <c r="F4505" s="444" t="s">
        <v>4159</v>
      </c>
      <c r="G4505" s="443" t="s">
        <v>6599</v>
      </c>
      <c r="H4505" s="443" t="s">
        <v>6600</v>
      </c>
      <c r="I4505" s="445">
        <v>163.24000549316406</v>
      </c>
      <c r="J4505" s="445">
        <v>24</v>
      </c>
      <c r="K4505" s="446">
        <v>3917.820068359375</v>
      </c>
    </row>
    <row r="4506" spans="1:11" ht="14.45" customHeight="1" x14ac:dyDescent="0.2">
      <c r="A4506" s="441" t="s">
        <v>5061</v>
      </c>
      <c r="B4506" s="442" t="s">
        <v>5062</v>
      </c>
      <c r="C4506" s="443" t="s">
        <v>5919</v>
      </c>
      <c r="D4506" s="444" t="s">
        <v>5920</v>
      </c>
      <c r="E4506" s="443" t="s">
        <v>4158</v>
      </c>
      <c r="F4506" s="444" t="s">
        <v>4159</v>
      </c>
      <c r="G4506" s="443" t="s">
        <v>6601</v>
      </c>
      <c r="H4506" s="443" t="s">
        <v>6602</v>
      </c>
      <c r="I4506" s="445">
        <v>153.47000122070313</v>
      </c>
      <c r="J4506" s="445">
        <v>744</v>
      </c>
      <c r="K4506" s="446">
        <v>114179.81787109375</v>
      </c>
    </row>
    <row r="4507" spans="1:11" ht="14.45" customHeight="1" x14ac:dyDescent="0.2">
      <c r="A4507" s="441" t="s">
        <v>5061</v>
      </c>
      <c r="B4507" s="442" t="s">
        <v>5062</v>
      </c>
      <c r="C4507" s="443" t="s">
        <v>5919</v>
      </c>
      <c r="D4507" s="444" t="s">
        <v>5920</v>
      </c>
      <c r="E4507" s="443" t="s">
        <v>4158</v>
      </c>
      <c r="F4507" s="444" t="s">
        <v>4159</v>
      </c>
      <c r="G4507" s="443" t="s">
        <v>6603</v>
      </c>
      <c r="H4507" s="443" t="s">
        <v>6604</v>
      </c>
      <c r="I4507" s="445">
        <v>131.96000671386719</v>
      </c>
      <c r="J4507" s="445">
        <v>516</v>
      </c>
      <c r="K4507" s="446">
        <v>68092.64990234375</v>
      </c>
    </row>
    <row r="4508" spans="1:11" ht="14.45" customHeight="1" x14ac:dyDescent="0.2">
      <c r="A4508" s="441" t="s">
        <v>5061</v>
      </c>
      <c r="B4508" s="442" t="s">
        <v>5062</v>
      </c>
      <c r="C4508" s="443" t="s">
        <v>5919</v>
      </c>
      <c r="D4508" s="444" t="s">
        <v>5920</v>
      </c>
      <c r="E4508" s="443" t="s">
        <v>4158</v>
      </c>
      <c r="F4508" s="444" t="s">
        <v>4159</v>
      </c>
      <c r="G4508" s="443" t="s">
        <v>4276</v>
      </c>
      <c r="H4508" s="443" t="s">
        <v>4277</v>
      </c>
      <c r="I4508" s="445">
        <v>167.14999389648438</v>
      </c>
      <c r="J4508" s="445">
        <v>36</v>
      </c>
      <c r="K4508" s="446">
        <v>6017.4898681640625</v>
      </c>
    </row>
    <row r="4509" spans="1:11" ht="14.45" customHeight="1" x14ac:dyDescent="0.2">
      <c r="A4509" s="441" t="s">
        <v>5061</v>
      </c>
      <c r="B4509" s="442" t="s">
        <v>5062</v>
      </c>
      <c r="C4509" s="443" t="s">
        <v>5919</v>
      </c>
      <c r="D4509" s="444" t="s">
        <v>5920</v>
      </c>
      <c r="E4509" s="443" t="s">
        <v>4158</v>
      </c>
      <c r="F4509" s="444" t="s">
        <v>4159</v>
      </c>
      <c r="G4509" s="443" t="s">
        <v>6605</v>
      </c>
      <c r="H4509" s="443" t="s">
        <v>6606</v>
      </c>
      <c r="I4509" s="445">
        <v>164.22000122070313</v>
      </c>
      <c r="J4509" s="445">
        <v>96</v>
      </c>
      <c r="K4509" s="446">
        <v>15765.119873046875</v>
      </c>
    </row>
    <row r="4510" spans="1:11" ht="14.45" customHeight="1" x14ac:dyDescent="0.2">
      <c r="A4510" s="441" t="s">
        <v>5061</v>
      </c>
      <c r="B4510" s="442" t="s">
        <v>5062</v>
      </c>
      <c r="C4510" s="443" t="s">
        <v>5919</v>
      </c>
      <c r="D4510" s="444" t="s">
        <v>5920</v>
      </c>
      <c r="E4510" s="443" t="s">
        <v>4158</v>
      </c>
      <c r="F4510" s="444" t="s">
        <v>4159</v>
      </c>
      <c r="G4510" s="443" t="s">
        <v>6607</v>
      </c>
      <c r="H4510" s="443" t="s">
        <v>6608</v>
      </c>
      <c r="I4510" s="445">
        <v>157.3800048828125</v>
      </c>
      <c r="J4510" s="445">
        <v>60</v>
      </c>
      <c r="K4510" s="446">
        <v>9442.64990234375</v>
      </c>
    </row>
    <row r="4511" spans="1:11" ht="14.45" customHeight="1" x14ac:dyDescent="0.2">
      <c r="A4511" s="441" t="s">
        <v>5061</v>
      </c>
      <c r="B4511" s="442" t="s">
        <v>5062</v>
      </c>
      <c r="C4511" s="443" t="s">
        <v>5919</v>
      </c>
      <c r="D4511" s="444" t="s">
        <v>5920</v>
      </c>
      <c r="E4511" s="443" t="s">
        <v>4158</v>
      </c>
      <c r="F4511" s="444" t="s">
        <v>4159</v>
      </c>
      <c r="G4511" s="443" t="s">
        <v>6609</v>
      </c>
      <c r="H4511" s="443" t="s">
        <v>6610</v>
      </c>
      <c r="I4511" s="445">
        <v>134.89999389648438</v>
      </c>
      <c r="J4511" s="445">
        <v>444</v>
      </c>
      <c r="K4511" s="446">
        <v>59893.38134765625</v>
      </c>
    </row>
    <row r="4512" spans="1:11" ht="14.45" customHeight="1" x14ac:dyDescent="0.2">
      <c r="A4512" s="441" t="s">
        <v>5061</v>
      </c>
      <c r="B4512" s="442" t="s">
        <v>5062</v>
      </c>
      <c r="C4512" s="443" t="s">
        <v>5919</v>
      </c>
      <c r="D4512" s="444" t="s">
        <v>5920</v>
      </c>
      <c r="E4512" s="443" t="s">
        <v>4158</v>
      </c>
      <c r="F4512" s="444" t="s">
        <v>4159</v>
      </c>
      <c r="G4512" s="443" t="s">
        <v>6611</v>
      </c>
      <c r="H4512" s="443" t="s">
        <v>6612</v>
      </c>
      <c r="I4512" s="445">
        <v>130.99000549316406</v>
      </c>
      <c r="J4512" s="445">
        <v>36</v>
      </c>
      <c r="K4512" s="446">
        <v>4715.4598388671875</v>
      </c>
    </row>
    <row r="4513" spans="1:11" ht="14.45" customHeight="1" x14ac:dyDescent="0.2">
      <c r="A4513" s="441" t="s">
        <v>5061</v>
      </c>
      <c r="B4513" s="442" t="s">
        <v>5062</v>
      </c>
      <c r="C4513" s="443" t="s">
        <v>5919</v>
      </c>
      <c r="D4513" s="444" t="s">
        <v>5920</v>
      </c>
      <c r="E4513" s="443" t="s">
        <v>4158</v>
      </c>
      <c r="F4513" s="444" t="s">
        <v>4159</v>
      </c>
      <c r="G4513" s="443" t="s">
        <v>4282</v>
      </c>
      <c r="H4513" s="443" t="s">
        <v>4283</v>
      </c>
      <c r="I4513" s="445">
        <v>210.16000366210938</v>
      </c>
      <c r="J4513" s="445">
        <v>12</v>
      </c>
      <c r="K4513" s="446">
        <v>2521.949951171875</v>
      </c>
    </row>
    <row r="4514" spans="1:11" ht="14.45" customHeight="1" x14ac:dyDescent="0.2">
      <c r="A4514" s="441" t="s">
        <v>5061</v>
      </c>
      <c r="B4514" s="442" t="s">
        <v>5062</v>
      </c>
      <c r="C4514" s="443" t="s">
        <v>5919</v>
      </c>
      <c r="D4514" s="444" t="s">
        <v>5920</v>
      </c>
      <c r="E4514" s="443" t="s">
        <v>4158</v>
      </c>
      <c r="F4514" s="444" t="s">
        <v>4159</v>
      </c>
      <c r="G4514" s="443" t="s">
        <v>6613</v>
      </c>
      <c r="H4514" s="443" t="s">
        <v>6614</v>
      </c>
      <c r="I4514" s="445">
        <v>139.77999877929688</v>
      </c>
      <c r="J4514" s="445">
        <v>72</v>
      </c>
      <c r="K4514" s="446">
        <v>10064.33984375</v>
      </c>
    </row>
    <row r="4515" spans="1:11" ht="14.45" customHeight="1" x14ac:dyDescent="0.2">
      <c r="A4515" s="441" t="s">
        <v>5061</v>
      </c>
      <c r="B4515" s="442" t="s">
        <v>5062</v>
      </c>
      <c r="C4515" s="443" t="s">
        <v>5919</v>
      </c>
      <c r="D4515" s="444" t="s">
        <v>5920</v>
      </c>
      <c r="E4515" s="443" t="s">
        <v>4158</v>
      </c>
      <c r="F4515" s="444" t="s">
        <v>4159</v>
      </c>
      <c r="G4515" s="443" t="s">
        <v>6615</v>
      </c>
      <c r="H4515" s="443" t="s">
        <v>6616</v>
      </c>
      <c r="I4515" s="445">
        <v>210.16000366210938</v>
      </c>
      <c r="J4515" s="445">
        <v>72</v>
      </c>
      <c r="K4515" s="446">
        <v>15131.69970703125</v>
      </c>
    </row>
    <row r="4516" spans="1:11" ht="14.45" customHeight="1" x14ac:dyDescent="0.2">
      <c r="A4516" s="441" t="s">
        <v>5061</v>
      </c>
      <c r="B4516" s="442" t="s">
        <v>5062</v>
      </c>
      <c r="C4516" s="443" t="s">
        <v>5919</v>
      </c>
      <c r="D4516" s="444" t="s">
        <v>5920</v>
      </c>
      <c r="E4516" s="443" t="s">
        <v>4158</v>
      </c>
      <c r="F4516" s="444" t="s">
        <v>4159</v>
      </c>
      <c r="G4516" s="443" t="s">
        <v>6617</v>
      </c>
      <c r="H4516" s="443" t="s">
        <v>6618</v>
      </c>
      <c r="I4516" s="445">
        <v>210.16000366210938</v>
      </c>
      <c r="J4516" s="445">
        <v>24</v>
      </c>
      <c r="K4516" s="446">
        <v>5043.89990234375</v>
      </c>
    </row>
    <row r="4517" spans="1:11" ht="14.45" customHeight="1" x14ac:dyDescent="0.2">
      <c r="A4517" s="441" t="s">
        <v>5061</v>
      </c>
      <c r="B4517" s="442" t="s">
        <v>5062</v>
      </c>
      <c r="C4517" s="443" t="s">
        <v>5919</v>
      </c>
      <c r="D4517" s="444" t="s">
        <v>5920</v>
      </c>
      <c r="E4517" s="443" t="s">
        <v>4158</v>
      </c>
      <c r="F4517" s="444" t="s">
        <v>4159</v>
      </c>
      <c r="G4517" s="443" t="s">
        <v>6619</v>
      </c>
      <c r="H4517" s="443" t="s">
        <v>6620</v>
      </c>
      <c r="I4517" s="445">
        <v>210.16000366210938</v>
      </c>
      <c r="J4517" s="445">
        <v>12</v>
      </c>
      <c r="K4517" s="446">
        <v>2521.949951171875</v>
      </c>
    </row>
    <row r="4518" spans="1:11" ht="14.45" customHeight="1" x14ac:dyDescent="0.2">
      <c r="A4518" s="441" t="s">
        <v>5061</v>
      </c>
      <c r="B4518" s="442" t="s">
        <v>5062</v>
      </c>
      <c r="C4518" s="443" t="s">
        <v>5919</v>
      </c>
      <c r="D4518" s="444" t="s">
        <v>5920</v>
      </c>
      <c r="E4518" s="443" t="s">
        <v>4158</v>
      </c>
      <c r="F4518" s="444" t="s">
        <v>4159</v>
      </c>
      <c r="G4518" s="443" t="s">
        <v>4284</v>
      </c>
      <c r="H4518" s="443" t="s">
        <v>4285</v>
      </c>
      <c r="I4518" s="445">
        <v>258.05999755859375</v>
      </c>
      <c r="J4518" s="445">
        <v>12</v>
      </c>
      <c r="K4518" s="446">
        <v>3096.719970703125</v>
      </c>
    </row>
    <row r="4519" spans="1:11" ht="14.45" customHeight="1" x14ac:dyDescent="0.2">
      <c r="A4519" s="441" t="s">
        <v>5061</v>
      </c>
      <c r="B4519" s="442" t="s">
        <v>5062</v>
      </c>
      <c r="C4519" s="443" t="s">
        <v>5919</v>
      </c>
      <c r="D4519" s="444" t="s">
        <v>5920</v>
      </c>
      <c r="E4519" s="443" t="s">
        <v>4158</v>
      </c>
      <c r="F4519" s="444" t="s">
        <v>4159</v>
      </c>
      <c r="G4519" s="443" t="s">
        <v>6621</v>
      </c>
      <c r="H4519" s="443" t="s">
        <v>6622</v>
      </c>
      <c r="I4519" s="445">
        <v>133.91999816894531</v>
      </c>
      <c r="J4519" s="445">
        <v>468</v>
      </c>
      <c r="K4519" s="446">
        <v>62673.38720703125</v>
      </c>
    </row>
    <row r="4520" spans="1:11" ht="14.45" customHeight="1" x14ac:dyDescent="0.2">
      <c r="A4520" s="441" t="s">
        <v>5061</v>
      </c>
      <c r="B4520" s="442" t="s">
        <v>5062</v>
      </c>
      <c r="C4520" s="443" t="s">
        <v>5919</v>
      </c>
      <c r="D4520" s="444" t="s">
        <v>5920</v>
      </c>
      <c r="E4520" s="443" t="s">
        <v>4158</v>
      </c>
      <c r="F4520" s="444" t="s">
        <v>4159</v>
      </c>
      <c r="G4520" s="443" t="s">
        <v>6623</v>
      </c>
      <c r="H4520" s="443" t="s">
        <v>6624</v>
      </c>
      <c r="I4520" s="445">
        <v>705.760009765625</v>
      </c>
      <c r="J4520" s="445">
        <v>12</v>
      </c>
      <c r="K4520" s="446">
        <v>8469.0595703125</v>
      </c>
    </row>
    <row r="4521" spans="1:11" ht="14.45" customHeight="1" x14ac:dyDescent="0.2">
      <c r="A4521" s="441" t="s">
        <v>5061</v>
      </c>
      <c r="B4521" s="442" t="s">
        <v>5062</v>
      </c>
      <c r="C4521" s="443" t="s">
        <v>5919</v>
      </c>
      <c r="D4521" s="444" t="s">
        <v>5920</v>
      </c>
      <c r="E4521" s="443" t="s">
        <v>4158</v>
      </c>
      <c r="F4521" s="444" t="s">
        <v>4159</v>
      </c>
      <c r="G4521" s="443" t="s">
        <v>6625</v>
      </c>
      <c r="H4521" s="443" t="s">
        <v>6626</v>
      </c>
      <c r="I4521" s="445">
        <v>297.16000366210938</v>
      </c>
      <c r="J4521" s="445">
        <v>828</v>
      </c>
      <c r="K4521" s="446">
        <v>246048.474609375</v>
      </c>
    </row>
    <row r="4522" spans="1:11" ht="14.45" customHeight="1" x14ac:dyDescent="0.2">
      <c r="A4522" s="441" t="s">
        <v>5061</v>
      </c>
      <c r="B4522" s="442" t="s">
        <v>5062</v>
      </c>
      <c r="C4522" s="443" t="s">
        <v>5919</v>
      </c>
      <c r="D4522" s="444" t="s">
        <v>5920</v>
      </c>
      <c r="E4522" s="443" t="s">
        <v>4158</v>
      </c>
      <c r="F4522" s="444" t="s">
        <v>4159</v>
      </c>
      <c r="G4522" s="443" t="s">
        <v>6627</v>
      </c>
      <c r="H4522" s="443" t="s">
        <v>6628</v>
      </c>
      <c r="I4522" s="445">
        <v>639.28997802734375</v>
      </c>
      <c r="J4522" s="445">
        <v>72</v>
      </c>
      <c r="K4522" s="446">
        <v>46028.51953125</v>
      </c>
    </row>
    <row r="4523" spans="1:11" ht="14.45" customHeight="1" x14ac:dyDescent="0.2">
      <c r="A4523" s="441" t="s">
        <v>5061</v>
      </c>
      <c r="B4523" s="442" t="s">
        <v>5062</v>
      </c>
      <c r="C4523" s="443" t="s">
        <v>5919</v>
      </c>
      <c r="D4523" s="444" t="s">
        <v>5920</v>
      </c>
      <c r="E4523" s="443" t="s">
        <v>4158</v>
      </c>
      <c r="F4523" s="444" t="s">
        <v>4159</v>
      </c>
      <c r="G4523" s="443" t="s">
        <v>6629</v>
      </c>
      <c r="H4523" s="443" t="s">
        <v>6630</v>
      </c>
      <c r="I4523" s="445">
        <v>241.44000244140625</v>
      </c>
      <c r="J4523" s="445">
        <v>144</v>
      </c>
      <c r="K4523" s="446">
        <v>34767.71875</v>
      </c>
    </row>
    <row r="4524" spans="1:11" ht="14.45" customHeight="1" x14ac:dyDescent="0.2">
      <c r="A4524" s="441" t="s">
        <v>5061</v>
      </c>
      <c r="B4524" s="442" t="s">
        <v>5062</v>
      </c>
      <c r="C4524" s="443" t="s">
        <v>5919</v>
      </c>
      <c r="D4524" s="444" t="s">
        <v>5920</v>
      </c>
      <c r="E4524" s="443" t="s">
        <v>4158</v>
      </c>
      <c r="F4524" s="444" t="s">
        <v>4159</v>
      </c>
      <c r="G4524" s="443" t="s">
        <v>6631</v>
      </c>
      <c r="H4524" s="443" t="s">
        <v>6632</v>
      </c>
      <c r="I4524" s="445">
        <v>250.72999572753906</v>
      </c>
      <c r="J4524" s="445">
        <v>252</v>
      </c>
      <c r="K4524" s="446">
        <v>63183.681640625</v>
      </c>
    </row>
    <row r="4525" spans="1:11" ht="14.45" customHeight="1" x14ac:dyDescent="0.2">
      <c r="A4525" s="441" t="s">
        <v>5061</v>
      </c>
      <c r="B4525" s="442" t="s">
        <v>5062</v>
      </c>
      <c r="C4525" s="443" t="s">
        <v>5919</v>
      </c>
      <c r="D4525" s="444" t="s">
        <v>5920</v>
      </c>
      <c r="E4525" s="443" t="s">
        <v>4158</v>
      </c>
      <c r="F4525" s="444" t="s">
        <v>4159</v>
      </c>
      <c r="G4525" s="443" t="s">
        <v>6633</v>
      </c>
      <c r="H4525" s="443" t="s">
        <v>6634</v>
      </c>
      <c r="I4525" s="445">
        <v>276.6300048828125</v>
      </c>
      <c r="J4525" s="445">
        <v>180</v>
      </c>
      <c r="K4525" s="446">
        <v>49793.84765625</v>
      </c>
    </row>
    <row r="4526" spans="1:11" ht="14.45" customHeight="1" x14ac:dyDescent="0.2">
      <c r="A4526" s="441" t="s">
        <v>5061</v>
      </c>
      <c r="B4526" s="442" t="s">
        <v>5062</v>
      </c>
      <c r="C4526" s="443" t="s">
        <v>5919</v>
      </c>
      <c r="D4526" s="444" t="s">
        <v>5920</v>
      </c>
      <c r="E4526" s="443" t="s">
        <v>4158</v>
      </c>
      <c r="F4526" s="444" t="s">
        <v>4159</v>
      </c>
      <c r="G4526" s="443" t="s">
        <v>6635</v>
      </c>
      <c r="H4526" s="443" t="s">
        <v>6636</v>
      </c>
      <c r="I4526" s="445">
        <v>951.04998779296875</v>
      </c>
      <c r="J4526" s="445">
        <v>24</v>
      </c>
      <c r="K4526" s="446">
        <v>22825.19921875</v>
      </c>
    </row>
    <row r="4527" spans="1:11" ht="14.45" customHeight="1" x14ac:dyDescent="0.2">
      <c r="A4527" s="441" t="s">
        <v>5061</v>
      </c>
      <c r="B4527" s="442" t="s">
        <v>5062</v>
      </c>
      <c r="C4527" s="443" t="s">
        <v>5919</v>
      </c>
      <c r="D4527" s="444" t="s">
        <v>5920</v>
      </c>
      <c r="E4527" s="443" t="s">
        <v>4158</v>
      </c>
      <c r="F4527" s="444" t="s">
        <v>4159</v>
      </c>
      <c r="G4527" s="443" t="s">
        <v>6637</v>
      </c>
      <c r="H4527" s="443" t="s">
        <v>6638</v>
      </c>
      <c r="I4527" s="445">
        <v>854.41998291015625</v>
      </c>
      <c r="J4527" s="445">
        <v>30</v>
      </c>
      <c r="K4527" s="446">
        <v>25632.64892578125</v>
      </c>
    </row>
    <row r="4528" spans="1:11" ht="14.45" customHeight="1" x14ac:dyDescent="0.2">
      <c r="A4528" s="441" t="s">
        <v>5061</v>
      </c>
      <c r="B4528" s="442" t="s">
        <v>5062</v>
      </c>
      <c r="C4528" s="443" t="s">
        <v>5919</v>
      </c>
      <c r="D4528" s="444" t="s">
        <v>5920</v>
      </c>
      <c r="E4528" s="443" t="s">
        <v>4158</v>
      </c>
      <c r="F4528" s="444" t="s">
        <v>4159</v>
      </c>
      <c r="G4528" s="443" t="s">
        <v>4326</v>
      </c>
      <c r="H4528" s="443" t="s">
        <v>4327</v>
      </c>
      <c r="I4528" s="445">
        <v>171.22999572753906</v>
      </c>
      <c r="J4528" s="445">
        <v>12</v>
      </c>
      <c r="K4528" s="446">
        <v>2054.7099609375</v>
      </c>
    </row>
    <row r="4529" spans="1:11" ht="14.45" customHeight="1" x14ac:dyDescent="0.2">
      <c r="A4529" s="441" t="s">
        <v>5061</v>
      </c>
      <c r="B4529" s="442" t="s">
        <v>5062</v>
      </c>
      <c r="C4529" s="443" t="s">
        <v>5919</v>
      </c>
      <c r="D4529" s="444" t="s">
        <v>5920</v>
      </c>
      <c r="E4529" s="443" t="s">
        <v>4158</v>
      </c>
      <c r="F4529" s="444" t="s">
        <v>4159</v>
      </c>
      <c r="G4529" s="443" t="s">
        <v>6639</v>
      </c>
      <c r="H4529" s="443" t="s">
        <v>6640</v>
      </c>
      <c r="I4529" s="445">
        <v>587.719970703125</v>
      </c>
      <c r="J4529" s="445">
        <v>120</v>
      </c>
      <c r="K4529" s="446">
        <v>70526.5908203125</v>
      </c>
    </row>
    <row r="4530" spans="1:11" ht="14.45" customHeight="1" x14ac:dyDescent="0.2">
      <c r="A4530" s="441" t="s">
        <v>5061</v>
      </c>
      <c r="B4530" s="442" t="s">
        <v>5062</v>
      </c>
      <c r="C4530" s="443" t="s">
        <v>5919</v>
      </c>
      <c r="D4530" s="444" t="s">
        <v>5920</v>
      </c>
      <c r="E4530" s="443" t="s">
        <v>4158</v>
      </c>
      <c r="F4530" s="444" t="s">
        <v>4159</v>
      </c>
      <c r="G4530" s="443" t="s">
        <v>6641</v>
      </c>
      <c r="H4530" s="443" t="s">
        <v>6642</v>
      </c>
      <c r="I4530" s="445">
        <v>191.50999450683594</v>
      </c>
      <c r="J4530" s="445">
        <v>756</v>
      </c>
      <c r="K4530" s="446">
        <v>144779.689453125</v>
      </c>
    </row>
    <row r="4531" spans="1:11" ht="14.45" customHeight="1" x14ac:dyDescent="0.2">
      <c r="A4531" s="441" t="s">
        <v>5061</v>
      </c>
      <c r="B4531" s="442" t="s">
        <v>5062</v>
      </c>
      <c r="C4531" s="443" t="s">
        <v>5919</v>
      </c>
      <c r="D4531" s="444" t="s">
        <v>5920</v>
      </c>
      <c r="E4531" s="443" t="s">
        <v>4158</v>
      </c>
      <c r="F4531" s="444" t="s">
        <v>4159</v>
      </c>
      <c r="G4531" s="443" t="s">
        <v>6542</v>
      </c>
      <c r="H4531" s="443" t="s">
        <v>6643</v>
      </c>
      <c r="I4531" s="445">
        <v>52.900001525878906</v>
      </c>
      <c r="J4531" s="445">
        <v>816</v>
      </c>
      <c r="K4531" s="446">
        <v>43166.400024414063</v>
      </c>
    </row>
    <row r="4532" spans="1:11" ht="14.45" customHeight="1" x14ac:dyDescent="0.2">
      <c r="A4532" s="441" t="s">
        <v>5061</v>
      </c>
      <c r="B4532" s="442" t="s">
        <v>5062</v>
      </c>
      <c r="C4532" s="443" t="s">
        <v>5919</v>
      </c>
      <c r="D4532" s="444" t="s">
        <v>5920</v>
      </c>
      <c r="E4532" s="443" t="s">
        <v>4158</v>
      </c>
      <c r="F4532" s="444" t="s">
        <v>4159</v>
      </c>
      <c r="G4532" s="443" t="s">
        <v>6544</v>
      </c>
      <c r="H4532" s="443" t="s">
        <v>6644</v>
      </c>
      <c r="I4532" s="445">
        <v>52.900001525878906</v>
      </c>
      <c r="J4532" s="445">
        <v>240</v>
      </c>
      <c r="K4532" s="446">
        <v>12696</v>
      </c>
    </row>
    <row r="4533" spans="1:11" ht="14.45" customHeight="1" x14ac:dyDescent="0.2">
      <c r="A4533" s="441" t="s">
        <v>5061</v>
      </c>
      <c r="B4533" s="442" t="s">
        <v>5062</v>
      </c>
      <c r="C4533" s="443" t="s">
        <v>5919</v>
      </c>
      <c r="D4533" s="444" t="s">
        <v>5920</v>
      </c>
      <c r="E4533" s="443" t="s">
        <v>4158</v>
      </c>
      <c r="F4533" s="444" t="s">
        <v>4159</v>
      </c>
      <c r="G4533" s="443" t="s">
        <v>6546</v>
      </c>
      <c r="H4533" s="443" t="s">
        <v>6645</v>
      </c>
      <c r="I4533" s="445">
        <v>35.310001373291016</v>
      </c>
      <c r="J4533" s="445">
        <v>72</v>
      </c>
      <c r="K4533" s="446">
        <v>2541.9599609375</v>
      </c>
    </row>
    <row r="4534" spans="1:11" ht="14.45" customHeight="1" x14ac:dyDescent="0.2">
      <c r="A4534" s="441" t="s">
        <v>5061</v>
      </c>
      <c r="B4534" s="442" t="s">
        <v>5062</v>
      </c>
      <c r="C4534" s="443" t="s">
        <v>5919</v>
      </c>
      <c r="D4534" s="444" t="s">
        <v>5920</v>
      </c>
      <c r="E4534" s="443" t="s">
        <v>4158</v>
      </c>
      <c r="F4534" s="444" t="s">
        <v>4159</v>
      </c>
      <c r="G4534" s="443" t="s">
        <v>6550</v>
      </c>
      <c r="H4534" s="443" t="s">
        <v>6646</v>
      </c>
      <c r="I4534" s="445">
        <v>35.080001831054688</v>
      </c>
      <c r="J4534" s="445">
        <v>72</v>
      </c>
      <c r="K4534" s="446">
        <v>2525.5799560546875</v>
      </c>
    </row>
    <row r="4535" spans="1:11" ht="14.45" customHeight="1" x14ac:dyDescent="0.2">
      <c r="A4535" s="441" t="s">
        <v>5061</v>
      </c>
      <c r="B4535" s="442" t="s">
        <v>5062</v>
      </c>
      <c r="C4535" s="443" t="s">
        <v>5919</v>
      </c>
      <c r="D4535" s="444" t="s">
        <v>5920</v>
      </c>
      <c r="E4535" s="443" t="s">
        <v>4158</v>
      </c>
      <c r="F4535" s="444" t="s">
        <v>4159</v>
      </c>
      <c r="G4535" s="443" t="s">
        <v>4164</v>
      </c>
      <c r="H4535" s="443" t="s">
        <v>4347</v>
      </c>
      <c r="I4535" s="445">
        <v>28.059999465942383</v>
      </c>
      <c r="J4535" s="445">
        <v>36</v>
      </c>
      <c r="K4535" s="446">
        <v>1010.1599731445313</v>
      </c>
    </row>
    <row r="4536" spans="1:11" ht="14.45" customHeight="1" x14ac:dyDescent="0.2">
      <c r="A4536" s="441" t="s">
        <v>5061</v>
      </c>
      <c r="B4536" s="442" t="s">
        <v>5062</v>
      </c>
      <c r="C4536" s="443" t="s">
        <v>5919</v>
      </c>
      <c r="D4536" s="444" t="s">
        <v>5920</v>
      </c>
      <c r="E4536" s="443" t="s">
        <v>4158</v>
      </c>
      <c r="F4536" s="444" t="s">
        <v>4159</v>
      </c>
      <c r="G4536" s="443" t="s">
        <v>6554</v>
      </c>
      <c r="H4536" s="443" t="s">
        <v>6647</v>
      </c>
      <c r="I4536" s="445">
        <v>665.45001220703125</v>
      </c>
      <c r="J4536" s="445">
        <v>12</v>
      </c>
      <c r="K4536" s="446">
        <v>7985.39990234375</v>
      </c>
    </row>
    <row r="4537" spans="1:11" ht="14.45" customHeight="1" x14ac:dyDescent="0.2">
      <c r="A4537" s="441" t="s">
        <v>5061</v>
      </c>
      <c r="B4537" s="442" t="s">
        <v>5062</v>
      </c>
      <c r="C4537" s="443" t="s">
        <v>5919</v>
      </c>
      <c r="D4537" s="444" t="s">
        <v>5920</v>
      </c>
      <c r="E4537" s="443" t="s">
        <v>4158</v>
      </c>
      <c r="F4537" s="444" t="s">
        <v>4159</v>
      </c>
      <c r="G4537" s="443" t="s">
        <v>4184</v>
      </c>
      <c r="H4537" s="443" t="s">
        <v>4353</v>
      </c>
      <c r="I4537" s="445">
        <v>108.22000122070313</v>
      </c>
      <c r="J4537" s="445">
        <v>48</v>
      </c>
      <c r="K4537" s="446">
        <v>5194.31982421875</v>
      </c>
    </row>
    <row r="4538" spans="1:11" ht="14.45" customHeight="1" x14ac:dyDescent="0.2">
      <c r="A4538" s="441" t="s">
        <v>5061</v>
      </c>
      <c r="B4538" s="442" t="s">
        <v>5062</v>
      </c>
      <c r="C4538" s="443" t="s">
        <v>5919</v>
      </c>
      <c r="D4538" s="444" t="s">
        <v>5920</v>
      </c>
      <c r="E4538" s="443" t="s">
        <v>4158</v>
      </c>
      <c r="F4538" s="444" t="s">
        <v>4159</v>
      </c>
      <c r="G4538" s="443" t="s">
        <v>6558</v>
      </c>
      <c r="H4538" s="443" t="s">
        <v>6648</v>
      </c>
      <c r="I4538" s="445">
        <v>67.849998474121094</v>
      </c>
      <c r="J4538" s="445">
        <v>504</v>
      </c>
      <c r="K4538" s="446">
        <v>34196.3994140625</v>
      </c>
    </row>
    <row r="4539" spans="1:11" ht="14.45" customHeight="1" x14ac:dyDescent="0.2">
      <c r="A4539" s="441" t="s">
        <v>5061</v>
      </c>
      <c r="B4539" s="442" t="s">
        <v>5062</v>
      </c>
      <c r="C4539" s="443" t="s">
        <v>5919</v>
      </c>
      <c r="D4539" s="444" t="s">
        <v>5920</v>
      </c>
      <c r="E4539" s="443" t="s">
        <v>4158</v>
      </c>
      <c r="F4539" s="444" t="s">
        <v>4159</v>
      </c>
      <c r="G4539" s="443" t="s">
        <v>6649</v>
      </c>
      <c r="H4539" s="443" t="s">
        <v>6650</v>
      </c>
      <c r="I4539" s="445">
        <v>67.849998474121094</v>
      </c>
      <c r="J4539" s="445">
        <v>36</v>
      </c>
      <c r="K4539" s="446">
        <v>2442.60009765625</v>
      </c>
    </row>
    <row r="4540" spans="1:11" ht="14.45" customHeight="1" x14ac:dyDescent="0.2">
      <c r="A4540" s="441" t="s">
        <v>5061</v>
      </c>
      <c r="B4540" s="442" t="s">
        <v>5062</v>
      </c>
      <c r="C4540" s="443" t="s">
        <v>5919</v>
      </c>
      <c r="D4540" s="444" t="s">
        <v>5920</v>
      </c>
      <c r="E4540" s="443" t="s">
        <v>4158</v>
      </c>
      <c r="F4540" s="444" t="s">
        <v>4159</v>
      </c>
      <c r="G4540" s="443" t="s">
        <v>6560</v>
      </c>
      <c r="H4540" s="443" t="s">
        <v>6651</v>
      </c>
      <c r="I4540" s="445">
        <v>69</v>
      </c>
      <c r="J4540" s="445">
        <v>108</v>
      </c>
      <c r="K4540" s="446">
        <v>7452</v>
      </c>
    </row>
    <row r="4541" spans="1:11" ht="14.45" customHeight="1" x14ac:dyDescent="0.2">
      <c r="A4541" s="441" t="s">
        <v>5061</v>
      </c>
      <c r="B4541" s="442" t="s">
        <v>5062</v>
      </c>
      <c r="C4541" s="443" t="s">
        <v>5919</v>
      </c>
      <c r="D4541" s="444" t="s">
        <v>5920</v>
      </c>
      <c r="E4541" s="443" t="s">
        <v>4158</v>
      </c>
      <c r="F4541" s="444" t="s">
        <v>4159</v>
      </c>
      <c r="G4541" s="443" t="s">
        <v>6564</v>
      </c>
      <c r="H4541" s="443" t="s">
        <v>6652</v>
      </c>
      <c r="I4541" s="445">
        <v>65.550003051757813</v>
      </c>
      <c r="J4541" s="445">
        <v>144</v>
      </c>
      <c r="K4541" s="446">
        <v>9439.2001953125</v>
      </c>
    </row>
    <row r="4542" spans="1:11" ht="14.45" customHeight="1" x14ac:dyDescent="0.2">
      <c r="A4542" s="441" t="s">
        <v>5061</v>
      </c>
      <c r="B4542" s="442" t="s">
        <v>5062</v>
      </c>
      <c r="C4542" s="443" t="s">
        <v>5919</v>
      </c>
      <c r="D4542" s="444" t="s">
        <v>5920</v>
      </c>
      <c r="E4542" s="443" t="s">
        <v>4158</v>
      </c>
      <c r="F4542" s="444" t="s">
        <v>4159</v>
      </c>
      <c r="G4542" s="443" t="s">
        <v>6566</v>
      </c>
      <c r="H4542" s="443" t="s">
        <v>6653</v>
      </c>
      <c r="I4542" s="445">
        <v>69</v>
      </c>
      <c r="J4542" s="445">
        <v>180</v>
      </c>
      <c r="K4542" s="446">
        <v>12420</v>
      </c>
    </row>
    <row r="4543" spans="1:11" ht="14.45" customHeight="1" x14ac:dyDescent="0.2">
      <c r="A4543" s="441" t="s">
        <v>5061</v>
      </c>
      <c r="B4543" s="442" t="s">
        <v>5062</v>
      </c>
      <c r="C4543" s="443" t="s">
        <v>5919</v>
      </c>
      <c r="D4543" s="444" t="s">
        <v>5920</v>
      </c>
      <c r="E4543" s="443" t="s">
        <v>4158</v>
      </c>
      <c r="F4543" s="444" t="s">
        <v>4159</v>
      </c>
      <c r="G4543" s="443" t="s">
        <v>6568</v>
      </c>
      <c r="H4543" s="443" t="s">
        <v>6654</v>
      </c>
      <c r="I4543" s="445">
        <v>69</v>
      </c>
      <c r="J4543" s="445">
        <v>72</v>
      </c>
      <c r="K4543" s="446">
        <v>4968</v>
      </c>
    </row>
    <row r="4544" spans="1:11" ht="14.45" customHeight="1" x14ac:dyDescent="0.2">
      <c r="A4544" s="441" t="s">
        <v>5061</v>
      </c>
      <c r="B4544" s="442" t="s">
        <v>5062</v>
      </c>
      <c r="C4544" s="443" t="s">
        <v>5919</v>
      </c>
      <c r="D4544" s="444" t="s">
        <v>5920</v>
      </c>
      <c r="E4544" s="443" t="s">
        <v>4158</v>
      </c>
      <c r="F4544" s="444" t="s">
        <v>4159</v>
      </c>
      <c r="G4544" s="443" t="s">
        <v>6570</v>
      </c>
      <c r="H4544" s="443" t="s">
        <v>6655</v>
      </c>
      <c r="I4544" s="445">
        <v>42.549999237060547</v>
      </c>
      <c r="J4544" s="445">
        <v>840</v>
      </c>
      <c r="K4544" s="446">
        <v>35742</v>
      </c>
    </row>
    <row r="4545" spans="1:11" ht="14.45" customHeight="1" x14ac:dyDescent="0.2">
      <c r="A4545" s="441" t="s">
        <v>5061</v>
      </c>
      <c r="B4545" s="442" t="s">
        <v>5062</v>
      </c>
      <c r="C4545" s="443" t="s">
        <v>5919</v>
      </c>
      <c r="D4545" s="444" t="s">
        <v>5920</v>
      </c>
      <c r="E4545" s="443" t="s">
        <v>4158</v>
      </c>
      <c r="F4545" s="444" t="s">
        <v>4159</v>
      </c>
      <c r="G4545" s="443" t="s">
        <v>6572</v>
      </c>
      <c r="H4545" s="443" t="s">
        <v>6656</v>
      </c>
      <c r="I4545" s="445">
        <v>33.349998474121094</v>
      </c>
      <c r="J4545" s="445">
        <v>720</v>
      </c>
      <c r="K4545" s="446">
        <v>24012.000122070313</v>
      </c>
    </row>
    <row r="4546" spans="1:11" ht="14.45" customHeight="1" x14ac:dyDescent="0.2">
      <c r="A4546" s="441" t="s">
        <v>5061</v>
      </c>
      <c r="B4546" s="442" t="s">
        <v>5062</v>
      </c>
      <c r="C4546" s="443" t="s">
        <v>5919</v>
      </c>
      <c r="D4546" s="444" t="s">
        <v>5920</v>
      </c>
      <c r="E4546" s="443" t="s">
        <v>4158</v>
      </c>
      <c r="F4546" s="444" t="s">
        <v>4159</v>
      </c>
      <c r="G4546" s="443" t="s">
        <v>6657</v>
      </c>
      <c r="H4546" s="443" t="s">
        <v>6658</v>
      </c>
      <c r="I4546" s="445">
        <v>87.5</v>
      </c>
      <c r="J4546" s="445">
        <v>36</v>
      </c>
      <c r="K4546" s="446">
        <v>3150.080078125</v>
      </c>
    </row>
    <row r="4547" spans="1:11" ht="14.45" customHeight="1" x14ac:dyDescent="0.2">
      <c r="A4547" s="441" t="s">
        <v>5061</v>
      </c>
      <c r="B4547" s="442" t="s">
        <v>5062</v>
      </c>
      <c r="C4547" s="443" t="s">
        <v>5919</v>
      </c>
      <c r="D4547" s="444" t="s">
        <v>5920</v>
      </c>
      <c r="E4547" s="443" t="s">
        <v>4158</v>
      </c>
      <c r="F4547" s="444" t="s">
        <v>4159</v>
      </c>
      <c r="G4547" s="443" t="s">
        <v>6575</v>
      </c>
      <c r="H4547" s="443" t="s">
        <v>6659</v>
      </c>
      <c r="I4547" s="445">
        <v>513.90997314453125</v>
      </c>
      <c r="J4547" s="445">
        <v>6</v>
      </c>
      <c r="K4547" s="446">
        <v>3083.47998046875</v>
      </c>
    </row>
    <row r="4548" spans="1:11" ht="14.45" customHeight="1" x14ac:dyDescent="0.2">
      <c r="A4548" s="441" t="s">
        <v>5061</v>
      </c>
      <c r="B4548" s="442" t="s">
        <v>5062</v>
      </c>
      <c r="C4548" s="443" t="s">
        <v>5919</v>
      </c>
      <c r="D4548" s="444" t="s">
        <v>5920</v>
      </c>
      <c r="E4548" s="443" t="s">
        <v>4158</v>
      </c>
      <c r="F4548" s="444" t="s">
        <v>4159</v>
      </c>
      <c r="G4548" s="443" t="s">
        <v>6579</v>
      </c>
      <c r="H4548" s="443" t="s">
        <v>6660</v>
      </c>
      <c r="I4548" s="445">
        <v>376.48001098632813</v>
      </c>
      <c r="J4548" s="445">
        <v>72</v>
      </c>
      <c r="K4548" s="446">
        <v>27106.6494140625</v>
      </c>
    </row>
    <row r="4549" spans="1:11" ht="14.45" customHeight="1" x14ac:dyDescent="0.2">
      <c r="A4549" s="441" t="s">
        <v>5061</v>
      </c>
      <c r="B4549" s="442" t="s">
        <v>5062</v>
      </c>
      <c r="C4549" s="443" t="s">
        <v>5919</v>
      </c>
      <c r="D4549" s="444" t="s">
        <v>5920</v>
      </c>
      <c r="E4549" s="443" t="s">
        <v>4158</v>
      </c>
      <c r="F4549" s="444" t="s">
        <v>4159</v>
      </c>
      <c r="G4549" s="443" t="s">
        <v>6581</v>
      </c>
      <c r="H4549" s="443" t="s">
        <v>6661</v>
      </c>
      <c r="I4549" s="445">
        <v>330.47000122070313</v>
      </c>
      <c r="J4549" s="445">
        <v>120</v>
      </c>
      <c r="K4549" s="446">
        <v>39656.0400390625</v>
      </c>
    </row>
    <row r="4550" spans="1:11" ht="14.45" customHeight="1" x14ac:dyDescent="0.2">
      <c r="A4550" s="441" t="s">
        <v>5061</v>
      </c>
      <c r="B4550" s="442" t="s">
        <v>5062</v>
      </c>
      <c r="C4550" s="443" t="s">
        <v>5919</v>
      </c>
      <c r="D4550" s="444" t="s">
        <v>5920</v>
      </c>
      <c r="E4550" s="443" t="s">
        <v>4158</v>
      </c>
      <c r="F4550" s="444" t="s">
        <v>4159</v>
      </c>
      <c r="G4550" s="443" t="s">
        <v>4260</v>
      </c>
      <c r="H4550" s="443" t="s">
        <v>4797</v>
      </c>
      <c r="I4550" s="445">
        <v>39.740001678466797</v>
      </c>
      <c r="J4550" s="445">
        <v>360</v>
      </c>
      <c r="K4550" s="446">
        <v>14305.999633789063</v>
      </c>
    </row>
    <row r="4551" spans="1:11" ht="14.45" customHeight="1" x14ac:dyDescent="0.2">
      <c r="A4551" s="441" t="s">
        <v>5061</v>
      </c>
      <c r="B4551" s="442" t="s">
        <v>5062</v>
      </c>
      <c r="C4551" s="443" t="s">
        <v>5919</v>
      </c>
      <c r="D4551" s="444" t="s">
        <v>5920</v>
      </c>
      <c r="E4551" s="443" t="s">
        <v>4158</v>
      </c>
      <c r="F4551" s="444" t="s">
        <v>4159</v>
      </c>
      <c r="G4551" s="443" t="s">
        <v>4262</v>
      </c>
      <c r="H4551" s="443" t="s">
        <v>4370</v>
      </c>
      <c r="I4551" s="445">
        <v>28.860000610351563</v>
      </c>
      <c r="J4551" s="445">
        <v>180</v>
      </c>
      <c r="K4551" s="446">
        <v>5195.150146484375</v>
      </c>
    </row>
    <row r="4552" spans="1:11" ht="14.45" customHeight="1" x14ac:dyDescent="0.2">
      <c r="A4552" s="441" t="s">
        <v>5061</v>
      </c>
      <c r="B4552" s="442" t="s">
        <v>5062</v>
      </c>
      <c r="C4552" s="443" t="s">
        <v>5919</v>
      </c>
      <c r="D4552" s="444" t="s">
        <v>5920</v>
      </c>
      <c r="E4552" s="443" t="s">
        <v>4158</v>
      </c>
      <c r="F4552" s="444" t="s">
        <v>4159</v>
      </c>
      <c r="G4552" s="443" t="s">
        <v>6585</v>
      </c>
      <c r="H4552" s="443" t="s">
        <v>6662</v>
      </c>
      <c r="I4552" s="445">
        <v>78.680000305175781</v>
      </c>
      <c r="J4552" s="445">
        <v>108</v>
      </c>
      <c r="K4552" s="446">
        <v>8497.020263671875</v>
      </c>
    </row>
    <row r="4553" spans="1:11" ht="14.45" customHeight="1" x14ac:dyDescent="0.2">
      <c r="A4553" s="441" t="s">
        <v>5061</v>
      </c>
      <c r="B4553" s="442" t="s">
        <v>5062</v>
      </c>
      <c r="C4553" s="443" t="s">
        <v>5919</v>
      </c>
      <c r="D4553" s="444" t="s">
        <v>5920</v>
      </c>
      <c r="E4553" s="443" t="s">
        <v>4158</v>
      </c>
      <c r="F4553" s="444" t="s">
        <v>4159</v>
      </c>
      <c r="G4553" s="443" t="s">
        <v>6587</v>
      </c>
      <c r="H4553" s="443" t="s">
        <v>6663</v>
      </c>
      <c r="I4553" s="445">
        <v>42.509998321533203</v>
      </c>
      <c r="J4553" s="445">
        <v>216</v>
      </c>
      <c r="K4553" s="446">
        <v>9181.850341796875</v>
      </c>
    </row>
    <row r="4554" spans="1:11" ht="14.45" customHeight="1" x14ac:dyDescent="0.2">
      <c r="A4554" s="441" t="s">
        <v>5061</v>
      </c>
      <c r="B4554" s="442" t="s">
        <v>5062</v>
      </c>
      <c r="C4554" s="443" t="s">
        <v>5919</v>
      </c>
      <c r="D4554" s="444" t="s">
        <v>5920</v>
      </c>
      <c r="E4554" s="443" t="s">
        <v>4158</v>
      </c>
      <c r="F4554" s="444" t="s">
        <v>4159</v>
      </c>
      <c r="G4554" s="443" t="s">
        <v>6589</v>
      </c>
      <c r="H4554" s="443" t="s">
        <v>6664</v>
      </c>
      <c r="I4554" s="445">
        <v>56.029998779296875</v>
      </c>
      <c r="J4554" s="445">
        <v>576</v>
      </c>
      <c r="K4554" s="446">
        <v>32275.44970703125</v>
      </c>
    </row>
    <row r="4555" spans="1:11" ht="14.45" customHeight="1" x14ac:dyDescent="0.2">
      <c r="A4555" s="441" t="s">
        <v>5061</v>
      </c>
      <c r="B4555" s="442" t="s">
        <v>5062</v>
      </c>
      <c r="C4555" s="443" t="s">
        <v>5919</v>
      </c>
      <c r="D4555" s="444" t="s">
        <v>5920</v>
      </c>
      <c r="E4555" s="443" t="s">
        <v>4158</v>
      </c>
      <c r="F4555" s="444" t="s">
        <v>4159</v>
      </c>
      <c r="G4555" s="443" t="s">
        <v>6665</v>
      </c>
      <c r="H4555" s="443" t="s">
        <v>6666</v>
      </c>
      <c r="I4555" s="445">
        <v>920.1099853515625</v>
      </c>
      <c r="J4555" s="445">
        <v>6</v>
      </c>
      <c r="K4555" s="446">
        <v>5520.68017578125</v>
      </c>
    </row>
    <row r="4556" spans="1:11" ht="14.45" customHeight="1" x14ac:dyDescent="0.2">
      <c r="A4556" s="441" t="s">
        <v>5061</v>
      </c>
      <c r="B4556" s="442" t="s">
        <v>5062</v>
      </c>
      <c r="C4556" s="443" t="s">
        <v>5919</v>
      </c>
      <c r="D4556" s="444" t="s">
        <v>5920</v>
      </c>
      <c r="E4556" s="443" t="s">
        <v>4158</v>
      </c>
      <c r="F4556" s="444" t="s">
        <v>4159</v>
      </c>
      <c r="G4556" s="443" t="s">
        <v>6597</v>
      </c>
      <c r="H4556" s="443" t="s">
        <v>6667</v>
      </c>
      <c r="I4556" s="445">
        <v>845.8499755859375</v>
      </c>
      <c r="J4556" s="445">
        <v>18</v>
      </c>
      <c r="K4556" s="446">
        <v>15225.23046875</v>
      </c>
    </row>
    <row r="4557" spans="1:11" ht="14.45" customHeight="1" x14ac:dyDescent="0.2">
      <c r="A4557" s="441" t="s">
        <v>5061</v>
      </c>
      <c r="B4557" s="442" t="s">
        <v>5062</v>
      </c>
      <c r="C4557" s="443" t="s">
        <v>5919</v>
      </c>
      <c r="D4557" s="444" t="s">
        <v>5920</v>
      </c>
      <c r="E4557" s="443" t="s">
        <v>4158</v>
      </c>
      <c r="F4557" s="444" t="s">
        <v>4159</v>
      </c>
      <c r="G4557" s="443" t="s">
        <v>6601</v>
      </c>
      <c r="H4557" s="443" t="s">
        <v>6668</v>
      </c>
      <c r="I4557" s="445">
        <v>153.47000122070313</v>
      </c>
      <c r="J4557" s="445">
        <v>456</v>
      </c>
      <c r="K4557" s="446">
        <v>69981.1787109375</v>
      </c>
    </row>
    <row r="4558" spans="1:11" ht="14.45" customHeight="1" x14ac:dyDescent="0.2">
      <c r="A4558" s="441" t="s">
        <v>5061</v>
      </c>
      <c r="B4558" s="442" t="s">
        <v>5062</v>
      </c>
      <c r="C4558" s="443" t="s">
        <v>5919</v>
      </c>
      <c r="D4558" s="444" t="s">
        <v>5920</v>
      </c>
      <c r="E4558" s="443" t="s">
        <v>4158</v>
      </c>
      <c r="F4558" s="444" t="s">
        <v>4159</v>
      </c>
      <c r="G4558" s="443" t="s">
        <v>6603</v>
      </c>
      <c r="H4558" s="443" t="s">
        <v>6669</v>
      </c>
      <c r="I4558" s="445">
        <v>131.96000671386719</v>
      </c>
      <c r="J4558" s="445">
        <v>360</v>
      </c>
      <c r="K4558" s="446">
        <v>47506.5</v>
      </c>
    </row>
    <row r="4559" spans="1:11" ht="14.45" customHeight="1" x14ac:dyDescent="0.2">
      <c r="A4559" s="441" t="s">
        <v>5061</v>
      </c>
      <c r="B4559" s="442" t="s">
        <v>5062</v>
      </c>
      <c r="C4559" s="443" t="s">
        <v>5919</v>
      </c>
      <c r="D4559" s="444" t="s">
        <v>5920</v>
      </c>
      <c r="E4559" s="443" t="s">
        <v>4158</v>
      </c>
      <c r="F4559" s="444" t="s">
        <v>4159</v>
      </c>
      <c r="G4559" s="443" t="s">
        <v>4278</v>
      </c>
      <c r="H4559" s="443" t="s">
        <v>4374</v>
      </c>
      <c r="I4559" s="445">
        <v>167.14999389648438</v>
      </c>
      <c r="J4559" s="445">
        <v>24</v>
      </c>
      <c r="K4559" s="446">
        <v>4011.659912109375</v>
      </c>
    </row>
    <row r="4560" spans="1:11" ht="14.45" customHeight="1" x14ac:dyDescent="0.2">
      <c r="A4560" s="441" t="s">
        <v>5061</v>
      </c>
      <c r="B4560" s="442" t="s">
        <v>5062</v>
      </c>
      <c r="C4560" s="443" t="s">
        <v>5919</v>
      </c>
      <c r="D4560" s="444" t="s">
        <v>5920</v>
      </c>
      <c r="E4560" s="443" t="s">
        <v>4158</v>
      </c>
      <c r="F4560" s="444" t="s">
        <v>4159</v>
      </c>
      <c r="G4560" s="443" t="s">
        <v>6605</v>
      </c>
      <c r="H4560" s="443" t="s">
        <v>6670</v>
      </c>
      <c r="I4560" s="445">
        <v>164.22000122070313</v>
      </c>
      <c r="J4560" s="445">
        <v>48</v>
      </c>
      <c r="K4560" s="446">
        <v>7882.5498046875</v>
      </c>
    </row>
    <row r="4561" spans="1:11" ht="14.45" customHeight="1" x14ac:dyDescent="0.2">
      <c r="A4561" s="441" t="s">
        <v>5061</v>
      </c>
      <c r="B4561" s="442" t="s">
        <v>5062</v>
      </c>
      <c r="C4561" s="443" t="s">
        <v>5919</v>
      </c>
      <c r="D4561" s="444" t="s">
        <v>5920</v>
      </c>
      <c r="E4561" s="443" t="s">
        <v>4158</v>
      </c>
      <c r="F4561" s="444" t="s">
        <v>4159</v>
      </c>
      <c r="G4561" s="443" t="s">
        <v>6607</v>
      </c>
      <c r="H4561" s="443" t="s">
        <v>6671</v>
      </c>
      <c r="I4561" s="445">
        <v>157.3800048828125</v>
      </c>
      <c r="J4561" s="445">
        <v>60</v>
      </c>
      <c r="K4561" s="446">
        <v>9442.650146484375</v>
      </c>
    </row>
    <row r="4562" spans="1:11" ht="14.45" customHeight="1" x14ac:dyDescent="0.2">
      <c r="A4562" s="441" t="s">
        <v>5061</v>
      </c>
      <c r="B4562" s="442" t="s">
        <v>5062</v>
      </c>
      <c r="C4562" s="443" t="s">
        <v>5919</v>
      </c>
      <c r="D4562" s="444" t="s">
        <v>5920</v>
      </c>
      <c r="E4562" s="443" t="s">
        <v>4158</v>
      </c>
      <c r="F4562" s="444" t="s">
        <v>4159</v>
      </c>
      <c r="G4562" s="443" t="s">
        <v>6609</v>
      </c>
      <c r="H4562" s="443" t="s">
        <v>6672</v>
      </c>
      <c r="I4562" s="445">
        <v>134.89999389648438</v>
      </c>
      <c r="J4562" s="445">
        <v>288</v>
      </c>
      <c r="K4562" s="446">
        <v>38849.759765625</v>
      </c>
    </row>
    <row r="4563" spans="1:11" ht="14.45" customHeight="1" x14ac:dyDescent="0.2">
      <c r="A4563" s="441" t="s">
        <v>5061</v>
      </c>
      <c r="B4563" s="442" t="s">
        <v>5062</v>
      </c>
      <c r="C4563" s="443" t="s">
        <v>5919</v>
      </c>
      <c r="D4563" s="444" t="s">
        <v>5920</v>
      </c>
      <c r="E4563" s="443" t="s">
        <v>4158</v>
      </c>
      <c r="F4563" s="444" t="s">
        <v>4159</v>
      </c>
      <c r="G4563" s="443" t="s">
        <v>6611</v>
      </c>
      <c r="H4563" s="443" t="s">
        <v>6673</v>
      </c>
      <c r="I4563" s="445">
        <v>130.98666890462241</v>
      </c>
      <c r="J4563" s="445">
        <v>36</v>
      </c>
      <c r="K4563" s="446">
        <v>4715.39990234375</v>
      </c>
    </row>
    <row r="4564" spans="1:11" ht="14.45" customHeight="1" x14ac:dyDescent="0.2">
      <c r="A4564" s="441" t="s">
        <v>5061</v>
      </c>
      <c r="B4564" s="442" t="s">
        <v>5062</v>
      </c>
      <c r="C4564" s="443" t="s">
        <v>5919</v>
      </c>
      <c r="D4564" s="444" t="s">
        <v>5920</v>
      </c>
      <c r="E4564" s="443" t="s">
        <v>4158</v>
      </c>
      <c r="F4564" s="444" t="s">
        <v>4159</v>
      </c>
      <c r="G4564" s="443" t="s">
        <v>4282</v>
      </c>
      <c r="H4564" s="443" t="s">
        <v>4376</v>
      </c>
      <c r="I4564" s="445">
        <v>210.16000366210938</v>
      </c>
      <c r="J4564" s="445">
        <v>12</v>
      </c>
      <c r="K4564" s="446">
        <v>2521.949951171875</v>
      </c>
    </row>
    <row r="4565" spans="1:11" ht="14.45" customHeight="1" x14ac:dyDescent="0.2">
      <c r="A4565" s="441" t="s">
        <v>5061</v>
      </c>
      <c r="B4565" s="442" t="s">
        <v>5062</v>
      </c>
      <c r="C4565" s="443" t="s">
        <v>5919</v>
      </c>
      <c r="D4565" s="444" t="s">
        <v>5920</v>
      </c>
      <c r="E4565" s="443" t="s">
        <v>4158</v>
      </c>
      <c r="F4565" s="444" t="s">
        <v>4159</v>
      </c>
      <c r="G4565" s="443" t="s">
        <v>6613</v>
      </c>
      <c r="H4565" s="443" t="s">
        <v>6674</v>
      </c>
      <c r="I4565" s="445">
        <v>139.77999877929688</v>
      </c>
      <c r="J4565" s="445">
        <v>36</v>
      </c>
      <c r="K4565" s="446">
        <v>5032.169921875</v>
      </c>
    </row>
    <row r="4566" spans="1:11" ht="14.45" customHeight="1" x14ac:dyDescent="0.2">
      <c r="A4566" s="441" t="s">
        <v>5061</v>
      </c>
      <c r="B4566" s="442" t="s">
        <v>5062</v>
      </c>
      <c r="C4566" s="443" t="s">
        <v>5919</v>
      </c>
      <c r="D4566" s="444" t="s">
        <v>5920</v>
      </c>
      <c r="E4566" s="443" t="s">
        <v>4158</v>
      </c>
      <c r="F4566" s="444" t="s">
        <v>4159</v>
      </c>
      <c r="G4566" s="443" t="s">
        <v>6615</v>
      </c>
      <c r="H4566" s="443" t="s">
        <v>6675</v>
      </c>
      <c r="I4566" s="445">
        <v>210.16000366210938</v>
      </c>
      <c r="J4566" s="445">
        <v>96</v>
      </c>
      <c r="K4566" s="446">
        <v>20175.599609375</v>
      </c>
    </row>
    <row r="4567" spans="1:11" ht="14.45" customHeight="1" x14ac:dyDescent="0.2">
      <c r="A4567" s="441" t="s">
        <v>5061</v>
      </c>
      <c r="B4567" s="442" t="s">
        <v>5062</v>
      </c>
      <c r="C4567" s="443" t="s">
        <v>5919</v>
      </c>
      <c r="D4567" s="444" t="s">
        <v>5920</v>
      </c>
      <c r="E4567" s="443" t="s">
        <v>4158</v>
      </c>
      <c r="F4567" s="444" t="s">
        <v>4159</v>
      </c>
      <c r="G4567" s="443" t="s">
        <v>6619</v>
      </c>
      <c r="H4567" s="443" t="s">
        <v>6676</v>
      </c>
      <c r="I4567" s="445">
        <v>210.16000366210938</v>
      </c>
      <c r="J4567" s="445">
        <v>12</v>
      </c>
      <c r="K4567" s="446">
        <v>2521.949951171875</v>
      </c>
    </row>
    <row r="4568" spans="1:11" ht="14.45" customHeight="1" x14ac:dyDescent="0.2">
      <c r="A4568" s="441" t="s">
        <v>5061</v>
      </c>
      <c r="B4568" s="442" t="s">
        <v>5062</v>
      </c>
      <c r="C4568" s="443" t="s">
        <v>5919</v>
      </c>
      <c r="D4568" s="444" t="s">
        <v>5920</v>
      </c>
      <c r="E4568" s="443" t="s">
        <v>4158</v>
      </c>
      <c r="F4568" s="444" t="s">
        <v>4159</v>
      </c>
      <c r="G4568" s="443" t="s">
        <v>6621</v>
      </c>
      <c r="H4568" s="443" t="s">
        <v>6677</v>
      </c>
      <c r="I4568" s="445">
        <v>133.91999816894531</v>
      </c>
      <c r="J4568" s="445">
        <v>252</v>
      </c>
      <c r="K4568" s="446">
        <v>33747.20849609375</v>
      </c>
    </row>
    <row r="4569" spans="1:11" ht="14.45" customHeight="1" x14ac:dyDescent="0.2">
      <c r="A4569" s="441" t="s">
        <v>5061</v>
      </c>
      <c r="B4569" s="442" t="s">
        <v>5062</v>
      </c>
      <c r="C4569" s="443" t="s">
        <v>5919</v>
      </c>
      <c r="D4569" s="444" t="s">
        <v>5920</v>
      </c>
      <c r="E4569" s="443" t="s">
        <v>4158</v>
      </c>
      <c r="F4569" s="444" t="s">
        <v>4159</v>
      </c>
      <c r="G4569" s="443" t="s">
        <v>6625</v>
      </c>
      <c r="H4569" s="443" t="s">
        <v>6678</v>
      </c>
      <c r="I4569" s="445">
        <v>297.16000366210938</v>
      </c>
      <c r="J4569" s="445">
        <v>756</v>
      </c>
      <c r="K4569" s="446">
        <v>224652.955078125</v>
      </c>
    </row>
    <row r="4570" spans="1:11" ht="14.45" customHeight="1" x14ac:dyDescent="0.2">
      <c r="A4570" s="441" t="s">
        <v>5061</v>
      </c>
      <c r="B4570" s="442" t="s">
        <v>5062</v>
      </c>
      <c r="C4570" s="443" t="s">
        <v>5919</v>
      </c>
      <c r="D4570" s="444" t="s">
        <v>5920</v>
      </c>
      <c r="E4570" s="443" t="s">
        <v>4158</v>
      </c>
      <c r="F4570" s="444" t="s">
        <v>4159</v>
      </c>
      <c r="G4570" s="443" t="s">
        <v>6627</v>
      </c>
      <c r="H4570" s="443" t="s">
        <v>6679</v>
      </c>
      <c r="I4570" s="445">
        <v>639.28997802734375</v>
      </c>
      <c r="J4570" s="445">
        <v>36</v>
      </c>
      <c r="K4570" s="446">
        <v>23014.259765625</v>
      </c>
    </row>
    <row r="4571" spans="1:11" ht="14.45" customHeight="1" x14ac:dyDescent="0.2">
      <c r="A4571" s="441" t="s">
        <v>5061</v>
      </c>
      <c r="B4571" s="442" t="s">
        <v>5062</v>
      </c>
      <c r="C4571" s="443" t="s">
        <v>5919</v>
      </c>
      <c r="D4571" s="444" t="s">
        <v>5920</v>
      </c>
      <c r="E4571" s="443" t="s">
        <v>4158</v>
      </c>
      <c r="F4571" s="444" t="s">
        <v>4159</v>
      </c>
      <c r="G4571" s="443" t="s">
        <v>6680</v>
      </c>
      <c r="H4571" s="443" t="s">
        <v>6681</v>
      </c>
      <c r="I4571" s="445">
        <v>342.1300048828125</v>
      </c>
      <c r="J4571" s="445">
        <v>12</v>
      </c>
      <c r="K4571" s="446">
        <v>4105.5</v>
      </c>
    </row>
    <row r="4572" spans="1:11" ht="14.45" customHeight="1" x14ac:dyDescent="0.2">
      <c r="A4572" s="441" t="s">
        <v>5061</v>
      </c>
      <c r="B4572" s="442" t="s">
        <v>5062</v>
      </c>
      <c r="C4572" s="443" t="s">
        <v>5919</v>
      </c>
      <c r="D4572" s="444" t="s">
        <v>5920</v>
      </c>
      <c r="E4572" s="443" t="s">
        <v>4158</v>
      </c>
      <c r="F4572" s="444" t="s">
        <v>4159</v>
      </c>
      <c r="G4572" s="443" t="s">
        <v>6629</v>
      </c>
      <c r="H4572" s="443" t="s">
        <v>6682</v>
      </c>
      <c r="I4572" s="445">
        <v>241.44000244140625</v>
      </c>
      <c r="J4572" s="445">
        <v>72</v>
      </c>
      <c r="K4572" s="446">
        <v>17383.859375</v>
      </c>
    </row>
    <row r="4573" spans="1:11" ht="14.45" customHeight="1" x14ac:dyDescent="0.2">
      <c r="A4573" s="441" t="s">
        <v>5061</v>
      </c>
      <c r="B4573" s="442" t="s">
        <v>5062</v>
      </c>
      <c r="C4573" s="443" t="s">
        <v>5919</v>
      </c>
      <c r="D4573" s="444" t="s">
        <v>5920</v>
      </c>
      <c r="E4573" s="443" t="s">
        <v>4158</v>
      </c>
      <c r="F4573" s="444" t="s">
        <v>4159</v>
      </c>
      <c r="G4573" s="443" t="s">
        <v>6631</v>
      </c>
      <c r="H4573" s="443" t="s">
        <v>6683</v>
      </c>
      <c r="I4573" s="445">
        <v>250.72999572753906</v>
      </c>
      <c r="J4573" s="445">
        <v>108</v>
      </c>
      <c r="K4573" s="446">
        <v>27078.720703125</v>
      </c>
    </row>
    <row r="4574" spans="1:11" ht="14.45" customHeight="1" x14ac:dyDescent="0.2">
      <c r="A4574" s="441" t="s">
        <v>5061</v>
      </c>
      <c r="B4574" s="442" t="s">
        <v>5062</v>
      </c>
      <c r="C4574" s="443" t="s">
        <v>5919</v>
      </c>
      <c r="D4574" s="444" t="s">
        <v>5920</v>
      </c>
      <c r="E4574" s="443" t="s">
        <v>4158</v>
      </c>
      <c r="F4574" s="444" t="s">
        <v>4159</v>
      </c>
      <c r="G4574" s="443" t="s">
        <v>6633</v>
      </c>
      <c r="H4574" s="443" t="s">
        <v>6684</v>
      </c>
      <c r="I4574" s="445">
        <v>276.6300048828125</v>
      </c>
      <c r="J4574" s="445">
        <v>72</v>
      </c>
      <c r="K4574" s="446">
        <v>19917.5390625</v>
      </c>
    </row>
    <row r="4575" spans="1:11" ht="14.45" customHeight="1" x14ac:dyDescent="0.2">
      <c r="A4575" s="441" t="s">
        <v>5061</v>
      </c>
      <c r="B4575" s="442" t="s">
        <v>5062</v>
      </c>
      <c r="C4575" s="443" t="s">
        <v>5919</v>
      </c>
      <c r="D4575" s="444" t="s">
        <v>5920</v>
      </c>
      <c r="E4575" s="443" t="s">
        <v>4158</v>
      </c>
      <c r="F4575" s="444" t="s">
        <v>4159</v>
      </c>
      <c r="G4575" s="443" t="s">
        <v>4397</v>
      </c>
      <c r="H4575" s="443" t="s">
        <v>4398</v>
      </c>
      <c r="I4575" s="445">
        <v>47.740001678466797</v>
      </c>
      <c r="J4575" s="445">
        <v>36</v>
      </c>
      <c r="K4575" s="446">
        <v>1718.7900390625</v>
      </c>
    </row>
    <row r="4576" spans="1:11" ht="14.45" customHeight="1" x14ac:dyDescent="0.2">
      <c r="A4576" s="441" t="s">
        <v>5061</v>
      </c>
      <c r="B4576" s="442" t="s">
        <v>5062</v>
      </c>
      <c r="C4576" s="443" t="s">
        <v>5919</v>
      </c>
      <c r="D4576" s="444" t="s">
        <v>5920</v>
      </c>
      <c r="E4576" s="443" t="s">
        <v>4158</v>
      </c>
      <c r="F4576" s="444" t="s">
        <v>4159</v>
      </c>
      <c r="G4576" s="443" t="s">
        <v>6637</v>
      </c>
      <c r="H4576" s="443" t="s">
        <v>6685</v>
      </c>
      <c r="I4576" s="445">
        <v>854.45001220703125</v>
      </c>
      <c r="J4576" s="445">
        <v>18</v>
      </c>
      <c r="K4576" s="446">
        <v>15380.12060546875</v>
      </c>
    </row>
    <row r="4577" spans="1:11" ht="14.45" customHeight="1" x14ac:dyDescent="0.2">
      <c r="A4577" s="441" t="s">
        <v>5061</v>
      </c>
      <c r="B4577" s="442" t="s">
        <v>5062</v>
      </c>
      <c r="C4577" s="443" t="s">
        <v>5919</v>
      </c>
      <c r="D4577" s="444" t="s">
        <v>5920</v>
      </c>
      <c r="E4577" s="443" t="s">
        <v>4158</v>
      </c>
      <c r="F4577" s="444" t="s">
        <v>4159</v>
      </c>
      <c r="G4577" s="443" t="s">
        <v>6639</v>
      </c>
      <c r="H4577" s="443" t="s">
        <v>6686</v>
      </c>
      <c r="I4577" s="445">
        <v>587.719970703125</v>
      </c>
      <c r="J4577" s="445">
        <v>120</v>
      </c>
      <c r="K4577" s="446">
        <v>70526.650390625</v>
      </c>
    </row>
    <row r="4578" spans="1:11" ht="14.45" customHeight="1" x14ac:dyDescent="0.2">
      <c r="A4578" s="441" t="s">
        <v>5061</v>
      </c>
      <c r="B4578" s="442" t="s">
        <v>5062</v>
      </c>
      <c r="C4578" s="443" t="s">
        <v>5919</v>
      </c>
      <c r="D4578" s="444" t="s">
        <v>5920</v>
      </c>
      <c r="E4578" s="443" t="s">
        <v>4158</v>
      </c>
      <c r="F4578" s="444" t="s">
        <v>4159</v>
      </c>
      <c r="G4578" s="443" t="s">
        <v>6641</v>
      </c>
      <c r="H4578" s="443" t="s">
        <v>6687</v>
      </c>
      <c r="I4578" s="445">
        <v>191.50999450683594</v>
      </c>
      <c r="J4578" s="445">
        <v>432</v>
      </c>
      <c r="K4578" s="446">
        <v>82731</v>
      </c>
    </row>
    <row r="4579" spans="1:11" ht="14.45" customHeight="1" x14ac:dyDescent="0.2">
      <c r="A4579" s="441" t="s">
        <v>5061</v>
      </c>
      <c r="B4579" s="442" t="s">
        <v>5062</v>
      </c>
      <c r="C4579" s="443" t="s">
        <v>5919</v>
      </c>
      <c r="D4579" s="444" t="s">
        <v>5920</v>
      </c>
      <c r="E4579" s="443" t="s">
        <v>1450</v>
      </c>
      <c r="F4579" s="444" t="s">
        <v>1451</v>
      </c>
      <c r="G4579" s="443" t="s">
        <v>6688</v>
      </c>
      <c r="H4579" s="443" t="s">
        <v>6689</v>
      </c>
      <c r="I4579" s="445">
        <v>7.5100002288818359</v>
      </c>
      <c r="J4579" s="445">
        <v>80</v>
      </c>
      <c r="K4579" s="446">
        <v>601.12998962402344</v>
      </c>
    </row>
    <row r="4580" spans="1:11" ht="14.45" customHeight="1" x14ac:dyDescent="0.2">
      <c r="A4580" s="441" t="s">
        <v>5061</v>
      </c>
      <c r="B4580" s="442" t="s">
        <v>5062</v>
      </c>
      <c r="C4580" s="443" t="s">
        <v>5919</v>
      </c>
      <c r="D4580" s="444" t="s">
        <v>5920</v>
      </c>
      <c r="E4580" s="443" t="s">
        <v>1450</v>
      </c>
      <c r="F4580" s="444" t="s">
        <v>1451</v>
      </c>
      <c r="G4580" s="443" t="s">
        <v>4416</v>
      </c>
      <c r="H4580" s="443" t="s">
        <v>4417</v>
      </c>
      <c r="I4580" s="445">
        <v>12.609999656677246</v>
      </c>
      <c r="J4580" s="445">
        <v>50</v>
      </c>
      <c r="K4580" s="446">
        <v>630.40997314453125</v>
      </c>
    </row>
    <row r="4581" spans="1:11" ht="14.45" customHeight="1" x14ac:dyDescent="0.2">
      <c r="A4581" s="441" t="s">
        <v>5061</v>
      </c>
      <c r="B4581" s="442" t="s">
        <v>5062</v>
      </c>
      <c r="C4581" s="443" t="s">
        <v>5919</v>
      </c>
      <c r="D4581" s="444" t="s">
        <v>5920</v>
      </c>
      <c r="E4581" s="443" t="s">
        <v>1450</v>
      </c>
      <c r="F4581" s="444" t="s">
        <v>1451</v>
      </c>
      <c r="G4581" s="443" t="s">
        <v>4418</v>
      </c>
      <c r="H4581" s="443" t="s">
        <v>4419</v>
      </c>
      <c r="I4581" s="445">
        <v>12.609999656677246</v>
      </c>
      <c r="J4581" s="445">
        <v>50</v>
      </c>
      <c r="K4581" s="446">
        <v>630.40997314453125</v>
      </c>
    </row>
    <row r="4582" spans="1:11" ht="14.45" customHeight="1" x14ac:dyDescent="0.2">
      <c r="A4582" s="441" t="s">
        <v>5061</v>
      </c>
      <c r="B4582" s="442" t="s">
        <v>5062</v>
      </c>
      <c r="C4582" s="443" t="s">
        <v>5919</v>
      </c>
      <c r="D4582" s="444" t="s">
        <v>5920</v>
      </c>
      <c r="E4582" s="443" t="s">
        <v>1450</v>
      </c>
      <c r="F4582" s="444" t="s">
        <v>1451</v>
      </c>
      <c r="G4582" s="443" t="s">
        <v>6690</v>
      </c>
      <c r="H4582" s="443" t="s">
        <v>6691</v>
      </c>
      <c r="I4582" s="445">
        <v>8.2299995422363281</v>
      </c>
      <c r="J4582" s="445">
        <v>100</v>
      </c>
      <c r="K4582" s="446">
        <v>822.79998779296875</v>
      </c>
    </row>
    <row r="4583" spans="1:11" ht="14.45" customHeight="1" x14ac:dyDescent="0.2">
      <c r="A4583" s="441" t="s">
        <v>5061</v>
      </c>
      <c r="B4583" s="442" t="s">
        <v>5062</v>
      </c>
      <c r="C4583" s="443" t="s">
        <v>5919</v>
      </c>
      <c r="D4583" s="444" t="s">
        <v>5920</v>
      </c>
      <c r="E4583" s="443" t="s">
        <v>1450</v>
      </c>
      <c r="F4583" s="444" t="s">
        <v>1451</v>
      </c>
      <c r="G4583" s="443" t="s">
        <v>4412</v>
      </c>
      <c r="H4583" s="443" t="s">
        <v>4434</v>
      </c>
      <c r="I4583" s="445">
        <v>13.200000286102295</v>
      </c>
      <c r="J4583" s="445">
        <v>100</v>
      </c>
      <c r="K4583" s="446">
        <v>1320.3299560546875</v>
      </c>
    </row>
    <row r="4584" spans="1:11" ht="14.45" customHeight="1" x14ac:dyDescent="0.2">
      <c r="A4584" s="441" t="s">
        <v>5061</v>
      </c>
      <c r="B4584" s="442" t="s">
        <v>5062</v>
      </c>
      <c r="C4584" s="443" t="s">
        <v>5919</v>
      </c>
      <c r="D4584" s="444" t="s">
        <v>5920</v>
      </c>
      <c r="E4584" s="443" t="s">
        <v>1450</v>
      </c>
      <c r="F4584" s="444" t="s">
        <v>1451</v>
      </c>
      <c r="G4584" s="443" t="s">
        <v>4436</v>
      </c>
      <c r="H4584" s="443" t="s">
        <v>4437</v>
      </c>
      <c r="I4584" s="445">
        <v>12.799999713897705</v>
      </c>
      <c r="J4584" s="445">
        <v>200</v>
      </c>
      <c r="K4584" s="446">
        <v>2559.8600463867188</v>
      </c>
    </row>
    <row r="4585" spans="1:11" ht="14.45" customHeight="1" x14ac:dyDescent="0.2">
      <c r="A4585" s="441" t="s">
        <v>5061</v>
      </c>
      <c r="B4585" s="442" t="s">
        <v>5062</v>
      </c>
      <c r="C4585" s="443" t="s">
        <v>5919</v>
      </c>
      <c r="D4585" s="444" t="s">
        <v>5920</v>
      </c>
      <c r="E4585" s="443" t="s">
        <v>1450</v>
      </c>
      <c r="F4585" s="444" t="s">
        <v>1451</v>
      </c>
      <c r="G4585" s="443" t="s">
        <v>4416</v>
      </c>
      <c r="H4585" s="443" t="s">
        <v>4440</v>
      </c>
      <c r="I4585" s="445">
        <v>13.494999885559082</v>
      </c>
      <c r="J4585" s="445">
        <v>200</v>
      </c>
      <c r="K4585" s="446">
        <v>2699.510009765625</v>
      </c>
    </row>
    <row r="4586" spans="1:11" ht="14.45" customHeight="1" x14ac:dyDescent="0.2">
      <c r="A4586" s="441" t="s">
        <v>5061</v>
      </c>
      <c r="B4586" s="442" t="s">
        <v>5062</v>
      </c>
      <c r="C4586" s="443" t="s">
        <v>5919</v>
      </c>
      <c r="D4586" s="444" t="s">
        <v>5920</v>
      </c>
      <c r="E4586" s="443" t="s">
        <v>1450</v>
      </c>
      <c r="F4586" s="444" t="s">
        <v>1451</v>
      </c>
      <c r="G4586" s="443" t="s">
        <v>4418</v>
      </c>
      <c r="H4586" s="443" t="s">
        <v>4441</v>
      </c>
      <c r="I4586" s="445">
        <v>13.789999961853027</v>
      </c>
      <c r="J4586" s="445">
        <v>150</v>
      </c>
      <c r="K4586" s="446">
        <v>2068.9000244140625</v>
      </c>
    </row>
    <row r="4587" spans="1:11" ht="14.45" customHeight="1" x14ac:dyDescent="0.2">
      <c r="A4587" s="441" t="s">
        <v>5061</v>
      </c>
      <c r="B4587" s="442" t="s">
        <v>5062</v>
      </c>
      <c r="C4587" s="443" t="s">
        <v>5919</v>
      </c>
      <c r="D4587" s="444" t="s">
        <v>5920</v>
      </c>
      <c r="E4587" s="443" t="s">
        <v>1450</v>
      </c>
      <c r="F4587" s="444" t="s">
        <v>1451</v>
      </c>
      <c r="G4587" s="443" t="s">
        <v>6692</v>
      </c>
      <c r="H4587" s="443" t="s">
        <v>6693</v>
      </c>
      <c r="I4587" s="445">
        <v>9.1999998092651367</v>
      </c>
      <c r="J4587" s="445">
        <v>100</v>
      </c>
      <c r="K4587" s="446">
        <v>919.79998779296875</v>
      </c>
    </row>
    <row r="4588" spans="1:11" ht="14.45" customHeight="1" x14ac:dyDescent="0.2">
      <c r="A4588" s="441" t="s">
        <v>5061</v>
      </c>
      <c r="B4588" s="442" t="s">
        <v>5062</v>
      </c>
      <c r="C4588" s="443" t="s">
        <v>5919</v>
      </c>
      <c r="D4588" s="444" t="s">
        <v>5920</v>
      </c>
      <c r="E4588" s="443" t="s">
        <v>1450</v>
      </c>
      <c r="F4588" s="444" t="s">
        <v>1451</v>
      </c>
      <c r="G4588" s="443" t="s">
        <v>4420</v>
      </c>
      <c r="H4588" s="443" t="s">
        <v>4442</v>
      </c>
      <c r="I4588" s="445">
        <v>12.600000381469727</v>
      </c>
      <c r="J4588" s="445">
        <v>50</v>
      </c>
      <c r="K4588" s="446">
        <v>630.22998046875</v>
      </c>
    </row>
    <row r="4589" spans="1:11" ht="14.45" customHeight="1" x14ac:dyDescent="0.2">
      <c r="A4589" s="441" t="s">
        <v>5061</v>
      </c>
      <c r="B4589" s="442" t="s">
        <v>5062</v>
      </c>
      <c r="C4589" s="443" t="s">
        <v>5919</v>
      </c>
      <c r="D4589" s="444" t="s">
        <v>5920</v>
      </c>
      <c r="E4589" s="443" t="s">
        <v>1450</v>
      </c>
      <c r="F4589" s="444" t="s">
        <v>1451</v>
      </c>
      <c r="G4589" s="443" t="s">
        <v>4424</v>
      </c>
      <c r="H4589" s="443" t="s">
        <v>4446</v>
      </c>
      <c r="I4589" s="445">
        <v>13.800000190734863</v>
      </c>
      <c r="J4589" s="445">
        <v>50</v>
      </c>
      <c r="K4589" s="446">
        <v>689.9000244140625</v>
      </c>
    </row>
    <row r="4590" spans="1:11" ht="14.45" customHeight="1" x14ac:dyDescent="0.2">
      <c r="A4590" s="441" t="s">
        <v>5061</v>
      </c>
      <c r="B4590" s="442" t="s">
        <v>5062</v>
      </c>
      <c r="C4590" s="443" t="s">
        <v>5919</v>
      </c>
      <c r="D4590" s="444" t="s">
        <v>5920</v>
      </c>
      <c r="E4590" s="443" t="s">
        <v>1450</v>
      </c>
      <c r="F4590" s="444" t="s">
        <v>1451</v>
      </c>
      <c r="G4590" s="443" t="s">
        <v>4449</v>
      </c>
      <c r="H4590" s="443" t="s">
        <v>4450</v>
      </c>
      <c r="I4590" s="445">
        <v>13.789999961853027</v>
      </c>
      <c r="J4590" s="445">
        <v>50</v>
      </c>
      <c r="K4590" s="446">
        <v>689.70001220703125</v>
      </c>
    </row>
    <row r="4591" spans="1:11" ht="14.45" customHeight="1" x14ac:dyDescent="0.2">
      <c r="A4591" s="441" t="s">
        <v>5061</v>
      </c>
      <c r="B4591" s="442" t="s">
        <v>5062</v>
      </c>
      <c r="C4591" s="443" t="s">
        <v>5919</v>
      </c>
      <c r="D4591" s="444" t="s">
        <v>5920</v>
      </c>
      <c r="E4591" s="443" t="s">
        <v>1450</v>
      </c>
      <c r="F4591" s="444" t="s">
        <v>1451</v>
      </c>
      <c r="G4591" s="443" t="s">
        <v>6694</v>
      </c>
      <c r="H4591" s="443" t="s">
        <v>6695</v>
      </c>
      <c r="I4591" s="445">
        <v>15.149999618530273</v>
      </c>
      <c r="J4591" s="445">
        <v>50</v>
      </c>
      <c r="K4591" s="446">
        <v>757.46002197265625</v>
      </c>
    </row>
    <row r="4592" spans="1:11" ht="14.45" customHeight="1" x14ac:dyDescent="0.2">
      <c r="A4592" s="441" t="s">
        <v>5061</v>
      </c>
      <c r="B4592" s="442" t="s">
        <v>5062</v>
      </c>
      <c r="C4592" s="443" t="s">
        <v>5919</v>
      </c>
      <c r="D4592" s="444" t="s">
        <v>5920</v>
      </c>
      <c r="E4592" s="443" t="s">
        <v>1450</v>
      </c>
      <c r="F4592" s="444" t="s">
        <v>1451</v>
      </c>
      <c r="G4592" s="443" t="s">
        <v>1454</v>
      </c>
      <c r="H4592" s="443" t="s">
        <v>1455</v>
      </c>
      <c r="I4592" s="445">
        <v>0.54428573165621075</v>
      </c>
      <c r="J4592" s="445">
        <v>12700</v>
      </c>
      <c r="K4592" s="446">
        <v>6897</v>
      </c>
    </row>
    <row r="4593" spans="1:11" ht="14.45" customHeight="1" x14ac:dyDescent="0.2">
      <c r="A4593" s="441" t="s">
        <v>5061</v>
      </c>
      <c r="B4593" s="442" t="s">
        <v>5062</v>
      </c>
      <c r="C4593" s="443" t="s">
        <v>5919</v>
      </c>
      <c r="D4593" s="444" t="s">
        <v>5920</v>
      </c>
      <c r="E4593" s="443" t="s">
        <v>1450</v>
      </c>
      <c r="F4593" s="444" t="s">
        <v>1451</v>
      </c>
      <c r="G4593" s="443" t="s">
        <v>4457</v>
      </c>
      <c r="H4593" s="443" t="s">
        <v>4465</v>
      </c>
      <c r="I4593" s="445">
        <v>0.30500000715255737</v>
      </c>
      <c r="J4593" s="445">
        <v>200</v>
      </c>
      <c r="K4593" s="446">
        <v>61</v>
      </c>
    </row>
    <row r="4594" spans="1:11" ht="14.45" customHeight="1" x14ac:dyDescent="0.2">
      <c r="A4594" s="441" t="s">
        <v>5061</v>
      </c>
      <c r="B4594" s="442" t="s">
        <v>5062</v>
      </c>
      <c r="C4594" s="443" t="s">
        <v>5919</v>
      </c>
      <c r="D4594" s="444" t="s">
        <v>5920</v>
      </c>
      <c r="E4594" s="443" t="s">
        <v>1450</v>
      </c>
      <c r="F4594" s="444" t="s">
        <v>1451</v>
      </c>
      <c r="G4594" s="443" t="s">
        <v>1452</v>
      </c>
      <c r="H4594" s="443" t="s">
        <v>1456</v>
      </c>
      <c r="I4594" s="445">
        <v>0.31000000238418579</v>
      </c>
      <c r="J4594" s="445">
        <v>100</v>
      </c>
      <c r="K4594" s="446">
        <v>31</v>
      </c>
    </row>
    <row r="4595" spans="1:11" ht="14.45" customHeight="1" x14ac:dyDescent="0.2">
      <c r="A4595" s="441" t="s">
        <v>5061</v>
      </c>
      <c r="B4595" s="442" t="s">
        <v>5062</v>
      </c>
      <c r="C4595" s="443" t="s">
        <v>5919</v>
      </c>
      <c r="D4595" s="444" t="s">
        <v>5920</v>
      </c>
      <c r="E4595" s="443" t="s">
        <v>1450</v>
      </c>
      <c r="F4595" s="444" t="s">
        <v>1451</v>
      </c>
      <c r="G4595" s="443" t="s">
        <v>1454</v>
      </c>
      <c r="H4595" s="443" t="s">
        <v>1459</v>
      </c>
      <c r="I4595" s="445">
        <v>0.54181820154190063</v>
      </c>
      <c r="J4595" s="445">
        <v>7100</v>
      </c>
      <c r="K4595" s="446">
        <v>3853</v>
      </c>
    </row>
    <row r="4596" spans="1:11" ht="14.45" customHeight="1" x14ac:dyDescent="0.2">
      <c r="A4596" s="441" t="s">
        <v>5061</v>
      </c>
      <c r="B4596" s="442" t="s">
        <v>5062</v>
      </c>
      <c r="C4596" s="443" t="s">
        <v>5919</v>
      </c>
      <c r="D4596" s="444" t="s">
        <v>5920</v>
      </c>
      <c r="E4596" s="443" t="s">
        <v>1450</v>
      </c>
      <c r="F4596" s="444" t="s">
        <v>1451</v>
      </c>
      <c r="G4596" s="443" t="s">
        <v>6696</v>
      </c>
      <c r="H4596" s="443" t="s">
        <v>6697</v>
      </c>
      <c r="I4596" s="445">
        <v>0.97000002861022949</v>
      </c>
      <c r="J4596" s="445">
        <v>300</v>
      </c>
      <c r="K4596" s="446">
        <v>291</v>
      </c>
    </row>
    <row r="4597" spans="1:11" ht="14.45" customHeight="1" x14ac:dyDescent="0.2">
      <c r="A4597" s="441" t="s">
        <v>5061</v>
      </c>
      <c r="B4597" s="442" t="s">
        <v>5062</v>
      </c>
      <c r="C4597" s="443" t="s">
        <v>5919</v>
      </c>
      <c r="D4597" s="444" t="s">
        <v>5920</v>
      </c>
      <c r="E4597" s="443" t="s">
        <v>1450</v>
      </c>
      <c r="F4597" s="444" t="s">
        <v>1451</v>
      </c>
      <c r="G4597" s="443" t="s">
        <v>6696</v>
      </c>
      <c r="H4597" s="443" t="s">
        <v>6698</v>
      </c>
      <c r="I4597" s="445">
        <v>0.96666667858759558</v>
      </c>
      <c r="J4597" s="445">
        <v>300</v>
      </c>
      <c r="K4597" s="446">
        <v>290</v>
      </c>
    </row>
    <row r="4598" spans="1:11" ht="14.45" customHeight="1" x14ac:dyDescent="0.2">
      <c r="A4598" s="441" t="s">
        <v>5061</v>
      </c>
      <c r="B4598" s="442" t="s">
        <v>5062</v>
      </c>
      <c r="C4598" s="443" t="s">
        <v>5919</v>
      </c>
      <c r="D4598" s="444" t="s">
        <v>5920</v>
      </c>
      <c r="E4598" s="443" t="s">
        <v>1450</v>
      </c>
      <c r="F4598" s="444" t="s">
        <v>1451</v>
      </c>
      <c r="G4598" s="443" t="s">
        <v>6699</v>
      </c>
      <c r="H4598" s="443" t="s">
        <v>6700</v>
      </c>
      <c r="I4598" s="445">
        <v>180</v>
      </c>
      <c r="J4598" s="445">
        <v>25</v>
      </c>
      <c r="K4598" s="446">
        <v>4499.990234375</v>
      </c>
    </row>
    <row r="4599" spans="1:11" ht="14.45" customHeight="1" x14ac:dyDescent="0.2">
      <c r="A4599" s="441" t="s">
        <v>5061</v>
      </c>
      <c r="B4599" s="442" t="s">
        <v>5062</v>
      </c>
      <c r="C4599" s="443" t="s">
        <v>5919</v>
      </c>
      <c r="D4599" s="444" t="s">
        <v>5920</v>
      </c>
      <c r="E4599" s="443" t="s">
        <v>1462</v>
      </c>
      <c r="F4599" s="444" t="s">
        <v>1463</v>
      </c>
      <c r="G4599" s="443" t="s">
        <v>4478</v>
      </c>
      <c r="H4599" s="443" t="s">
        <v>4479</v>
      </c>
      <c r="I4599" s="445">
        <v>16.940000534057617</v>
      </c>
      <c r="J4599" s="445">
        <v>150</v>
      </c>
      <c r="K4599" s="446">
        <v>2541</v>
      </c>
    </row>
    <row r="4600" spans="1:11" ht="14.45" customHeight="1" x14ac:dyDescent="0.2">
      <c r="A4600" s="441" t="s">
        <v>5061</v>
      </c>
      <c r="B4600" s="442" t="s">
        <v>5062</v>
      </c>
      <c r="C4600" s="443" t="s">
        <v>5919</v>
      </c>
      <c r="D4600" s="444" t="s">
        <v>5920</v>
      </c>
      <c r="E4600" s="443" t="s">
        <v>1462</v>
      </c>
      <c r="F4600" s="444" t="s">
        <v>1463</v>
      </c>
      <c r="G4600" s="443" t="s">
        <v>4480</v>
      </c>
      <c r="H4600" s="443" t="s">
        <v>4481</v>
      </c>
      <c r="I4600" s="445">
        <v>16.940000534057617</v>
      </c>
      <c r="J4600" s="445">
        <v>250</v>
      </c>
      <c r="K4600" s="446">
        <v>4235</v>
      </c>
    </row>
    <row r="4601" spans="1:11" ht="14.45" customHeight="1" x14ac:dyDescent="0.2">
      <c r="A4601" s="441" t="s">
        <v>5061</v>
      </c>
      <c r="B4601" s="442" t="s">
        <v>5062</v>
      </c>
      <c r="C4601" s="443" t="s">
        <v>5919</v>
      </c>
      <c r="D4601" s="444" t="s">
        <v>5920</v>
      </c>
      <c r="E4601" s="443" t="s">
        <v>1462</v>
      </c>
      <c r="F4601" s="444" t="s">
        <v>1463</v>
      </c>
      <c r="G4601" s="443" t="s">
        <v>4482</v>
      </c>
      <c r="H4601" s="443" t="s">
        <v>4483</v>
      </c>
      <c r="I4601" s="445">
        <v>16.940000534057617</v>
      </c>
      <c r="J4601" s="445">
        <v>400</v>
      </c>
      <c r="K4601" s="446">
        <v>6776</v>
      </c>
    </row>
    <row r="4602" spans="1:11" ht="14.45" customHeight="1" x14ac:dyDescent="0.2">
      <c r="A4602" s="441" t="s">
        <v>5061</v>
      </c>
      <c r="B4602" s="442" t="s">
        <v>5062</v>
      </c>
      <c r="C4602" s="443" t="s">
        <v>5919</v>
      </c>
      <c r="D4602" s="444" t="s">
        <v>5920</v>
      </c>
      <c r="E4602" s="443" t="s">
        <v>1462</v>
      </c>
      <c r="F4602" s="444" t="s">
        <v>1463</v>
      </c>
      <c r="G4602" s="443" t="s">
        <v>4484</v>
      </c>
      <c r="H4602" s="443" t="s">
        <v>4485</v>
      </c>
      <c r="I4602" s="445">
        <v>16.940000534057617</v>
      </c>
      <c r="J4602" s="445">
        <v>1200</v>
      </c>
      <c r="K4602" s="446">
        <v>20328</v>
      </c>
    </row>
    <row r="4603" spans="1:11" ht="14.45" customHeight="1" x14ac:dyDescent="0.2">
      <c r="A4603" s="441" t="s">
        <v>5061</v>
      </c>
      <c r="B4603" s="442" t="s">
        <v>5062</v>
      </c>
      <c r="C4603" s="443" t="s">
        <v>5919</v>
      </c>
      <c r="D4603" s="444" t="s">
        <v>5920</v>
      </c>
      <c r="E4603" s="443" t="s">
        <v>1462</v>
      </c>
      <c r="F4603" s="444" t="s">
        <v>1463</v>
      </c>
      <c r="G4603" s="443" t="s">
        <v>4806</v>
      </c>
      <c r="H4603" s="443" t="s">
        <v>4807</v>
      </c>
      <c r="I4603" s="445">
        <v>16.940000534057617</v>
      </c>
      <c r="J4603" s="445">
        <v>400</v>
      </c>
      <c r="K4603" s="446">
        <v>6776</v>
      </c>
    </row>
    <row r="4604" spans="1:11" ht="14.45" customHeight="1" x14ac:dyDescent="0.2">
      <c r="A4604" s="441" t="s">
        <v>5061</v>
      </c>
      <c r="B4604" s="442" t="s">
        <v>5062</v>
      </c>
      <c r="C4604" s="443" t="s">
        <v>5919</v>
      </c>
      <c r="D4604" s="444" t="s">
        <v>5920</v>
      </c>
      <c r="E4604" s="443" t="s">
        <v>1462</v>
      </c>
      <c r="F4604" s="444" t="s">
        <v>1463</v>
      </c>
      <c r="G4604" s="443" t="s">
        <v>4490</v>
      </c>
      <c r="H4604" s="443" t="s">
        <v>4491</v>
      </c>
      <c r="I4604" s="445">
        <v>15.729999542236328</v>
      </c>
      <c r="J4604" s="445">
        <v>450</v>
      </c>
      <c r="K4604" s="446">
        <v>7078.5</v>
      </c>
    </row>
    <row r="4605" spans="1:11" ht="14.45" customHeight="1" x14ac:dyDescent="0.2">
      <c r="A4605" s="441" t="s">
        <v>5061</v>
      </c>
      <c r="B4605" s="442" t="s">
        <v>5062</v>
      </c>
      <c r="C4605" s="443" t="s">
        <v>5919</v>
      </c>
      <c r="D4605" s="444" t="s">
        <v>5920</v>
      </c>
      <c r="E4605" s="443" t="s">
        <v>1462</v>
      </c>
      <c r="F4605" s="444" t="s">
        <v>1463</v>
      </c>
      <c r="G4605" s="443" t="s">
        <v>4492</v>
      </c>
      <c r="H4605" s="443" t="s">
        <v>4493</v>
      </c>
      <c r="I4605" s="445">
        <v>15.729999542236328</v>
      </c>
      <c r="J4605" s="445">
        <v>450</v>
      </c>
      <c r="K4605" s="446">
        <v>7078.5</v>
      </c>
    </row>
    <row r="4606" spans="1:11" ht="14.45" customHeight="1" x14ac:dyDescent="0.2">
      <c r="A4606" s="441" t="s">
        <v>5061</v>
      </c>
      <c r="B4606" s="442" t="s">
        <v>5062</v>
      </c>
      <c r="C4606" s="443" t="s">
        <v>5919</v>
      </c>
      <c r="D4606" s="444" t="s">
        <v>5920</v>
      </c>
      <c r="E4606" s="443" t="s">
        <v>1462</v>
      </c>
      <c r="F4606" s="444" t="s">
        <v>1463</v>
      </c>
      <c r="G4606" s="443" t="s">
        <v>4494</v>
      </c>
      <c r="H4606" s="443" t="s">
        <v>4495</v>
      </c>
      <c r="I4606" s="445">
        <v>15.729999542236328</v>
      </c>
      <c r="J4606" s="445">
        <v>850</v>
      </c>
      <c r="K4606" s="446">
        <v>13370.5</v>
      </c>
    </row>
    <row r="4607" spans="1:11" ht="14.45" customHeight="1" x14ac:dyDescent="0.2">
      <c r="A4607" s="441" t="s">
        <v>5061</v>
      </c>
      <c r="B4607" s="442" t="s">
        <v>5062</v>
      </c>
      <c r="C4607" s="443" t="s">
        <v>5919</v>
      </c>
      <c r="D4607" s="444" t="s">
        <v>5920</v>
      </c>
      <c r="E4607" s="443" t="s">
        <v>1462</v>
      </c>
      <c r="F4607" s="444" t="s">
        <v>1463</v>
      </c>
      <c r="G4607" s="443" t="s">
        <v>4496</v>
      </c>
      <c r="H4607" s="443" t="s">
        <v>4497</v>
      </c>
      <c r="I4607" s="445">
        <v>15.729999542236328</v>
      </c>
      <c r="J4607" s="445">
        <v>700</v>
      </c>
      <c r="K4607" s="446">
        <v>11011</v>
      </c>
    </row>
    <row r="4608" spans="1:11" ht="14.45" customHeight="1" x14ac:dyDescent="0.2">
      <c r="A4608" s="441" t="s">
        <v>5061</v>
      </c>
      <c r="B4608" s="442" t="s">
        <v>5062</v>
      </c>
      <c r="C4608" s="443" t="s">
        <v>5919</v>
      </c>
      <c r="D4608" s="444" t="s">
        <v>5920</v>
      </c>
      <c r="E4608" s="443" t="s">
        <v>1462</v>
      </c>
      <c r="F4608" s="444" t="s">
        <v>1463</v>
      </c>
      <c r="G4608" s="443" t="s">
        <v>4498</v>
      </c>
      <c r="H4608" s="443" t="s">
        <v>4499</v>
      </c>
      <c r="I4608" s="445">
        <v>15.729999542236328</v>
      </c>
      <c r="J4608" s="445">
        <v>50</v>
      </c>
      <c r="K4608" s="446">
        <v>786.5</v>
      </c>
    </row>
    <row r="4609" spans="1:11" ht="14.45" customHeight="1" x14ac:dyDescent="0.2">
      <c r="A4609" s="441" t="s">
        <v>5061</v>
      </c>
      <c r="B4609" s="442" t="s">
        <v>5062</v>
      </c>
      <c r="C4609" s="443" t="s">
        <v>5919</v>
      </c>
      <c r="D4609" s="444" t="s">
        <v>5920</v>
      </c>
      <c r="E4609" s="443" t="s">
        <v>1462</v>
      </c>
      <c r="F4609" s="444" t="s">
        <v>1463</v>
      </c>
      <c r="G4609" s="443" t="s">
        <v>4500</v>
      </c>
      <c r="H4609" s="443" t="s">
        <v>4501</v>
      </c>
      <c r="I4609" s="445">
        <v>15.729999542236328</v>
      </c>
      <c r="J4609" s="445">
        <v>950</v>
      </c>
      <c r="K4609" s="446">
        <v>14943.5</v>
      </c>
    </row>
    <row r="4610" spans="1:11" ht="14.45" customHeight="1" x14ac:dyDescent="0.2">
      <c r="A4610" s="441" t="s">
        <v>5061</v>
      </c>
      <c r="B4610" s="442" t="s">
        <v>5062</v>
      </c>
      <c r="C4610" s="443" t="s">
        <v>5919</v>
      </c>
      <c r="D4610" s="444" t="s">
        <v>5920</v>
      </c>
      <c r="E4610" s="443" t="s">
        <v>1462</v>
      </c>
      <c r="F4610" s="444" t="s">
        <v>1463</v>
      </c>
      <c r="G4610" s="443" t="s">
        <v>4478</v>
      </c>
      <c r="H4610" s="443" t="s">
        <v>6701</v>
      </c>
      <c r="I4610" s="445">
        <v>16.940000534057617</v>
      </c>
      <c r="J4610" s="445">
        <v>50</v>
      </c>
      <c r="K4610" s="446">
        <v>847</v>
      </c>
    </row>
    <row r="4611" spans="1:11" ht="14.45" customHeight="1" x14ac:dyDescent="0.2">
      <c r="A4611" s="441" t="s">
        <v>5061</v>
      </c>
      <c r="B4611" s="442" t="s">
        <v>5062</v>
      </c>
      <c r="C4611" s="443" t="s">
        <v>5919</v>
      </c>
      <c r="D4611" s="444" t="s">
        <v>5920</v>
      </c>
      <c r="E4611" s="443" t="s">
        <v>1462</v>
      </c>
      <c r="F4611" s="444" t="s">
        <v>1463</v>
      </c>
      <c r="G4611" s="443" t="s">
        <v>4480</v>
      </c>
      <c r="H4611" s="443" t="s">
        <v>6702</v>
      </c>
      <c r="I4611" s="445">
        <v>16.940000534057617</v>
      </c>
      <c r="J4611" s="445">
        <v>100</v>
      </c>
      <c r="K4611" s="446">
        <v>1694</v>
      </c>
    </row>
    <row r="4612" spans="1:11" ht="14.45" customHeight="1" x14ac:dyDescent="0.2">
      <c r="A4612" s="441" t="s">
        <v>5061</v>
      </c>
      <c r="B4612" s="442" t="s">
        <v>5062</v>
      </c>
      <c r="C4612" s="443" t="s">
        <v>5919</v>
      </c>
      <c r="D4612" s="444" t="s">
        <v>5920</v>
      </c>
      <c r="E4612" s="443" t="s">
        <v>1462</v>
      </c>
      <c r="F4612" s="444" t="s">
        <v>1463</v>
      </c>
      <c r="G4612" s="443" t="s">
        <v>4482</v>
      </c>
      <c r="H4612" s="443" t="s">
        <v>6703</v>
      </c>
      <c r="I4612" s="445">
        <v>16.940000534057617</v>
      </c>
      <c r="J4612" s="445">
        <v>200</v>
      </c>
      <c r="K4612" s="446">
        <v>3388</v>
      </c>
    </row>
    <row r="4613" spans="1:11" ht="14.45" customHeight="1" x14ac:dyDescent="0.2">
      <c r="A4613" s="441" t="s">
        <v>5061</v>
      </c>
      <c r="B4613" s="442" t="s">
        <v>5062</v>
      </c>
      <c r="C4613" s="443" t="s">
        <v>5919</v>
      </c>
      <c r="D4613" s="444" t="s">
        <v>5920</v>
      </c>
      <c r="E4613" s="443" t="s">
        <v>1462</v>
      </c>
      <c r="F4613" s="444" t="s">
        <v>1463</v>
      </c>
      <c r="G4613" s="443" t="s">
        <v>4484</v>
      </c>
      <c r="H4613" s="443" t="s">
        <v>6704</v>
      </c>
      <c r="I4613" s="445">
        <v>16.940000534057617</v>
      </c>
      <c r="J4613" s="445">
        <v>600</v>
      </c>
      <c r="K4613" s="446">
        <v>10164</v>
      </c>
    </row>
    <row r="4614" spans="1:11" ht="14.45" customHeight="1" x14ac:dyDescent="0.2">
      <c r="A4614" s="441" t="s">
        <v>5061</v>
      </c>
      <c r="B4614" s="442" t="s">
        <v>5062</v>
      </c>
      <c r="C4614" s="443" t="s">
        <v>5919</v>
      </c>
      <c r="D4614" s="444" t="s">
        <v>5920</v>
      </c>
      <c r="E4614" s="443" t="s">
        <v>1462</v>
      </c>
      <c r="F4614" s="444" t="s">
        <v>1463</v>
      </c>
      <c r="G4614" s="443" t="s">
        <v>4806</v>
      </c>
      <c r="H4614" s="443" t="s">
        <v>6705</v>
      </c>
      <c r="I4614" s="445">
        <v>16.940000534057617</v>
      </c>
      <c r="J4614" s="445">
        <v>100</v>
      </c>
      <c r="K4614" s="446">
        <v>1694</v>
      </c>
    </row>
    <row r="4615" spans="1:11" ht="14.45" customHeight="1" x14ac:dyDescent="0.2">
      <c r="A4615" s="441" t="s">
        <v>5061</v>
      </c>
      <c r="B4615" s="442" t="s">
        <v>5062</v>
      </c>
      <c r="C4615" s="443" t="s">
        <v>5919</v>
      </c>
      <c r="D4615" s="444" t="s">
        <v>5920</v>
      </c>
      <c r="E4615" s="443" t="s">
        <v>1462</v>
      </c>
      <c r="F4615" s="444" t="s">
        <v>1463</v>
      </c>
      <c r="G4615" s="443" t="s">
        <v>4490</v>
      </c>
      <c r="H4615" s="443" t="s">
        <v>4516</v>
      </c>
      <c r="I4615" s="445">
        <v>15.729999542236328</v>
      </c>
      <c r="J4615" s="445">
        <v>200</v>
      </c>
      <c r="K4615" s="446">
        <v>3146</v>
      </c>
    </row>
    <row r="4616" spans="1:11" ht="14.45" customHeight="1" x14ac:dyDescent="0.2">
      <c r="A4616" s="441" t="s">
        <v>5061</v>
      </c>
      <c r="B4616" s="442" t="s">
        <v>5062</v>
      </c>
      <c r="C4616" s="443" t="s">
        <v>5919</v>
      </c>
      <c r="D4616" s="444" t="s">
        <v>5920</v>
      </c>
      <c r="E4616" s="443" t="s">
        <v>1462</v>
      </c>
      <c r="F4616" s="444" t="s">
        <v>1463</v>
      </c>
      <c r="G4616" s="443" t="s">
        <v>4492</v>
      </c>
      <c r="H4616" s="443" t="s">
        <v>4517</v>
      </c>
      <c r="I4616" s="445">
        <v>15.729999542236328</v>
      </c>
      <c r="J4616" s="445">
        <v>350</v>
      </c>
      <c r="K4616" s="446">
        <v>5505.5</v>
      </c>
    </row>
    <row r="4617" spans="1:11" ht="14.45" customHeight="1" x14ac:dyDescent="0.2">
      <c r="A4617" s="441" t="s">
        <v>5061</v>
      </c>
      <c r="B4617" s="442" t="s">
        <v>5062</v>
      </c>
      <c r="C4617" s="443" t="s">
        <v>5919</v>
      </c>
      <c r="D4617" s="444" t="s">
        <v>5920</v>
      </c>
      <c r="E4617" s="443" t="s">
        <v>1462</v>
      </c>
      <c r="F4617" s="444" t="s">
        <v>1463</v>
      </c>
      <c r="G4617" s="443" t="s">
        <v>4494</v>
      </c>
      <c r="H4617" s="443" t="s">
        <v>4518</v>
      </c>
      <c r="I4617" s="445">
        <v>15.729999542236328</v>
      </c>
      <c r="J4617" s="445">
        <v>400</v>
      </c>
      <c r="K4617" s="446">
        <v>6292.0000152587891</v>
      </c>
    </row>
    <row r="4618" spans="1:11" ht="14.45" customHeight="1" x14ac:dyDescent="0.2">
      <c r="A4618" s="441" t="s">
        <v>5061</v>
      </c>
      <c r="B4618" s="442" t="s">
        <v>5062</v>
      </c>
      <c r="C4618" s="443" t="s">
        <v>5919</v>
      </c>
      <c r="D4618" s="444" t="s">
        <v>5920</v>
      </c>
      <c r="E4618" s="443" t="s">
        <v>1462</v>
      </c>
      <c r="F4618" s="444" t="s">
        <v>1463</v>
      </c>
      <c r="G4618" s="443" t="s">
        <v>4496</v>
      </c>
      <c r="H4618" s="443" t="s">
        <v>4519</v>
      </c>
      <c r="I4618" s="445">
        <v>15.729999542236328</v>
      </c>
      <c r="J4618" s="445">
        <v>550</v>
      </c>
      <c r="K4618" s="446">
        <v>8651.5</v>
      </c>
    </row>
    <row r="4619" spans="1:11" ht="14.45" customHeight="1" x14ac:dyDescent="0.2">
      <c r="A4619" s="441" t="s">
        <v>5061</v>
      </c>
      <c r="B4619" s="442" t="s">
        <v>5062</v>
      </c>
      <c r="C4619" s="443" t="s">
        <v>5919</v>
      </c>
      <c r="D4619" s="444" t="s">
        <v>5920</v>
      </c>
      <c r="E4619" s="443" t="s">
        <v>1462</v>
      </c>
      <c r="F4619" s="444" t="s">
        <v>1463</v>
      </c>
      <c r="G4619" s="443" t="s">
        <v>4498</v>
      </c>
      <c r="H4619" s="443" t="s">
        <v>4520</v>
      </c>
      <c r="I4619" s="445">
        <v>15.590000152587891</v>
      </c>
      <c r="J4619" s="445">
        <v>50</v>
      </c>
      <c r="K4619" s="446">
        <v>779.5</v>
      </c>
    </row>
    <row r="4620" spans="1:11" ht="14.45" customHeight="1" x14ac:dyDescent="0.2">
      <c r="A4620" s="441" t="s">
        <v>5061</v>
      </c>
      <c r="B4620" s="442" t="s">
        <v>5062</v>
      </c>
      <c r="C4620" s="443" t="s">
        <v>5919</v>
      </c>
      <c r="D4620" s="444" t="s">
        <v>5920</v>
      </c>
      <c r="E4620" s="443" t="s">
        <v>1462</v>
      </c>
      <c r="F4620" s="444" t="s">
        <v>1463</v>
      </c>
      <c r="G4620" s="443" t="s">
        <v>4500</v>
      </c>
      <c r="H4620" s="443" t="s">
        <v>4521</v>
      </c>
      <c r="I4620" s="445">
        <v>15.729999542236328</v>
      </c>
      <c r="J4620" s="445">
        <v>300</v>
      </c>
      <c r="K4620" s="446">
        <v>4719</v>
      </c>
    </row>
    <row r="4621" spans="1:11" ht="14.45" customHeight="1" x14ac:dyDescent="0.2">
      <c r="A4621" s="441" t="s">
        <v>5061</v>
      </c>
      <c r="B4621" s="442" t="s">
        <v>5062</v>
      </c>
      <c r="C4621" s="443" t="s">
        <v>5919</v>
      </c>
      <c r="D4621" s="444" t="s">
        <v>5920</v>
      </c>
      <c r="E4621" s="443" t="s">
        <v>1462</v>
      </c>
      <c r="F4621" s="444" t="s">
        <v>1463</v>
      </c>
      <c r="G4621" s="443" t="s">
        <v>1464</v>
      </c>
      <c r="H4621" s="443" t="s">
        <v>1465</v>
      </c>
      <c r="I4621" s="445">
        <v>0.63818181644786487</v>
      </c>
      <c r="J4621" s="445">
        <v>4600</v>
      </c>
      <c r="K4621" s="446">
        <v>2934</v>
      </c>
    </row>
    <row r="4622" spans="1:11" ht="14.45" customHeight="1" x14ac:dyDescent="0.2">
      <c r="A4622" s="441" t="s">
        <v>5061</v>
      </c>
      <c r="B4622" s="442" t="s">
        <v>5062</v>
      </c>
      <c r="C4622" s="443" t="s">
        <v>5919</v>
      </c>
      <c r="D4622" s="444" t="s">
        <v>5920</v>
      </c>
      <c r="E4622" s="443" t="s">
        <v>1462</v>
      </c>
      <c r="F4622" s="444" t="s">
        <v>1463</v>
      </c>
      <c r="G4622" s="443" t="s">
        <v>1466</v>
      </c>
      <c r="H4622" s="443" t="s">
        <v>1467</v>
      </c>
      <c r="I4622" s="445">
        <v>0.63769230475792515</v>
      </c>
      <c r="J4622" s="445">
        <v>14600</v>
      </c>
      <c r="K4622" s="446">
        <v>9336</v>
      </c>
    </row>
    <row r="4623" spans="1:11" ht="14.45" customHeight="1" x14ac:dyDescent="0.2">
      <c r="A4623" s="441" t="s">
        <v>5061</v>
      </c>
      <c r="B4623" s="442" t="s">
        <v>5062</v>
      </c>
      <c r="C4623" s="443" t="s">
        <v>5919</v>
      </c>
      <c r="D4623" s="444" t="s">
        <v>5920</v>
      </c>
      <c r="E4623" s="443" t="s">
        <v>1462</v>
      </c>
      <c r="F4623" s="444" t="s">
        <v>1463</v>
      </c>
      <c r="G4623" s="443" t="s">
        <v>1468</v>
      </c>
      <c r="H4623" s="443" t="s">
        <v>1469</v>
      </c>
      <c r="I4623" s="445">
        <v>0.6324999978144964</v>
      </c>
      <c r="J4623" s="445">
        <v>4400</v>
      </c>
      <c r="K4623" s="446">
        <v>2786</v>
      </c>
    </row>
    <row r="4624" spans="1:11" ht="14.45" customHeight="1" x14ac:dyDescent="0.2">
      <c r="A4624" s="441" t="s">
        <v>5061</v>
      </c>
      <c r="B4624" s="442" t="s">
        <v>5062</v>
      </c>
      <c r="C4624" s="443" t="s">
        <v>5919</v>
      </c>
      <c r="D4624" s="444" t="s">
        <v>5920</v>
      </c>
      <c r="E4624" s="443" t="s">
        <v>1462</v>
      </c>
      <c r="F4624" s="444" t="s">
        <v>1463</v>
      </c>
      <c r="G4624" s="443" t="s">
        <v>4525</v>
      </c>
      <c r="H4624" s="443" t="s">
        <v>4526</v>
      </c>
      <c r="I4624" s="445">
        <v>0.62999999523162842</v>
      </c>
      <c r="J4624" s="445">
        <v>1360</v>
      </c>
      <c r="K4624" s="446">
        <v>856.79998779296875</v>
      </c>
    </row>
    <row r="4625" spans="1:11" ht="14.45" customHeight="1" x14ac:dyDescent="0.2">
      <c r="A4625" s="441" t="s">
        <v>5061</v>
      </c>
      <c r="B4625" s="442" t="s">
        <v>5062</v>
      </c>
      <c r="C4625" s="443" t="s">
        <v>5919</v>
      </c>
      <c r="D4625" s="444" t="s">
        <v>5920</v>
      </c>
      <c r="E4625" s="443" t="s">
        <v>1462</v>
      </c>
      <c r="F4625" s="444" t="s">
        <v>1463</v>
      </c>
      <c r="G4625" s="443" t="s">
        <v>1464</v>
      </c>
      <c r="H4625" s="443" t="s">
        <v>1472</v>
      </c>
      <c r="I4625" s="445">
        <v>0.62666666507720947</v>
      </c>
      <c r="J4625" s="445">
        <v>3600</v>
      </c>
      <c r="K4625" s="446">
        <v>2256</v>
      </c>
    </row>
    <row r="4626" spans="1:11" ht="14.45" customHeight="1" x14ac:dyDescent="0.2">
      <c r="A4626" s="441" t="s">
        <v>5061</v>
      </c>
      <c r="B4626" s="442" t="s">
        <v>5062</v>
      </c>
      <c r="C4626" s="443" t="s">
        <v>5919</v>
      </c>
      <c r="D4626" s="444" t="s">
        <v>5920</v>
      </c>
      <c r="E4626" s="443" t="s">
        <v>1462</v>
      </c>
      <c r="F4626" s="444" t="s">
        <v>1463</v>
      </c>
      <c r="G4626" s="443" t="s">
        <v>1466</v>
      </c>
      <c r="H4626" s="443" t="s">
        <v>1473</v>
      </c>
      <c r="I4626" s="445">
        <v>0.62999999523162842</v>
      </c>
      <c r="J4626" s="445">
        <v>7000</v>
      </c>
      <c r="K4626" s="446">
        <v>4410</v>
      </c>
    </row>
    <row r="4627" spans="1:11" ht="14.45" customHeight="1" x14ac:dyDescent="0.2">
      <c r="A4627" s="441" t="s">
        <v>5061</v>
      </c>
      <c r="B4627" s="442" t="s">
        <v>5062</v>
      </c>
      <c r="C4627" s="443" t="s">
        <v>5919</v>
      </c>
      <c r="D4627" s="444" t="s">
        <v>5920</v>
      </c>
      <c r="E4627" s="443" t="s">
        <v>1462</v>
      </c>
      <c r="F4627" s="444" t="s">
        <v>1463</v>
      </c>
      <c r="G4627" s="443" t="s">
        <v>1468</v>
      </c>
      <c r="H4627" s="443" t="s">
        <v>1474</v>
      </c>
      <c r="I4627" s="445">
        <v>0.62833333015441895</v>
      </c>
      <c r="J4627" s="445">
        <v>2400</v>
      </c>
      <c r="K4627" s="446">
        <v>1508</v>
      </c>
    </row>
    <row r="4628" spans="1:11" ht="14.45" customHeight="1" x14ac:dyDescent="0.2">
      <c r="A4628" s="441" t="s">
        <v>5061</v>
      </c>
      <c r="B4628" s="442" t="s">
        <v>5062</v>
      </c>
      <c r="C4628" s="443" t="s">
        <v>5919</v>
      </c>
      <c r="D4628" s="444" t="s">
        <v>5920</v>
      </c>
      <c r="E4628" s="443" t="s">
        <v>1462</v>
      </c>
      <c r="F4628" s="444" t="s">
        <v>1463</v>
      </c>
      <c r="G4628" s="443" t="s">
        <v>4525</v>
      </c>
      <c r="H4628" s="443" t="s">
        <v>4531</v>
      </c>
      <c r="I4628" s="445">
        <v>0.62250000238418579</v>
      </c>
      <c r="J4628" s="445">
        <v>850</v>
      </c>
      <c r="K4628" s="446">
        <v>527.90000152587891</v>
      </c>
    </row>
    <row r="4629" spans="1:11" ht="14.45" customHeight="1" x14ac:dyDescent="0.2">
      <c r="A4629" s="441" t="s">
        <v>5061</v>
      </c>
      <c r="B4629" s="442" t="s">
        <v>5062</v>
      </c>
      <c r="C4629" s="443" t="s">
        <v>5919</v>
      </c>
      <c r="D4629" s="444" t="s">
        <v>5920</v>
      </c>
      <c r="E4629" s="443" t="s">
        <v>4532</v>
      </c>
      <c r="F4629" s="444" t="s">
        <v>4533</v>
      </c>
      <c r="G4629" s="443" t="s">
        <v>6706</v>
      </c>
      <c r="H4629" s="443" t="s">
        <v>6707</v>
      </c>
      <c r="I4629" s="445">
        <v>298.8699951171875</v>
      </c>
      <c r="J4629" s="445">
        <v>4</v>
      </c>
      <c r="K4629" s="446">
        <v>1195.47998046875</v>
      </c>
    </row>
    <row r="4630" spans="1:11" ht="14.45" customHeight="1" x14ac:dyDescent="0.2">
      <c r="A4630" s="441" t="s">
        <v>5061</v>
      </c>
      <c r="B4630" s="442" t="s">
        <v>5062</v>
      </c>
      <c r="C4630" s="443" t="s">
        <v>5919</v>
      </c>
      <c r="D4630" s="444" t="s">
        <v>5920</v>
      </c>
      <c r="E4630" s="443" t="s">
        <v>4532</v>
      </c>
      <c r="F4630" s="444" t="s">
        <v>4533</v>
      </c>
      <c r="G4630" s="443" t="s">
        <v>6708</v>
      </c>
      <c r="H4630" s="443" t="s">
        <v>6709</v>
      </c>
      <c r="I4630" s="445">
        <v>499.73001098632813</v>
      </c>
      <c r="J4630" s="445">
        <v>4</v>
      </c>
      <c r="K4630" s="446">
        <v>1998.9200439453125</v>
      </c>
    </row>
    <row r="4631" spans="1:11" ht="14.45" customHeight="1" x14ac:dyDescent="0.2">
      <c r="A4631" s="441" t="s">
        <v>5061</v>
      </c>
      <c r="B4631" s="442" t="s">
        <v>5062</v>
      </c>
      <c r="C4631" s="443" t="s">
        <v>5919</v>
      </c>
      <c r="D4631" s="444" t="s">
        <v>5920</v>
      </c>
      <c r="E4631" s="443" t="s">
        <v>4532</v>
      </c>
      <c r="F4631" s="444" t="s">
        <v>4533</v>
      </c>
      <c r="G4631" s="443" t="s">
        <v>6710</v>
      </c>
      <c r="H4631" s="443" t="s">
        <v>6711</v>
      </c>
      <c r="I4631" s="445">
        <v>39930</v>
      </c>
      <c r="J4631" s="445">
        <v>6</v>
      </c>
      <c r="K4631" s="446">
        <v>239580</v>
      </c>
    </row>
    <row r="4632" spans="1:11" ht="14.45" customHeight="1" x14ac:dyDescent="0.2">
      <c r="A4632" s="441" t="s">
        <v>5061</v>
      </c>
      <c r="B4632" s="442" t="s">
        <v>5062</v>
      </c>
      <c r="C4632" s="443" t="s">
        <v>5919</v>
      </c>
      <c r="D4632" s="444" t="s">
        <v>5920</v>
      </c>
      <c r="E4632" s="443" t="s">
        <v>4532</v>
      </c>
      <c r="F4632" s="444" t="s">
        <v>4533</v>
      </c>
      <c r="G4632" s="443" t="s">
        <v>6706</v>
      </c>
      <c r="H4632" s="443" t="s">
        <v>6712</v>
      </c>
      <c r="I4632" s="445">
        <v>298.8699951171875</v>
      </c>
      <c r="J4632" s="445">
        <v>3</v>
      </c>
      <c r="K4632" s="446">
        <v>896.6099853515625</v>
      </c>
    </row>
    <row r="4633" spans="1:11" ht="14.45" customHeight="1" x14ac:dyDescent="0.2">
      <c r="A4633" s="441" t="s">
        <v>5061</v>
      </c>
      <c r="B4633" s="442" t="s">
        <v>5062</v>
      </c>
      <c r="C4633" s="443" t="s">
        <v>5919</v>
      </c>
      <c r="D4633" s="444" t="s">
        <v>5920</v>
      </c>
      <c r="E4633" s="443" t="s">
        <v>4532</v>
      </c>
      <c r="F4633" s="444" t="s">
        <v>4533</v>
      </c>
      <c r="G4633" s="443" t="s">
        <v>6713</v>
      </c>
      <c r="H4633" s="443" t="s">
        <v>6714</v>
      </c>
      <c r="I4633" s="445">
        <v>399.29998779296875</v>
      </c>
      <c r="J4633" s="445">
        <v>3</v>
      </c>
      <c r="K4633" s="446">
        <v>1197.8999633789063</v>
      </c>
    </row>
    <row r="4634" spans="1:11" ht="14.45" customHeight="1" x14ac:dyDescent="0.2">
      <c r="A4634" s="441" t="s">
        <v>5061</v>
      </c>
      <c r="B4634" s="442" t="s">
        <v>5062</v>
      </c>
      <c r="C4634" s="443" t="s">
        <v>5919</v>
      </c>
      <c r="D4634" s="444" t="s">
        <v>5920</v>
      </c>
      <c r="E4634" s="443" t="s">
        <v>4532</v>
      </c>
      <c r="F4634" s="444" t="s">
        <v>4533</v>
      </c>
      <c r="G4634" s="443" t="s">
        <v>6708</v>
      </c>
      <c r="H4634" s="443" t="s">
        <v>6715</v>
      </c>
      <c r="I4634" s="445">
        <v>499.73001098632813</v>
      </c>
      <c r="J4634" s="445">
        <v>3</v>
      </c>
      <c r="K4634" s="446">
        <v>1499.1900329589844</v>
      </c>
    </row>
    <row r="4635" spans="1:11" ht="14.45" customHeight="1" x14ac:dyDescent="0.2">
      <c r="A4635" s="441" t="s">
        <v>5061</v>
      </c>
      <c r="B4635" s="442" t="s">
        <v>5062</v>
      </c>
      <c r="C4635" s="443" t="s">
        <v>5919</v>
      </c>
      <c r="D4635" s="444" t="s">
        <v>5920</v>
      </c>
      <c r="E4635" s="443" t="s">
        <v>4532</v>
      </c>
      <c r="F4635" s="444" t="s">
        <v>4533</v>
      </c>
      <c r="G4635" s="443" t="s">
        <v>6710</v>
      </c>
      <c r="H4635" s="443" t="s">
        <v>6716</v>
      </c>
      <c r="I4635" s="445">
        <v>39930</v>
      </c>
      <c r="J4635" s="445">
        <v>3</v>
      </c>
      <c r="K4635" s="446">
        <v>119790</v>
      </c>
    </row>
    <row r="4636" spans="1:11" ht="14.45" customHeight="1" x14ac:dyDescent="0.2">
      <c r="A4636" s="441" t="s">
        <v>5061</v>
      </c>
      <c r="B4636" s="442" t="s">
        <v>5062</v>
      </c>
      <c r="C4636" s="443" t="s">
        <v>5919</v>
      </c>
      <c r="D4636" s="444" t="s">
        <v>5920</v>
      </c>
      <c r="E4636" s="443" t="s">
        <v>4532</v>
      </c>
      <c r="F4636" s="444" t="s">
        <v>4533</v>
      </c>
      <c r="G4636" s="443" t="s">
        <v>5861</v>
      </c>
      <c r="H4636" s="443" t="s">
        <v>5862</v>
      </c>
      <c r="I4636" s="445">
        <v>110.53199920654296</v>
      </c>
      <c r="J4636" s="445">
        <v>275</v>
      </c>
      <c r="K4636" s="446">
        <v>30396.51953125</v>
      </c>
    </row>
    <row r="4637" spans="1:11" ht="14.45" customHeight="1" x14ac:dyDescent="0.2">
      <c r="A4637" s="441" t="s">
        <v>5061</v>
      </c>
      <c r="B4637" s="442" t="s">
        <v>5062</v>
      </c>
      <c r="C4637" s="443" t="s">
        <v>5919</v>
      </c>
      <c r="D4637" s="444" t="s">
        <v>5920</v>
      </c>
      <c r="E4637" s="443" t="s">
        <v>4532</v>
      </c>
      <c r="F4637" s="444" t="s">
        <v>4533</v>
      </c>
      <c r="G4637" s="443" t="s">
        <v>5861</v>
      </c>
      <c r="H4637" s="443" t="s">
        <v>6717</v>
      </c>
      <c r="I4637" s="445">
        <v>110.52999877929688</v>
      </c>
      <c r="J4637" s="445">
        <v>325</v>
      </c>
      <c r="K4637" s="446">
        <v>35922.509765625</v>
      </c>
    </row>
    <row r="4638" spans="1:11" ht="14.45" customHeight="1" x14ac:dyDescent="0.2">
      <c r="A4638" s="441" t="s">
        <v>5061</v>
      </c>
      <c r="B4638" s="442" t="s">
        <v>5062</v>
      </c>
      <c r="C4638" s="443" t="s">
        <v>5919</v>
      </c>
      <c r="D4638" s="444" t="s">
        <v>5920</v>
      </c>
      <c r="E4638" s="443" t="s">
        <v>4532</v>
      </c>
      <c r="F4638" s="444" t="s">
        <v>4533</v>
      </c>
      <c r="G4638" s="443" t="s">
        <v>5863</v>
      </c>
      <c r="H4638" s="443" t="s">
        <v>5864</v>
      </c>
      <c r="I4638" s="445">
        <v>350.260009765625</v>
      </c>
      <c r="J4638" s="445">
        <v>20</v>
      </c>
      <c r="K4638" s="446">
        <v>7005.2001953125</v>
      </c>
    </row>
    <row r="4639" spans="1:11" ht="14.45" customHeight="1" x14ac:dyDescent="0.2">
      <c r="A4639" s="441" t="s">
        <v>5061</v>
      </c>
      <c r="B4639" s="442" t="s">
        <v>5062</v>
      </c>
      <c r="C4639" s="443" t="s">
        <v>5919</v>
      </c>
      <c r="D4639" s="444" t="s">
        <v>5920</v>
      </c>
      <c r="E4639" s="443" t="s">
        <v>4532</v>
      </c>
      <c r="F4639" s="444" t="s">
        <v>4533</v>
      </c>
      <c r="G4639" s="443" t="s">
        <v>5865</v>
      </c>
      <c r="H4639" s="443" t="s">
        <v>5866</v>
      </c>
      <c r="I4639" s="445">
        <v>319.91000366210938</v>
      </c>
      <c r="J4639" s="445">
        <v>100</v>
      </c>
      <c r="K4639" s="446">
        <v>31991.0810546875</v>
      </c>
    </row>
    <row r="4640" spans="1:11" ht="14.45" customHeight="1" x14ac:dyDescent="0.2">
      <c r="A4640" s="441" t="s">
        <v>5061</v>
      </c>
      <c r="B4640" s="442" t="s">
        <v>5062</v>
      </c>
      <c r="C4640" s="443" t="s">
        <v>5919</v>
      </c>
      <c r="D4640" s="444" t="s">
        <v>5920</v>
      </c>
      <c r="E4640" s="443" t="s">
        <v>4532</v>
      </c>
      <c r="F4640" s="444" t="s">
        <v>4533</v>
      </c>
      <c r="G4640" s="443" t="s">
        <v>5861</v>
      </c>
      <c r="H4640" s="443" t="s">
        <v>5867</v>
      </c>
      <c r="I4640" s="445">
        <v>110.53750038146973</v>
      </c>
      <c r="J4640" s="445">
        <v>275</v>
      </c>
      <c r="K4640" s="446">
        <v>30396.99072265625</v>
      </c>
    </row>
    <row r="4641" spans="1:11" ht="14.45" customHeight="1" x14ac:dyDescent="0.2">
      <c r="A4641" s="441" t="s">
        <v>5061</v>
      </c>
      <c r="B4641" s="442" t="s">
        <v>5062</v>
      </c>
      <c r="C4641" s="443" t="s">
        <v>5919</v>
      </c>
      <c r="D4641" s="444" t="s">
        <v>5920</v>
      </c>
      <c r="E4641" s="443" t="s">
        <v>4532</v>
      </c>
      <c r="F4641" s="444" t="s">
        <v>4533</v>
      </c>
      <c r="G4641" s="443" t="s">
        <v>5865</v>
      </c>
      <c r="H4641" s="443" t="s">
        <v>5868</v>
      </c>
      <c r="I4641" s="445">
        <v>319.91000366210938</v>
      </c>
      <c r="J4641" s="445">
        <v>40</v>
      </c>
      <c r="K4641" s="446">
        <v>12796.4404296875</v>
      </c>
    </row>
    <row r="4642" spans="1:11" ht="14.45" customHeight="1" x14ac:dyDescent="0.2">
      <c r="A4642" s="441" t="s">
        <v>5061</v>
      </c>
      <c r="B4642" s="442" t="s">
        <v>5062</v>
      </c>
      <c r="C4642" s="443" t="s">
        <v>5919</v>
      </c>
      <c r="D4642" s="444" t="s">
        <v>5920</v>
      </c>
      <c r="E4642" s="443" t="s">
        <v>4532</v>
      </c>
      <c r="F4642" s="444" t="s">
        <v>4533</v>
      </c>
      <c r="G4642" s="443" t="s">
        <v>6718</v>
      </c>
      <c r="H4642" s="443" t="s">
        <v>6719</v>
      </c>
      <c r="I4642" s="445">
        <v>24219.41015625</v>
      </c>
      <c r="J4642" s="445">
        <v>2</v>
      </c>
      <c r="K4642" s="446">
        <v>48438.8203125</v>
      </c>
    </row>
    <row r="4643" spans="1:11" ht="14.45" customHeight="1" x14ac:dyDescent="0.2">
      <c r="A4643" s="441" t="s">
        <v>5061</v>
      </c>
      <c r="B4643" s="442" t="s">
        <v>5062</v>
      </c>
      <c r="C4643" s="443" t="s">
        <v>5919</v>
      </c>
      <c r="D4643" s="444" t="s">
        <v>5920</v>
      </c>
      <c r="E4643" s="443" t="s">
        <v>4532</v>
      </c>
      <c r="F4643" s="444" t="s">
        <v>4533</v>
      </c>
      <c r="G4643" s="443" t="s">
        <v>6720</v>
      </c>
      <c r="H4643" s="443" t="s">
        <v>6721</v>
      </c>
      <c r="I4643" s="445">
        <v>1285.02001953125</v>
      </c>
      <c r="J4643" s="445">
        <v>105</v>
      </c>
      <c r="K4643" s="446">
        <v>134927.1025390625</v>
      </c>
    </row>
    <row r="4644" spans="1:11" ht="14.45" customHeight="1" x14ac:dyDescent="0.2">
      <c r="A4644" s="441" t="s">
        <v>5061</v>
      </c>
      <c r="B4644" s="442" t="s">
        <v>5062</v>
      </c>
      <c r="C4644" s="443" t="s">
        <v>5919</v>
      </c>
      <c r="D4644" s="444" t="s">
        <v>5920</v>
      </c>
      <c r="E4644" s="443" t="s">
        <v>4532</v>
      </c>
      <c r="F4644" s="444" t="s">
        <v>4533</v>
      </c>
      <c r="G4644" s="443" t="s">
        <v>6720</v>
      </c>
      <c r="H4644" s="443" t="s">
        <v>6722</v>
      </c>
      <c r="I4644" s="445">
        <v>1285.02001953125</v>
      </c>
      <c r="J4644" s="445">
        <v>190</v>
      </c>
      <c r="K4644" s="446">
        <v>244153.8046875</v>
      </c>
    </row>
    <row r="4645" spans="1:11" ht="14.45" customHeight="1" x14ac:dyDescent="0.2">
      <c r="A4645" s="441" t="s">
        <v>5061</v>
      </c>
      <c r="B4645" s="442" t="s">
        <v>5062</v>
      </c>
      <c r="C4645" s="443" t="s">
        <v>5919</v>
      </c>
      <c r="D4645" s="444" t="s">
        <v>5920</v>
      </c>
      <c r="E4645" s="443" t="s">
        <v>4532</v>
      </c>
      <c r="F4645" s="444" t="s">
        <v>4533</v>
      </c>
      <c r="G4645" s="443" t="s">
        <v>6723</v>
      </c>
      <c r="H4645" s="443" t="s">
        <v>6724</v>
      </c>
      <c r="I4645" s="445">
        <v>928.20001220703125</v>
      </c>
      <c r="J4645" s="445">
        <v>10</v>
      </c>
      <c r="K4645" s="446">
        <v>9282.0302734375</v>
      </c>
    </row>
    <row r="4646" spans="1:11" ht="14.45" customHeight="1" x14ac:dyDescent="0.2">
      <c r="A4646" s="441" t="s">
        <v>5061</v>
      </c>
      <c r="B4646" s="442" t="s">
        <v>5062</v>
      </c>
      <c r="C4646" s="443" t="s">
        <v>5919</v>
      </c>
      <c r="D4646" s="444" t="s">
        <v>5920</v>
      </c>
      <c r="E4646" s="443" t="s">
        <v>4532</v>
      </c>
      <c r="F4646" s="444" t="s">
        <v>4533</v>
      </c>
      <c r="G4646" s="443" t="s">
        <v>5871</v>
      </c>
      <c r="H4646" s="443" t="s">
        <v>5872</v>
      </c>
      <c r="I4646" s="445">
        <v>414.54998779296875</v>
      </c>
      <c r="J4646" s="445">
        <v>15</v>
      </c>
      <c r="K4646" s="446">
        <v>6218.18994140625</v>
      </c>
    </row>
    <row r="4647" spans="1:11" ht="14.45" customHeight="1" x14ac:dyDescent="0.2">
      <c r="A4647" s="441" t="s">
        <v>5061</v>
      </c>
      <c r="B4647" s="442" t="s">
        <v>5062</v>
      </c>
      <c r="C4647" s="443" t="s">
        <v>5919</v>
      </c>
      <c r="D4647" s="444" t="s">
        <v>5920</v>
      </c>
      <c r="E4647" s="443" t="s">
        <v>4532</v>
      </c>
      <c r="F4647" s="444" t="s">
        <v>4533</v>
      </c>
      <c r="G4647" s="443" t="s">
        <v>5871</v>
      </c>
      <c r="H4647" s="443" t="s">
        <v>5873</v>
      </c>
      <c r="I4647" s="445">
        <v>414.54998779296875</v>
      </c>
      <c r="J4647" s="445">
        <v>25</v>
      </c>
      <c r="K4647" s="446">
        <v>10363.68994140625</v>
      </c>
    </row>
    <row r="4648" spans="1:11" ht="14.45" customHeight="1" x14ac:dyDescent="0.2">
      <c r="A4648" s="441" t="s">
        <v>5061</v>
      </c>
      <c r="B4648" s="442" t="s">
        <v>5062</v>
      </c>
      <c r="C4648" s="443" t="s">
        <v>5919</v>
      </c>
      <c r="D4648" s="444" t="s">
        <v>5920</v>
      </c>
      <c r="E4648" s="443" t="s">
        <v>4532</v>
      </c>
      <c r="F4648" s="444" t="s">
        <v>4533</v>
      </c>
      <c r="G4648" s="443" t="s">
        <v>6725</v>
      </c>
      <c r="H4648" s="443" t="s">
        <v>6726</v>
      </c>
      <c r="I4648" s="445">
        <v>1188</v>
      </c>
      <c r="J4648" s="445">
        <v>210</v>
      </c>
      <c r="K4648" s="446">
        <v>249480.48046875</v>
      </c>
    </row>
    <row r="4649" spans="1:11" ht="14.45" customHeight="1" x14ac:dyDescent="0.2">
      <c r="A4649" s="441" t="s">
        <v>5061</v>
      </c>
      <c r="B4649" s="442" t="s">
        <v>5062</v>
      </c>
      <c r="C4649" s="443" t="s">
        <v>5919</v>
      </c>
      <c r="D4649" s="444" t="s">
        <v>5920</v>
      </c>
      <c r="E4649" s="443" t="s">
        <v>4532</v>
      </c>
      <c r="F4649" s="444" t="s">
        <v>4533</v>
      </c>
      <c r="G4649" s="443" t="s">
        <v>6725</v>
      </c>
      <c r="H4649" s="443" t="s">
        <v>6727</v>
      </c>
      <c r="I4649" s="445">
        <v>1188</v>
      </c>
      <c r="J4649" s="445">
        <v>385</v>
      </c>
      <c r="K4649" s="446">
        <v>457380.853515625</v>
      </c>
    </row>
    <row r="4650" spans="1:11" ht="14.45" customHeight="1" x14ac:dyDescent="0.2">
      <c r="A4650" s="441" t="s">
        <v>5061</v>
      </c>
      <c r="B4650" s="442" t="s">
        <v>5062</v>
      </c>
      <c r="C4650" s="443" t="s">
        <v>5919</v>
      </c>
      <c r="D4650" s="444" t="s">
        <v>5920</v>
      </c>
      <c r="E4650" s="443" t="s">
        <v>4532</v>
      </c>
      <c r="F4650" s="444" t="s">
        <v>4533</v>
      </c>
      <c r="G4650" s="443" t="s">
        <v>6728</v>
      </c>
      <c r="H4650" s="443" t="s">
        <v>6729</v>
      </c>
      <c r="I4650" s="445">
        <v>1962.6199951171875</v>
      </c>
      <c r="J4650" s="445">
        <v>1</v>
      </c>
      <c r="K4650" s="446">
        <v>1962.6199951171875</v>
      </c>
    </row>
    <row r="4651" spans="1:11" ht="14.45" customHeight="1" x14ac:dyDescent="0.2">
      <c r="A4651" s="441" t="s">
        <v>5061</v>
      </c>
      <c r="B4651" s="442" t="s">
        <v>5062</v>
      </c>
      <c r="C4651" s="443" t="s">
        <v>5919</v>
      </c>
      <c r="D4651" s="444" t="s">
        <v>5920</v>
      </c>
      <c r="E4651" s="443" t="s">
        <v>4532</v>
      </c>
      <c r="F4651" s="444" t="s">
        <v>4533</v>
      </c>
      <c r="G4651" s="443" t="s">
        <v>6728</v>
      </c>
      <c r="H4651" s="443" t="s">
        <v>6730</v>
      </c>
      <c r="I4651" s="445">
        <v>1962.6199951171875</v>
      </c>
      <c r="J4651" s="445">
        <v>1</v>
      </c>
      <c r="K4651" s="446">
        <v>1962.6199951171875</v>
      </c>
    </row>
    <row r="4652" spans="1:11" ht="14.45" customHeight="1" x14ac:dyDescent="0.2">
      <c r="A4652" s="441" t="s">
        <v>5061</v>
      </c>
      <c r="B4652" s="442" t="s">
        <v>5062</v>
      </c>
      <c r="C4652" s="443" t="s">
        <v>5919</v>
      </c>
      <c r="D4652" s="444" t="s">
        <v>5920</v>
      </c>
      <c r="E4652" s="443" t="s">
        <v>4532</v>
      </c>
      <c r="F4652" s="444" t="s">
        <v>4533</v>
      </c>
      <c r="G4652" s="443" t="s">
        <v>6731</v>
      </c>
      <c r="H4652" s="443" t="s">
        <v>6732</v>
      </c>
      <c r="I4652" s="445">
        <v>1962.6199951171875</v>
      </c>
      <c r="J4652" s="445">
        <v>2</v>
      </c>
      <c r="K4652" s="446">
        <v>3925.239990234375</v>
      </c>
    </row>
    <row r="4653" spans="1:11" ht="14.45" customHeight="1" x14ac:dyDescent="0.2">
      <c r="A4653" s="441" t="s">
        <v>5061</v>
      </c>
      <c r="B4653" s="442" t="s">
        <v>5062</v>
      </c>
      <c r="C4653" s="443" t="s">
        <v>5919</v>
      </c>
      <c r="D4653" s="444" t="s">
        <v>5920</v>
      </c>
      <c r="E4653" s="443" t="s">
        <v>4532</v>
      </c>
      <c r="F4653" s="444" t="s">
        <v>4533</v>
      </c>
      <c r="G4653" s="443" t="s">
        <v>6733</v>
      </c>
      <c r="H4653" s="443" t="s">
        <v>6734</v>
      </c>
      <c r="I4653" s="445">
        <v>106.48000335693359</v>
      </c>
      <c r="J4653" s="445">
        <v>25</v>
      </c>
      <c r="K4653" s="446">
        <v>2662</v>
      </c>
    </row>
    <row r="4654" spans="1:11" ht="14.45" customHeight="1" x14ac:dyDescent="0.2">
      <c r="A4654" s="441" t="s">
        <v>5061</v>
      </c>
      <c r="B4654" s="442" t="s">
        <v>5062</v>
      </c>
      <c r="C4654" s="443" t="s">
        <v>5919</v>
      </c>
      <c r="D4654" s="444" t="s">
        <v>5920</v>
      </c>
      <c r="E4654" s="443" t="s">
        <v>4532</v>
      </c>
      <c r="F4654" s="444" t="s">
        <v>4533</v>
      </c>
      <c r="G4654" s="443" t="s">
        <v>6735</v>
      </c>
      <c r="H4654" s="443" t="s">
        <v>6736</v>
      </c>
      <c r="I4654" s="445">
        <v>106.48000335693359</v>
      </c>
      <c r="J4654" s="445">
        <v>25</v>
      </c>
      <c r="K4654" s="446">
        <v>2662</v>
      </c>
    </row>
    <row r="4655" spans="1:11" ht="14.45" customHeight="1" x14ac:dyDescent="0.2">
      <c r="A4655" s="441" t="s">
        <v>5061</v>
      </c>
      <c r="B4655" s="442" t="s">
        <v>5062</v>
      </c>
      <c r="C4655" s="443" t="s">
        <v>5919</v>
      </c>
      <c r="D4655" s="444" t="s">
        <v>5920</v>
      </c>
      <c r="E4655" s="443" t="s">
        <v>4532</v>
      </c>
      <c r="F4655" s="444" t="s">
        <v>4533</v>
      </c>
      <c r="G4655" s="443" t="s">
        <v>6737</v>
      </c>
      <c r="H4655" s="443" t="s">
        <v>6738</v>
      </c>
      <c r="I4655" s="445">
        <v>106.48000335693359</v>
      </c>
      <c r="J4655" s="445">
        <v>25</v>
      </c>
      <c r="K4655" s="446">
        <v>2662</v>
      </c>
    </row>
    <row r="4656" spans="1:11" ht="14.45" customHeight="1" x14ac:dyDescent="0.2">
      <c r="A4656" s="441" t="s">
        <v>5061</v>
      </c>
      <c r="B4656" s="442" t="s">
        <v>5062</v>
      </c>
      <c r="C4656" s="443" t="s">
        <v>5919</v>
      </c>
      <c r="D4656" s="444" t="s">
        <v>5920</v>
      </c>
      <c r="E4656" s="443" t="s">
        <v>4532</v>
      </c>
      <c r="F4656" s="444" t="s">
        <v>4533</v>
      </c>
      <c r="G4656" s="443" t="s">
        <v>6739</v>
      </c>
      <c r="H4656" s="443" t="s">
        <v>6740</v>
      </c>
      <c r="I4656" s="445">
        <v>106.48000335693359</v>
      </c>
      <c r="J4656" s="445">
        <v>25</v>
      </c>
      <c r="K4656" s="446">
        <v>2662</v>
      </c>
    </row>
    <row r="4657" spans="1:11" ht="14.45" customHeight="1" x14ac:dyDescent="0.2">
      <c r="A4657" s="441" t="s">
        <v>5061</v>
      </c>
      <c r="B4657" s="442" t="s">
        <v>5062</v>
      </c>
      <c r="C4657" s="443" t="s">
        <v>5919</v>
      </c>
      <c r="D4657" s="444" t="s">
        <v>5920</v>
      </c>
      <c r="E4657" s="443" t="s">
        <v>4532</v>
      </c>
      <c r="F4657" s="444" t="s">
        <v>4533</v>
      </c>
      <c r="G4657" s="443" t="s">
        <v>6741</v>
      </c>
      <c r="H4657" s="443" t="s">
        <v>6742</v>
      </c>
      <c r="I4657" s="445">
        <v>106.48000335693359</v>
      </c>
      <c r="J4657" s="445">
        <v>25</v>
      </c>
      <c r="K4657" s="446">
        <v>2662</v>
      </c>
    </row>
    <row r="4658" spans="1:11" ht="14.45" customHeight="1" x14ac:dyDescent="0.2">
      <c r="A4658" s="441" t="s">
        <v>5061</v>
      </c>
      <c r="B4658" s="442" t="s">
        <v>5062</v>
      </c>
      <c r="C4658" s="443" t="s">
        <v>5919</v>
      </c>
      <c r="D4658" s="444" t="s">
        <v>5920</v>
      </c>
      <c r="E4658" s="443" t="s">
        <v>4532</v>
      </c>
      <c r="F4658" s="444" t="s">
        <v>4533</v>
      </c>
      <c r="G4658" s="443" t="s">
        <v>6737</v>
      </c>
      <c r="H4658" s="443" t="s">
        <v>6743</v>
      </c>
      <c r="I4658" s="445">
        <v>106.48000335693359</v>
      </c>
      <c r="J4658" s="445">
        <v>25</v>
      </c>
      <c r="K4658" s="446">
        <v>2662.010009765625</v>
      </c>
    </row>
    <row r="4659" spans="1:11" ht="14.45" customHeight="1" x14ac:dyDescent="0.2">
      <c r="A4659" s="441" t="s">
        <v>5061</v>
      </c>
      <c r="B4659" s="442" t="s">
        <v>5062</v>
      </c>
      <c r="C4659" s="443" t="s">
        <v>5919</v>
      </c>
      <c r="D4659" s="444" t="s">
        <v>5920</v>
      </c>
      <c r="E4659" s="443" t="s">
        <v>4532</v>
      </c>
      <c r="F4659" s="444" t="s">
        <v>4533</v>
      </c>
      <c r="G4659" s="443" t="s">
        <v>6739</v>
      </c>
      <c r="H4659" s="443" t="s">
        <v>6744</v>
      </c>
      <c r="I4659" s="445">
        <v>106.48000335693359</v>
      </c>
      <c r="J4659" s="445">
        <v>25</v>
      </c>
      <c r="K4659" s="446">
        <v>2662</v>
      </c>
    </row>
    <row r="4660" spans="1:11" ht="14.45" customHeight="1" x14ac:dyDescent="0.2">
      <c r="A4660" s="441" t="s">
        <v>5061</v>
      </c>
      <c r="B4660" s="442" t="s">
        <v>5062</v>
      </c>
      <c r="C4660" s="443" t="s">
        <v>5919</v>
      </c>
      <c r="D4660" s="444" t="s">
        <v>5920</v>
      </c>
      <c r="E4660" s="443" t="s">
        <v>4532</v>
      </c>
      <c r="F4660" s="444" t="s">
        <v>4533</v>
      </c>
      <c r="G4660" s="443" t="s">
        <v>6745</v>
      </c>
      <c r="H4660" s="443" t="s">
        <v>6746</v>
      </c>
      <c r="I4660" s="445">
        <v>3549.9949951171875</v>
      </c>
      <c r="J4660" s="445">
        <v>10</v>
      </c>
      <c r="K4660" s="446">
        <v>35499.970703125</v>
      </c>
    </row>
    <row r="4661" spans="1:11" ht="14.45" customHeight="1" x14ac:dyDescent="0.2">
      <c r="A4661" s="441" t="s">
        <v>5061</v>
      </c>
      <c r="B4661" s="442" t="s">
        <v>5062</v>
      </c>
      <c r="C4661" s="443" t="s">
        <v>5919</v>
      </c>
      <c r="D4661" s="444" t="s">
        <v>5920</v>
      </c>
      <c r="E4661" s="443" t="s">
        <v>4532</v>
      </c>
      <c r="F4661" s="444" t="s">
        <v>4533</v>
      </c>
      <c r="G4661" s="443" t="s">
        <v>6747</v>
      </c>
      <c r="H4661" s="443" t="s">
        <v>6748</v>
      </c>
      <c r="I4661" s="445">
        <v>39697.91015625</v>
      </c>
      <c r="J4661" s="445">
        <v>12</v>
      </c>
      <c r="K4661" s="446">
        <v>476374.921875</v>
      </c>
    </row>
    <row r="4662" spans="1:11" ht="14.45" customHeight="1" x14ac:dyDescent="0.2">
      <c r="A4662" s="441" t="s">
        <v>5061</v>
      </c>
      <c r="B4662" s="442" t="s">
        <v>5062</v>
      </c>
      <c r="C4662" s="443" t="s">
        <v>5919</v>
      </c>
      <c r="D4662" s="444" t="s">
        <v>5920</v>
      </c>
      <c r="E4662" s="443" t="s">
        <v>4532</v>
      </c>
      <c r="F4662" s="444" t="s">
        <v>4533</v>
      </c>
      <c r="G4662" s="443" t="s">
        <v>6747</v>
      </c>
      <c r="H4662" s="443" t="s">
        <v>6749</v>
      </c>
      <c r="I4662" s="445">
        <v>39697.91015625</v>
      </c>
      <c r="J4662" s="445">
        <v>8</v>
      </c>
      <c r="K4662" s="446">
        <v>317583.28125</v>
      </c>
    </row>
    <row r="4663" spans="1:11" ht="14.45" customHeight="1" x14ac:dyDescent="0.2">
      <c r="A4663" s="441" t="s">
        <v>5061</v>
      </c>
      <c r="B4663" s="442" t="s">
        <v>5062</v>
      </c>
      <c r="C4663" s="443" t="s">
        <v>5919</v>
      </c>
      <c r="D4663" s="444" t="s">
        <v>5920</v>
      </c>
      <c r="E4663" s="443" t="s">
        <v>4532</v>
      </c>
      <c r="F4663" s="444" t="s">
        <v>4533</v>
      </c>
      <c r="G4663" s="443" t="s">
        <v>5885</v>
      </c>
      <c r="H4663" s="443" t="s">
        <v>5886</v>
      </c>
      <c r="I4663" s="445">
        <v>2487.280029296875</v>
      </c>
      <c r="J4663" s="445">
        <v>5</v>
      </c>
      <c r="K4663" s="446">
        <v>12436.3798828125</v>
      </c>
    </row>
    <row r="4664" spans="1:11" ht="14.45" customHeight="1" x14ac:dyDescent="0.2">
      <c r="A4664" s="441" t="s">
        <v>5061</v>
      </c>
      <c r="B4664" s="442" t="s">
        <v>5062</v>
      </c>
      <c r="C4664" s="443" t="s">
        <v>5919</v>
      </c>
      <c r="D4664" s="444" t="s">
        <v>5920</v>
      </c>
      <c r="E4664" s="443" t="s">
        <v>4532</v>
      </c>
      <c r="F4664" s="444" t="s">
        <v>4533</v>
      </c>
      <c r="G4664" s="443" t="s">
        <v>6750</v>
      </c>
      <c r="H4664" s="443" t="s">
        <v>6751</v>
      </c>
      <c r="I4664" s="445">
        <v>12.770000457763672</v>
      </c>
      <c r="J4664" s="445">
        <v>6</v>
      </c>
      <c r="K4664" s="446">
        <v>76.589996337890625</v>
      </c>
    </row>
    <row r="4665" spans="1:11" ht="14.45" customHeight="1" x14ac:dyDescent="0.2">
      <c r="A4665" s="441" t="s">
        <v>5061</v>
      </c>
      <c r="B4665" s="442" t="s">
        <v>5062</v>
      </c>
      <c r="C4665" s="443" t="s">
        <v>5919</v>
      </c>
      <c r="D4665" s="444" t="s">
        <v>5920</v>
      </c>
      <c r="E4665" s="443" t="s">
        <v>4532</v>
      </c>
      <c r="F4665" s="444" t="s">
        <v>4533</v>
      </c>
      <c r="G4665" s="443" t="s">
        <v>6752</v>
      </c>
      <c r="H4665" s="443" t="s">
        <v>6753</v>
      </c>
      <c r="I4665" s="445">
        <v>9.3199996948242188</v>
      </c>
      <c r="J4665" s="445">
        <v>6</v>
      </c>
      <c r="K4665" s="446">
        <v>55.909999847412109</v>
      </c>
    </row>
    <row r="4666" spans="1:11" ht="14.45" customHeight="1" x14ac:dyDescent="0.2">
      <c r="A4666" s="441" t="s">
        <v>5061</v>
      </c>
      <c r="B4666" s="442" t="s">
        <v>5062</v>
      </c>
      <c r="C4666" s="443" t="s">
        <v>5919</v>
      </c>
      <c r="D4666" s="444" t="s">
        <v>5920</v>
      </c>
      <c r="E4666" s="443" t="s">
        <v>4532</v>
      </c>
      <c r="F4666" s="444" t="s">
        <v>4533</v>
      </c>
      <c r="G4666" s="443" t="s">
        <v>6754</v>
      </c>
      <c r="H4666" s="443" t="s">
        <v>6755</v>
      </c>
      <c r="I4666" s="445">
        <v>9.3199996948242188</v>
      </c>
      <c r="J4666" s="445">
        <v>6</v>
      </c>
      <c r="K4666" s="446">
        <v>55.909999847412109</v>
      </c>
    </row>
    <row r="4667" spans="1:11" ht="14.45" customHeight="1" x14ac:dyDescent="0.2">
      <c r="A4667" s="441" t="s">
        <v>5061</v>
      </c>
      <c r="B4667" s="442" t="s">
        <v>5062</v>
      </c>
      <c r="C4667" s="443" t="s">
        <v>5919</v>
      </c>
      <c r="D4667" s="444" t="s">
        <v>5920</v>
      </c>
      <c r="E4667" s="443" t="s">
        <v>4532</v>
      </c>
      <c r="F4667" s="444" t="s">
        <v>4533</v>
      </c>
      <c r="G4667" s="443" t="s">
        <v>6756</v>
      </c>
      <c r="H4667" s="443" t="s">
        <v>6757</v>
      </c>
      <c r="I4667" s="445">
        <v>9.3199996948242188</v>
      </c>
      <c r="J4667" s="445">
        <v>3</v>
      </c>
      <c r="K4667" s="446">
        <v>27.959999084472656</v>
      </c>
    </row>
    <row r="4668" spans="1:11" ht="14.45" customHeight="1" x14ac:dyDescent="0.2">
      <c r="A4668" s="441" t="s">
        <v>5061</v>
      </c>
      <c r="B4668" s="442" t="s">
        <v>5062</v>
      </c>
      <c r="C4668" s="443" t="s">
        <v>5919</v>
      </c>
      <c r="D4668" s="444" t="s">
        <v>5920</v>
      </c>
      <c r="E4668" s="443" t="s">
        <v>4532</v>
      </c>
      <c r="F4668" s="444" t="s">
        <v>4533</v>
      </c>
      <c r="G4668" s="443" t="s">
        <v>6758</v>
      </c>
      <c r="H4668" s="443" t="s">
        <v>6759</v>
      </c>
      <c r="I4668" s="445">
        <v>9.3199996948242188</v>
      </c>
      <c r="J4668" s="445">
        <v>4</v>
      </c>
      <c r="K4668" s="446">
        <v>37.270000457763672</v>
      </c>
    </row>
    <row r="4669" spans="1:11" ht="14.45" customHeight="1" x14ac:dyDescent="0.2">
      <c r="A4669" s="441" t="s">
        <v>5061</v>
      </c>
      <c r="B4669" s="442" t="s">
        <v>5062</v>
      </c>
      <c r="C4669" s="443" t="s">
        <v>5919</v>
      </c>
      <c r="D4669" s="444" t="s">
        <v>5920</v>
      </c>
      <c r="E4669" s="443" t="s">
        <v>4532</v>
      </c>
      <c r="F4669" s="444" t="s">
        <v>4533</v>
      </c>
      <c r="G4669" s="443" t="s">
        <v>6760</v>
      </c>
      <c r="H4669" s="443" t="s">
        <v>6761</v>
      </c>
      <c r="I4669" s="445">
        <v>9.3199996948242188</v>
      </c>
      <c r="J4669" s="445">
        <v>4</v>
      </c>
      <c r="K4669" s="446">
        <v>37.270000457763672</v>
      </c>
    </row>
    <row r="4670" spans="1:11" ht="14.45" customHeight="1" x14ac:dyDescent="0.2">
      <c r="A4670" s="441" t="s">
        <v>5061</v>
      </c>
      <c r="B4670" s="442" t="s">
        <v>5062</v>
      </c>
      <c r="C4670" s="443" t="s">
        <v>5919</v>
      </c>
      <c r="D4670" s="444" t="s">
        <v>5920</v>
      </c>
      <c r="E4670" s="443" t="s">
        <v>4532</v>
      </c>
      <c r="F4670" s="444" t="s">
        <v>4533</v>
      </c>
      <c r="G4670" s="443" t="s">
        <v>6762</v>
      </c>
      <c r="H4670" s="443" t="s">
        <v>6763</v>
      </c>
      <c r="I4670" s="445">
        <v>4600</v>
      </c>
      <c r="J4670" s="445">
        <v>20</v>
      </c>
      <c r="K4670" s="446">
        <v>92000</v>
      </c>
    </row>
    <row r="4671" spans="1:11" ht="14.45" customHeight="1" x14ac:dyDescent="0.2">
      <c r="A4671" s="441" t="s">
        <v>5061</v>
      </c>
      <c r="B4671" s="442" t="s">
        <v>5062</v>
      </c>
      <c r="C4671" s="443" t="s">
        <v>5919</v>
      </c>
      <c r="D4671" s="444" t="s">
        <v>5920</v>
      </c>
      <c r="E4671" s="443" t="s">
        <v>4532</v>
      </c>
      <c r="F4671" s="444" t="s">
        <v>4533</v>
      </c>
      <c r="G4671" s="443" t="s">
        <v>6762</v>
      </c>
      <c r="H4671" s="443" t="s">
        <v>6764</v>
      </c>
      <c r="I4671" s="445">
        <v>4600</v>
      </c>
      <c r="J4671" s="445">
        <v>20</v>
      </c>
      <c r="K4671" s="446">
        <v>92000</v>
      </c>
    </row>
    <row r="4672" spans="1:11" ht="14.45" customHeight="1" x14ac:dyDescent="0.2">
      <c r="A4672" s="441" t="s">
        <v>5061</v>
      </c>
      <c r="B4672" s="442" t="s">
        <v>5062</v>
      </c>
      <c r="C4672" s="443" t="s">
        <v>5919</v>
      </c>
      <c r="D4672" s="444" t="s">
        <v>5920</v>
      </c>
      <c r="E4672" s="443" t="s">
        <v>4532</v>
      </c>
      <c r="F4672" s="444" t="s">
        <v>4533</v>
      </c>
      <c r="G4672" s="443" t="s">
        <v>6765</v>
      </c>
      <c r="H4672" s="443" t="s">
        <v>6766</v>
      </c>
      <c r="I4672" s="445">
        <v>15162.306640625</v>
      </c>
      <c r="J4672" s="445">
        <v>6</v>
      </c>
      <c r="K4672" s="446">
        <v>113717.55164062232</v>
      </c>
    </row>
    <row r="4673" spans="1:11" ht="14.45" customHeight="1" x14ac:dyDescent="0.2">
      <c r="A4673" s="441" t="s">
        <v>5061</v>
      </c>
      <c r="B4673" s="442" t="s">
        <v>5062</v>
      </c>
      <c r="C4673" s="443" t="s">
        <v>5919</v>
      </c>
      <c r="D4673" s="444" t="s">
        <v>5920</v>
      </c>
      <c r="E4673" s="443" t="s">
        <v>4532</v>
      </c>
      <c r="F4673" s="444" t="s">
        <v>4533</v>
      </c>
      <c r="G4673" s="443" t="s">
        <v>6765</v>
      </c>
      <c r="H4673" s="443" t="s">
        <v>6767</v>
      </c>
      <c r="I4673" s="445">
        <v>10712.435122282608</v>
      </c>
      <c r="J4673" s="445">
        <v>22</v>
      </c>
      <c r="K4673" s="446">
        <v>416965.03718757629</v>
      </c>
    </row>
    <row r="4674" spans="1:11" ht="14.45" customHeight="1" x14ac:dyDescent="0.2">
      <c r="A4674" s="441" t="s">
        <v>5061</v>
      </c>
      <c r="B4674" s="442" t="s">
        <v>5062</v>
      </c>
      <c r="C4674" s="443" t="s">
        <v>5919</v>
      </c>
      <c r="D4674" s="444" t="s">
        <v>5920</v>
      </c>
      <c r="E4674" s="443" t="s">
        <v>4532</v>
      </c>
      <c r="F4674" s="444" t="s">
        <v>4533</v>
      </c>
      <c r="G4674" s="443" t="s">
        <v>6768</v>
      </c>
      <c r="H4674" s="443" t="s">
        <v>6769</v>
      </c>
      <c r="I4674" s="445">
        <v>1089</v>
      </c>
      <c r="J4674" s="445">
        <v>70</v>
      </c>
      <c r="K4674" s="446">
        <v>76230</v>
      </c>
    </row>
    <row r="4675" spans="1:11" ht="14.45" customHeight="1" x14ac:dyDescent="0.2">
      <c r="A4675" s="441" t="s">
        <v>5061</v>
      </c>
      <c r="B4675" s="442" t="s">
        <v>5062</v>
      </c>
      <c r="C4675" s="443" t="s">
        <v>5919</v>
      </c>
      <c r="D4675" s="444" t="s">
        <v>5920</v>
      </c>
      <c r="E4675" s="443" t="s">
        <v>4532</v>
      </c>
      <c r="F4675" s="444" t="s">
        <v>4533</v>
      </c>
      <c r="G4675" s="443" t="s">
        <v>6770</v>
      </c>
      <c r="H4675" s="443" t="s">
        <v>6771</v>
      </c>
      <c r="I4675" s="445">
        <v>1089</v>
      </c>
      <c r="J4675" s="445">
        <v>90</v>
      </c>
      <c r="K4675" s="446">
        <v>98010</v>
      </c>
    </row>
    <row r="4676" spans="1:11" ht="14.45" customHeight="1" x14ac:dyDescent="0.2">
      <c r="A4676" s="441" t="s">
        <v>5061</v>
      </c>
      <c r="B4676" s="442" t="s">
        <v>5062</v>
      </c>
      <c r="C4676" s="443" t="s">
        <v>5919</v>
      </c>
      <c r="D4676" s="444" t="s">
        <v>5920</v>
      </c>
      <c r="E4676" s="443" t="s">
        <v>4532</v>
      </c>
      <c r="F4676" s="444" t="s">
        <v>4533</v>
      </c>
      <c r="G4676" s="443" t="s">
        <v>6772</v>
      </c>
      <c r="H4676" s="443" t="s">
        <v>6773</v>
      </c>
      <c r="I4676" s="445">
        <v>1089</v>
      </c>
      <c r="J4676" s="445">
        <v>10</v>
      </c>
      <c r="K4676" s="446">
        <v>10890</v>
      </c>
    </row>
    <row r="4677" spans="1:11" ht="14.45" customHeight="1" x14ac:dyDescent="0.2">
      <c r="A4677" s="441" t="s">
        <v>5061</v>
      </c>
      <c r="B4677" s="442" t="s">
        <v>5062</v>
      </c>
      <c r="C4677" s="443" t="s">
        <v>5919</v>
      </c>
      <c r="D4677" s="444" t="s">
        <v>5920</v>
      </c>
      <c r="E4677" s="443" t="s">
        <v>4532</v>
      </c>
      <c r="F4677" s="444" t="s">
        <v>4533</v>
      </c>
      <c r="G4677" s="443" t="s">
        <v>6768</v>
      </c>
      <c r="H4677" s="443" t="s">
        <v>6774</v>
      </c>
      <c r="I4677" s="445">
        <v>1169.2960449218749</v>
      </c>
      <c r="J4677" s="445">
        <v>25</v>
      </c>
      <c r="K4677" s="446">
        <v>29232.38037109375</v>
      </c>
    </row>
    <row r="4678" spans="1:11" ht="14.45" customHeight="1" x14ac:dyDescent="0.2">
      <c r="A4678" s="441" t="s">
        <v>5061</v>
      </c>
      <c r="B4678" s="442" t="s">
        <v>5062</v>
      </c>
      <c r="C4678" s="443" t="s">
        <v>5919</v>
      </c>
      <c r="D4678" s="444" t="s">
        <v>5920</v>
      </c>
      <c r="E4678" s="443" t="s">
        <v>4532</v>
      </c>
      <c r="F4678" s="444" t="s">
        <v>4533</v>
      </c>
      <c r="G4678" s="443" t="s">
        <v>6770</v>
      </c>
      <c r="H4678" s="443" t="s">
        <v>6775</v>
      </c>
      <c r="I4678" s="445">
        <v>1169.298046875</v>
      </c>
      <c r="J4678" s="445">
        <v>80</v>
      </c>
      <c r="K4678" s="446">
        <v>93543.65966796875</v>
      </c>
    </row>
    <row r="4679" spans="1:11" ht="14.45" customHeight="1" x14ac:dyDescent="0.2">
      <c r="A4679" s="441" t="s">
        <v>5061</v>
      </c>
      <c r="B4679" s="442" t="s">
        <v>5062</v>
      </c>
      <c r="C4679" s="443" t="s">
        <v>5919</v>
      </c>
      <c r="D4679" s="444" t="s">
        <v>5920</v>
      </c>
      <c r="E4679" s="443" t="s">
        <v>4532</v>
      </c>
      <c r="F4679" s="444" t="s">
        <v>4533</v>
      </c>
      <c r="G4679" s="443" t="s">
        <v>6776</v>
      </c>
      <c r="H4679" s="443" t="s">
        <v>6777</v>
      </c>
      <c r="I4679" s="445">
        <v>293126.9375</v>
      </c>
      <c r="J4679" s="445">
        <v>2</v>
      </c>
      <c r="K4679" s="446">
        <v>586253.875</v>
      </c>
    </row>
    <row r="4680" spans="1:11" ht="14.45" customHeight="1" x14ac:dyDescent="0.2">
      <c r="A4680" s="441" t="s">
        <v>5061</v>
      </c>
      <c r="B4680" s="442" t="s">
        <v>5062</v>
      </c>
      <c r="C4680" s="443" t="s">
        <v>5919</v>
      </c>
      <c r="D4680" s="444" t="s">
        <v>5920</v>
      </c>
      <c r="E4680" s="443" t="s">
        <v>4532</v>
      </c>
      <c r="F4680" s="444" t="s">
        <v>4533</v>
      </c>
      <c r="G4680" s="443" t="s">
        <v>6776</v>
      </c>
      <c r="H4680" s="443" t="s">
        <v>6778</v>
      </c>
      <c r="I4680" s="445">
        <v>293126.9375</v>
      </c>
      <c r="J4680" s="445">
        <v>1</v>
      </c>
      <c r="K4680" s="446">
        <v>293126.9375</v>
      </c>
    </row>
    <row r="4681" spans="1:11" ht="14.45" customHeight="1" x14ac:dyDescent="0.2">
      <c r="A4681" s="441" t="s">
        <v>5061</v>
      </c>
      <c r="B4681" s="442" t="s">
        <v>5062</v>
      </c>
      <c r="C4681" s="443" t="s">
        <v>5919</v>
      </c>
      <c r="D4681" s="444" t="s">
        <v>5920</v>
      </c>
      <c r="E4681" s="443" t="s">
        <v>4536</v>
      </c>
      <c r="F4681" s="444" t="s">
        <v>4537</v>
      </c>
      <c r="G4681" s="443" t="s">
        <v>5388</v>
      </c>
      <c r="H4681" s="443" t="s">
        <v>5389</v>
      </c>
      <c r="I4681" s="445">
        <v>16.616666158040363</v>
      </c>
      <c r="J4681" s="445">
        <v>180</v>
      </c>
      <c r="K4681" s="446">
        <v>2991.1000366210938</v>
      </c>
    </row>
    <row r="4682" spans="1:11" ht="14.45" customHeight="1" x14ac:dyDescent="0.2">
      <c r="A4682" s="441" t="s">
        <v>5061</v>
      </c>
      <c r="B4682" s="442" t="s">
        <v>5062</v>
      </c>
      <c r="C4682" s="443" t="s">
        <v>5919</v>
      </c>
      <c r="D4682" s="444" t="s">
        <v>5920</v>
      </c>
      <c r="E4682" s="443" t="s">
        <v>4536</v>
      </c>
      <c r="F4682" s="444" t="s">
        <v>4537</v>
      </c>
      <c r="G4682" s="443" t="s">
        <v>5388</v>
      </c>
      <c r="H4682" s="443" t="s">
        <v>5390</v>
      </c>
      <c r="I4682" s="445">
        <v>21.419999504089354</v>
      </c>
      <c r="J4682" s="445">
        <v>180</v>
      </c>
      <c r="K4682" s="446">
        <v>3608.7000732421875</v>
      </c>
    </row>
    <row r="4683" spans="1:11" ht="14.45" customHeight="1" x14ac:dyDescent="0.2">
      <c r="A4683" s="441" t="s">
        <v>5061</v>
      </c>
      <c r="B4683" s="442" t="s">
        <v>5062</v>
      </c>
      <c r="C4683" s="443" t="s">
        <v>5919</v>
      </c>
      <c r="D4683" s="444" t="s">
        <v>5920</v>
      </c>
      <c r="E4683" s="443" t="s">
        <v>4536</v>
      </c>
      <c r="F4683" s="444" t="s">
        <v>4537</v>
      </c>
      <c r="G4683" s="443" t="s">
        <v>6779</v>
      </c>
      <c r="H4683" s="443" t="s">
        <v>6780</v>
      </c>
      <c r="I4683" s="445">
        <v>15.810000419616699</v>
      </c>
      <c r="J4683" s="445">
        <v>100</v>
      </c>
      <c r="K4683" s="446">
        <v>1580.8699951171875</v>
      </c>
    </row>
    <row r="4684" spans="1:11" ht="14.45" customHeight="1" x14ac:dyDescent="0.2">
      <c r="A4684" s="441" t="s">
        <v>5061</v>
      </c>
      <c r="B4684" s="442" t="s">
        <v>5062</v>
      </c>
      <c r="C4684" s="443" t="s">
        <v>5919</v>
      </c>
      <c r="D4684" s="444" t="s">
        <v>5920</v>
      </c>
      <c r="E4684" s="443" t="s">
        <v>4536</v>
      </c>
      <c r="F4684" s="444" t="s">
        <v>4537</v>
      </c>
      <c r="G4684" s="443" t="s">
        <v>6781</v>
      </c>
      <c r="H4684" s="443" t="s">
        <v>6782</v>
      </c>
      <c r="I4684" s="445">
        <v>11.130000114440918</v>
      </c>
      <c r="J4684" s="445">
        <v>150</v>
      </c>
      <c r="K4684" s="446">
        <v>1669.7999267578125</v>
      </c>
    </row>
    <row r="4685" spans="1:11" ht="14.45" customHeight="1" x14ac:dyDescent="0.2">
      <c r="A4685" s="441" t="s">
        <v>5061</v>
      </c>
      <c r="B4685" s="442" t="s">
        <v>5062</v>
      </c>
      <c r="C4685" s="443" t="s">
        <v>5919</v>
      </c>
      <c r="D4685" s="444" t="s">
        <v>5920</v>
      </c>
      <c r="E4685" s="443" t="s">
        <v>4536</v>
      </c>
      <c r="F4685" s="444" t="s">
        <v>4537</v>
      </c>
      <c r="G4685" s="443" t="s">
        <v>6781</v>
      </c>
      <c r="H4685" s="443" t="s">
        <v>6783</v>
      </c>
      <c r="I4685" s="445">
        <v>11.130000114440918</v>
      </c>
      <c r="J4685" s="445">
        <v>50</v>
      </c>
      <c r="K4685" s="446">
        <v>556.5999755859375</v>
      </c>
    </row>
    <row r="4686" spans="1:11" ht="14.45" customHeight="1" x14ac:dyDescent="0.2">
      <c r="A4686" s="441" t="s">
        <v>5061</v>
      </c>
      <c r="B4686" s="442" t="s">
        <v>5062</v>
      </c>
      <c r="C4686" s="443" t="s">
        <v>5919</v>
      </c>
      <c r="D4686" s="444" t="s">
        <v>5920</v>
      </c>
      <c r="E4686" s="443" t="s">
        <v>4536</v>
      </c>
      <c r="F4686" s="444" t="s">
        <v>4537</v>
      </c>
      <c r="G4686" s="443" t="s">
        <v>5892</v>
      </c>
      <c r="H4686" s="443" t="s">
        <v>5893</v>
      </c>
      <c r="I4686" s="445">
        <v>15.394999980926514</v>
      </c>
      <c r="J4686" s="445">
        <v>100</v>
      </c>
      <c r="K4686" s="446">
        <v>1539.4000244140625</v>
      </c>
    </row>
    <row r="4687" spans="1:11" ht="14.45" customHeight="1" x14ac:dyDescent="0.2">
      <c r="A4687" s="441" t="s">
        <v>5061</v>
      </c>
      <c r="B4687" s="442" t="s">
        <v>5062</v>
      </c>
      <c r="C4687" s="443" t="s">
        <v>5919</v>
      </c>
      <c r="D4687" s="444" t="s">
        <v>5920</v>
      </c>
      <c r="E4687" s="443" t="s">
        <v>4536</v>
      </c>
      <c r="F4687" s="444" t="s">
        <v>4537</v>
      </c>
      <c r="G4687" s="443" t="s">
        <v>5892</v>
      </c>
      <c r="H4687" s="443" t="s">
        <v>5894</v>
      </c>
      <c r="I4687" s="445">
        <v>15.952499866485596</v>
      </c>
      <c r="J4687" s="445">
        <v>200</v>
      </c>
      <c r="K4687" s="446">
        <v>3190.5</v>
      </c>
    </row>
    <row r="4688" spans="1:11" ht="14.45" customHeight="1" x14ac:dyDescent="0.2">
      <c r="A4688" s="441" t="s">
        <v>5061</v>
      </c>
      <c r="B4688" s="442" t="s">
        <v>5062</v>
      </c>
      <c r="C4688" s="443" t="s">
        <v>5919</v>
      </c>
      <c r="D4688" s="444" t="s">
        <v>5920</v>
      </c>
      <c r="E4688" s="443" t="s">
        <v>4536</v>
      </c>
      <c r="F4688" s="444" t="s">
        <v>4537</v>
      </c>
      <c r="G4688" s="443" t="s">
        <v>6784</v>
      </c>
      <c r="H4688" s="443" t="s">
        <v>6785</v>
      </c>
      <c r="I4688" s="445">
        <v>863.94000244140625</v>
      </c>
      <c r="J4688" s="445">
        <v>2</v>
      </c>
      <c r="K4688" s="446">
        <v>1727.8800048828125</v>
      </c>
    </row>
    <row r="4689" spans="1:11" ht="14.45" customHeight="1" x14ac:dyDescent="0.2">
      <c r="A4689" s="441" t="s">
        <v>5061</v>
      </c>
      <c r="B4689" s="442" t="s">
        <v>5062</v>
      </c>
      <c r="C4689" s="443" t="s">
        <v>5919</v>
      </c>
      <c r="D4689" s="444" t="s">
        <v>5920</v>
      </c>
      <c r="E4689" s="443" t="s">
        <v>4536</v>
      </c>
      <c r="F4689" s="444" t="s">
        <v>4537</v>
      </c>
      <c r="G4689" s="443" t="s">
        <v>6786</v>
      </c>
      <c r="H4689" s="443" t="s">
        <v>6787</v>
      </c>
      <c r="I4689" s="445">
        <v>863.94000244140625</v>
      </c>
      <c r="J4689" s="445">
        <v>2</v>
      </c>
      <c r="K4689" s="446">
        <v>1727.8800048828125</v>
      </c>
    </row>
    <row r="4690" spans="1:11" ht="14.45" customHeight="1" x14ac:dyDescent="0.2">
      <c r="A4690" s="441" t="s">
        <v>5061</v>
      </c>
      <c r="B4690" s="442" t="s">
        <v>5062</v>
      </c>
      <c r="C4690" s="443" t="s">
        <v>5919</v>
      </c>
      <c r="D4690" s="444" t="s">
        <v>5920</v>
      </c>
      <c r="E4690" s="443" t="s">
        <v>4536</v>
      </c>
      <c r="F4690" s="444" t="s">
        <v>4537</v>
      </c>
      <c r="G4690" s="443" t="s">
        <v>6788</v>
      </c>
      <c r="H4690" s="443" t="s">
        <v>6789</v>
      </c>
      <c r="I4690" s="445">
        <v>35.090000152587891</v>
      </c>
      <c r="J4690" s="445">
        <v>10</v>
      </c>
      <c r="K4690" s="446">
        <v>350.89999389648438</v>
      </c>
    </row>
    <row r="4691" spans="1:11" ht="14.45" customHeight="1" x14ac:dyDescent="0.2">
      <c r="A4691" s="441" t="s">
        <v>5061</v>
      </c>
      <c r="B4691" s="442" t="s">
        <v>5062</v>
      </c>
      <c r="C4691" s="443" t="s">
        <v>5919</v>
      </c>
      <c r="D4691" s="444" t="s">
        <v>5920</v>
      </c>
      <c r="E4691" s="443" t="s">
        <v>4536</v>
      </c>
      <c r="F4691" s="444" t="s">
        <v>4537</v>
      </c>
      <c r="G4691" s="443" t="s">
        <v>5391</v>
      </c>
      <c r="H4691" s="443" t="s">
        <v>5392</v>
      </c>
      <c r="I4691" s="445">
        <v>41.770000457763672</v>
      </c>
      <c r="J4691" s="445">
        <v>50</v>
      </c>
      <c r="K4691" s="446">
        <v>2088.4599609375</v>
      </c>
    </row>
    <row r="4692" spans="1:11" ht="14.45" customHeight="1" x14ac:dyDescent="0.2">
      <c r="A4692" s="441" t="s">
        <v>5061</v>
      </c>
      <c r="B4692" s="442" t="s">
        <v>5062</v>
      </c>
      <c r="C4692" s="443" t="s">
        <v>5919</v>
      </c>
      <c r="D4692" s="444" t="s">
        <v>5920</v>
      </c>
      <c r="E4692" s="443" t="s">
        <v>4536</v>
      </c>
      <c r="F4692" s="444" t="s">
        <v>4537</v>
      </c>
      <c r="G4692" s="443" t="s">
        <v>5391</v>
      </c>
      <c r="H4692" s="443" t="s">
        <v>5393</v>
      </c>
      <c r="I4692" s="445">
        <v>41.770000457763672</v>
      </c>
      <c r="J4692" s="445">
        <v>50</v>
      </c>
      <c r="K4692" s="446">
        <v>2088.5</v>
      </c>
    </row>
    <row r="4693" spans="1:11" ht="14.45" customHeight="1" x14ac:dyDescent="0.2">
      <c r="A4693" s="441" t="s">
        <v>5061</v>
      </c>
      <c r="B4693" s="442" t="s">
        <v>5062</v>
      </c>
      <c r="C4693" s="443" t="s">
        <v>5919</v>
      </c>
      <c r="D4693" s="444" t="s">
        <v>5920</v>
      </c>
      <c r="E4693" s="443" t="s">
        <v>4536</v>
      </c>
      <c r="F4693" s="444" t="s">
        <v>4537</v>
      </c>
      <c r="G4693" s="443" t="s">
        <v>6790</v>
      </c>
      <c r="H4693" s="443" t="s">
        <v>6791</v>
      </c>
      <c r="I4693" s="445">
        <v>209.3699951171875</v>
      </c>
      <c r="J4693" s="445">
        <v>10</v>
      </c>
      <c r="K4693" s="446">
        <v>2093.659912109375</v>
      </c>
    </row>
    <row r="4694" spans="1:11" ht="14.45" customHeight="1" x14ac:dyDescent="0.2">
      <c r="A4694" s="441" t="s">
        <v>5061</v>
      </c>
      <c r="B4694" s="442" t="s">
        <v>5062</v>
      </c>
      <c r="C4694" s="443" t="s">
        <v>5919</v>
      </c>
      <c r="D4694" s="444" t="s">
        <v>5920</v>
      </c>
      <c r="E4694" s="443" t="s">
        <v>4536</v>
      </c>
      <c r="F4694" s="444" t="s">
        <v>4537</v>
      </c>
      <c r="G4694" s="443" t="s">
        <v>6792</v>
      </c>
      <c r="H4694" s="443" t="s">
        <v>6793</v>
      </c>
      <c r="I4694" s="445">
        <v>209.3699951171875</v>
      </c>
      <c r="J4694" s="445">
        <v>15</v>
      </c>
      <c r="K4694" s="446">
        <v>3140.4898681640625</v>
      </c>
    </row>
    <row r="4695" spans="1:11" ht="14.45" customHeight="1" x14ac:dyDescent="0.2">
      <c r="A4695" s="441" t="s">
        <v>5061</v>
      </c>
      <c r="B4695" s="442" t="s">
        <v>5062</v>
      </c>
      <c r="C4695" s="443" t="s">
        <v>5919</v>
      </c>
      <c r="D4695" s="444" t="s">
        <v>5920</v>
      </c>
      <c r="E4695" s="443" t="s">
        <v>4536</v>
      </c>
      <c r="F4695" s="444" t="s">
        <v>4537</v>
      </c>
      <c r="G4695" s="443" t="s">
        <v>6794</v>
      </c>
      <c r="H4695" s="443" t="s">
        <v>6795</v>
      </c>
      <c r="I4695" s="445">
        <v>209.3699951171875</v>
      </c>
      <c r="J4695" s="445">
        <v>15</v>
      </c>
      <c r="K4695" s="446">
        <v>3140.4898681640625</v>
      </c>
    </row>
    <row r="4696" spans="1:11" ht="14.45" customHeight="1" x14ac:dyDescent="0.2">
      <c r="A4696" s="441" t="s">
        <v>5061</v>
      </c>
      <c r="B4696" s="442" t="s">
        <v>5062</v>
      </c>
      <c r="C4696" s="443" t="s">
        <v>5919</v>
      </c>
      <c r="D4696" s="444" t="s">
        <v>5920</v>
      </c>
      <c r="E4696" s="443" t="s">
        <v>4536</v>
      </c>
      <c r="F4696" s="444" t="s">
        <v>4537</v>
      </c>
      <c r="G4696" s="443" t="s">
        <v>6796</v>
      </c>
      <c r="H4696" s="443" t="s">
        <v>6797</v>
      </c>
      <c r="I4696" s="445">
        <v>149.99000549316406</v>
      </c>
      <c r="J4696" s="445">
        <v>415</v>
      </c>
      <c r="K4696" s="446">
        <v>62246.4912109375</v>
      </c>
    </row>
    <row r="4697" spans="1:11" ht="14.45" customHeight="1" x14ac:dyDescent="0.2">
      <c r="A4697" s="441" t="s">
        <v>5061</v>
      </c>
      <c r="B4697" s="442" t="s">
        <v>5062</v>
      </c>
      <c r="C4697" s="443" t="s">
        <v>5919</v>
      </c>
      <c r="D4697" s="444" t="s">
        <v>5920</v>
      </c>
      <c r="E4697" s="443" t="s">
        <v>4536</v>
      </c>
      <c r="F4697" s="444" t="s">
        <v>4537</v>
      </c>
      <c r="G4697" s="443" t="s">
        <v>6798</v>
      </c>
      <c r="H4697" s="443" t="s">
        <v>6799</v>
      </c>
      <c r="I4697" s="445">
        <v>119.99666595458984</v>
      </c>
      <c r="J4697" s="445">
        <v>50</v>
      </c>
      <c r="K4697" s="446">
        <v>5999.739990234375</v>
      </c>
    </row>
    <row r="4698" spans="1:11" ht="14.45" customHeight="1" x14ac:dyDescent="0.2">
      <c r="A4698" s="441" t="s">
        <v>5061</v>
      </c>
      <c r="B4698" s="442" t="s">
        <v>5062</v>
      </c>
      <c r="C4698" s="443" t="s">
        <v>5919</v>
      </c>
      <c r="D4698" s="444" t="s">
        <v>5920</v>
      </c>
      <c r="E4698" s="443" t="s">
        <v>4536</v>
      </c>
      <c r="F4698" s="444" t="s">
        <v>4537</v>
      </c>
      <c r="G4698" s="443" t="s">
        <v>6796</v>
      </c>
      <c r="H4698" s="443" t="s">
        <v>6800</v>
      </c>
      <c r="I4698" s="445">
        <v>149.99000549316406</v>
      </c>
      <c r="J4698" s="445">
        <v>220</v>
      </c>
      <c r="K4698" s="446">
        <v>32998.140625</v>
      </c>
    </row>
    <row r="4699" spans="1:11" ht="14.45" customHeight="1" x14ac:dyDescent="0.2">
      <c r="A4699" s="441" t="s">
        <v>5061</v>
      </c>
      <c r="B4699" s="442" t="s">
        <v>5062</v>
      </c>
      <c r="C4699" s="443" t="s">
        <v>5919</v>
      </c>
      <c r="D4699" s="444" t="s">
        <v>5920</v>
      </c>
      <c r="E4699" s="443" t="s">
        <v>4536</v>
      </c>
      <c r="F4699" s="444" t="s">
        <v>4537</v>
      </c>
      <c r="G4699" s="443" t="s">
        <v>5394</v>
      </c>
      <c r="H4699" s="443" t="s">
        <v>5916</v>
      </c>
      <c r="I4699" s="445">
        <v>273.45999145507813</v>
      </c>
      <c r="J4699" s="445">
        <v>20</v>
      </c>
      <c r="K4699" s="446">
        <v>5469.2001953125</v>
      </c>
    </row>
    <row r="4700" spans="1:11" ht="14.45" customHeight="1" x14ac:dyDescent="0.2">
      <c r="A4700" s="441" t="s">
        <v>5061</v>
      </c>
      <c r="B4700" s="442" t="s">
        <v>5062</v>
      </c>
      <c r="C4700" s="443" t="s">
        <v>5919</v>
      </c>
      <c r="D4700" s="444" t="s">
        <v>5920</v>
      </c>
      <c r="E4700" s="443" t="s">
        <v>4536</v>
      </c>
      <c r="F4700" s="444" t="s">
        <v>4537</v>
      </c>
      <c r="G4700" s="443" t="s">
        <v>5394</v>
      </c>
      <c r="H4700" s="443" t="s">
        <v>5917</v>
      </c>
      <c r="I4700" s="445">
        <v>273.45999145507813</v>
      </c>
      <c r="J4700" s="445">
        <v>20</v>
      </c>
      <c r="K4700" s="446">
        <v>5469.2001953125</v>
      </c>
    </row>
    <row r="4701" spans="1:11" ht="14.45" customHeight="1" x14ac:dyDescent="0.2">
      <c r="A4701" s="441" t="s">
        <v>5061</v>
      </c>
      <c r="B4701" s="442" t="s">
        <v>5062</v>
      </c>
      <c r="C4701" s="443" t="s">
        <v>5919</v>
      </c>
      <c r="D4701" s="444" t="s">
        <v>5920</v>
      </c>
      <c r="E4701" s="443" t="s">
        <v>4536</v>
      </c>
      <c r="F4701" s="444" t="s">
        <v>4537</v>
      </c>
      <c r="G4701" s="443" t="s">
        <v>5396</v>
      </c>
      <c r="H4701" s="443" t="s">
        <v>5918</v>
      </c>
      <c r="I4701" s="445">
        <v>695.75</v>
      </c>
      <c r="J4701" s="445">
        <v>552</v>
      </c>
      <c r="K4701" s="446">
        <v>384054</v>
      </c>
    </row>
    <row r="4702" spans="1:11" ht="14.45" customHeight="1" x14ac:dyDescent="0.2">
      <c r="A4702" s="441" t="s">
        <v>5061</v>
      </c>
      <c r="B4702" s="442" t="s">
        <v>5062</v>
      </c>
      <c r="C4702" s="443" t="s">
        <v>5919</v>
      </c>
      <c r="D4702" s="444" t="s">
        <v>5920</v>
      </c>
      <c r="E4702" s="443" t="s">
        <v>4536</v>
      </c>
      <c r="F4702" s="444" t="s">
        <v>4537</v>
      </c>
      <c r="G4702" s="443" t="s">
        <v>5394</v>
      </c>
      <c r="H4702" s="443" t="s">
        <v>5395</v>
      </c>
      <c r="I4702" s="445">
        <v>273.45999145507813</v>
      </c>
      <c r="J4702" s="445">
        <v>10</v>
      </c>
      <c r="K4702" s="446">
        <v>2734.60009765625</v>
      </c>
    </row>
    <row r="4703" spans="1:11" ht="14.45" customHeight="1" x14ac:dyDescent="0.2">
      <c r="A4703" s="441" t="s">
        <v>5061</v>
      </c>
      <c r="B4703" s="442" t="s">
        <v>5062</v>
      </c>
      <c r="C4703" s="443" t="s">
        <v>5919</v>
      </c>
      <c r="D4703" s="444" t="s">
        <v>5920</v>
      </c>
      <c r="E4703" s="443" t="s">
        <v>4536</v>
      </c>
      <c r="F4703" s="444" t="s">
        <v>4537</v>
      </c>
      <c r="G4703" s="443" t="s">
        <v>5396</v>
      </c>
      <c r="H4703" s="443" t="s">
        <v>5397</v>
      </c>
      <c r="I4703" s="445">
        <v>695.75</v>
      </c>
      <c r="J4703" s="445">
        <v>344</v>
      </c>
      <c r="K4703" s="446">
        <v>239338</v>
      </c>
    </row>
    <row r="4704" spans="1:11" ht="14.45" customHeight="1" x14ac:dyDescent="0.2">
      <c r="A4704" s="441" t="s">
        <v>5061</v>
      </c>
      <c r="B4704" s="442" t="s">
        <v>5062</v>
      </c>
      <c r="C4704" s="443" t="s">
        <v>5919</v>
      </c>
      <c r="D4704" s="444" t="s">
        <v>5920</v>
      </c>
      <c r="E4704" s="443" t="s">
        <v>4556</v>
      </c>
      <c r="F4704" s="444" t="s">
        <v>4557</v>
      </c>
      <c r="G4704" s="443" t="s">
        <v>6801</v>
      </c>
      <c r="H4704" s="443" t="s">
        <v>6802</v>
      </c>
      <c r="I4704" s="445">
        <v>1225</v>
      </c>
      <c r="J4704" s="445">
        <v>5</v>
      </c>
      <c r="K4704" s="446">
        <v>12251.25</v>
      </c>
    </row>
    <row r="4705" spans="1:11" ht="14.45" customHeight="1" x14ac:dyDescent="0.2">
      <c r="A4705" s="441" t="s">
        <v>5061</v>
      </c>
      <c r="B4705" s="442" t="s">
        <v>5062</v>
      </c>
      <c r="C4705" s="443" t="s">
        <v>5919</v>
      </c>
      <c r="D4705" s="444" t="s">
        <v>5920</v>
      </c>
      <c r="E4705" s="443" t="s">
        <v>4556</v>
      </c>
      <c r="F4705" s="444" t="s">
        <v>4557</v>
      </c>
      <c r="G4705" s="443" t="s">
        <v>6803</v>
      </c>
      <c r="H4705" s="443" t="s">
        <v>6804</v>
      </c>
      <c r="I4705" s="445">
        <v>3749.5</v>
      </c>
      <c r="J4705" s="445">
        <v>10</v>
      </c>
      <c r="K4705" s="446">
        <v>37495</v>
      </c>
    </row>
    <row r="4706" spans="1:11" ht="14.45" customHeight="1" x14ac:dyDescent="0.2">
      <c r="A4706" s="441" t="s">
        <v>5061</v>
      </c>
      <c r="B4706" s="442" t="s">
        <v>5062</v>
      </c>
      <c r="C4706" s="443" t="s">
        <v>5919</v>
      </c>
      <c r="D4706" s="444" t="s">
        <v>5920</v>
      </c>
      <c r="E4706" s="443" t="s">
        <v>4556</v>
      </c>
      <c r="F4706" s="444" t="s">
        <v>4557</v>
      </c>
      <c r="G4706" s="443" t="s">
        <v>6805</v>
      </c>
      <c r="H4706" s="443" t="s">
        <v>6806</v>
      </c>
      <c r="I4706" s="445">
        <v>12659.6298828125</v>
      </c>
      <c r="J4706" s="445">
        <v>4</v>
      </c>
      <c r="K4706" s="446">
        <v>50638.5087890625</v>
      </c>
    </row>
    <row r="4707" spans="1:11" ht="14.45" customHeight="1" x14ac:dyDescent="0.2">
      <c r="A4707" s="441" t="s">
        <v>5061</v>
      </c>
      <c r="B4707" s="442" t="s">
        <v>5062</v>
      </c>
      <c r="C4707" s="443" t="s">
        <v>5919</v>
      </c>
      <c r="D4707" s="444" t="s">
        <v>5920</v>
      </c>
      <c r="E4707" s="443" t="s">
        <v>4556</v>
      </c>
      <c r="F4707" s="444" t="s">
        <v>4557</v>
      </c>
      <c r="G4707" s="443" t="s">
        <v>6807</v>
      </c>
      <c r="H4707" s="443" t="s">
        <v>6808</v>
      </c>
      <c r="I4707" s="445">
        <v>1636.0899658203125</v>
      </c>
      <c r="J4707" s="445">
        <v>10</v>
      </c>
      <c r="K4707" s="446">
        <v>16360.8701171875</v>
      </c>
    </row>
    <row r="4708" spans="1:11" ht="14.45" customHeight="1" x14ac:dyDescent="0.2">
      <c r="A4708" s="441" t="s">
        <v>5061</v>
      </c>
      <c r="B4708" s="442" t="s">
        <v>5062</v>
      </c>
      <c r="C4708" s="443" t="s">
        <v>5919</v>
      </c>
      <c r="D4708" s="444" t="s">
        <v>5920</v>
      </c>
      <c r="E4708" s="443" t="s">
        <v>4556</v>
      </c>
      <c r="F4708" s="444" t="s">
        <v>4557</v>
      </c>
      <c r="G4708" s="443" t="s">
        <v>6809</v>
      </c>
      <c r="H4708" s="443" t="s">
        <v>6810</v>
      </c>
      <c r="I4708" s="445">
        <v>32712.349609375</v>
      </c>
      <c r="J4708" s="445">
        <v>1</v>
      </c>
      <c r="K4708" s="446">
        <v>32712.349609375</v>
      </c>
    </row>
    <row r="4709" spans="1:11" ht="14.45" customHeight="1" x14ac:dyDescent="0.2">
      <c r="A4709" s="441" t="s">
        <v>5061</v>
      </c>
      <c r="B4709" s="442" t="s">
        <v>5062</v>
      </c>
      <c r="C4709" s="443" t="s">
        <v>5919</v>
      </c>
      <c r="D4709" s="444" t="s">
        <v>5920</v>
      </c>
      <c r="E4709" s="443" t="s">
        <v>4556</v>
      </c>
      <c r="F4709" s="444" t="s">
        <v>4557</v>
      </c>
      <c r="G4709" s="443" t="s">
        <v>4814</v>
      </c>
      <c r="H4709" s="443" t="s">
        <v>4815</v>
      </c>
      <c r="I4709" s="445">
        <v>7461.5498046875</v>
      </c>
      <c r="J4709" s="445">
        <v>4</v>
      </c>
      <c r="K4709" s="446">
        <v>29846.19921875</v>
      </c>
    </row>
    <row r="4710" spans="1:11" ht="14.45" customHeight="1" x14ac:dyDescent="0.2">
      <c r="A4710" s="441" t="s">
        <v>5061</v>
      </c>
      <c r="B4710" s="442" t="s">
        <v>5062</v>
      </c>
      <c r="C4710" s="443" t="s">
        <v>5919</v>
      </c>
      <c r="D4710" s="444" t="s">
        <v>5920</v>
      </c>
      <c r="E4710" s="443" t="s">
        <v>4556</v>
      </c>
      <c r="F4710" s="444" t="s">
        <v>4557</v>
      </c>
      <c r="G4710" s="443" t="s">
        <v>6472</v>
      </c>
      <c r="H4710" s="443" t="s">
        <v>6473</v>
      </c>
      <c r="I4710" s="445">
        <v>111.57499885559082</v>
      </c>
      <c r="J4710" s="445">
        <v>116</v>
      </c>
      <c r="K4710" s="446">
        <v>12943.079833984375</v>
      </c>
    </row>
    <row r="4711" spans="1:11" ht="14.45" customHeight="1" x14ac:dyDescent="0.2">
      <c r="A4711" s="441" t="s">
        <v>5061</v>
      </c>
      <c r="B4711" s="442" t="s">
        <v>5062</v>
      </c>
      <c r="C4711" s="443" t="s">
        <v>5919</v>
      </c>
      <c r="D4711" s="444" t="s">
        <v>5920</v>
      </c>
      <c r="E4711" s="443" t="s">
        <v>4556</v>
      </c>
      <c r="F4711" s="444" t="s">
        <v>4557</v>
      </c>
      <c r="G4711" s="443" t="s">
        <v>6811</v>
      </c>
      <c r="H4711" s="443" t="s">
        <v>6812</v>
      </c>
      <c r="I4711" s="445">
        <v>791.34002685546875</v>
      </c>
      <c r="J4711" s="445">
        <v>24</v>
      </c>
      <c r="K4711" s="446">
        <v>18992.16015625</v>
      </c>
    </row>
    <row r="4712" spans="1:11" ht="14.45" customHeight="1" x14ac:dyDescent="0.2">
      <c r="A4712" s="441" t="s">
        <v>5061</v>
      </c>
      <c r="B4712" s="442" t="s">
        <v>5062</v>
      </c>
      <c r="C4712" s="443" t="s">
        <v>5919</v>
      </c>
      <c r="D4712" s="444" t="s">
        <v>5920</v>
      </c>
      <c r="E4712" s="443" t="s">
        <v>4556</v>
      </c>
      <c r="F4712" s="444" t="s">
        <v>4557</v>
      </c>
      <c r="G4712" s="443" t="s">
        <v>6811</v>
      </c>
      <c r="H4712" s="443" t="s">
        <v>6813</v>
      </c>
      <c r="I4712" s="445">
        <v>791.34002685546875</v>
      </c>
      <c r="J4712" s="445">
        <v>6</v>
      </c>
      <c r="K4712" s="446">
        <v>4748.0400390625</v>
      </c>
    </row>
    <row r="4713" spans="1:11" ht="14.45" customHeight="1" x14ac:dyDescent="0.2">
      <c r="A4713" s="441" t="s">
        <v>5061</v>
      </c>
      <c r="B4713" s="442" t="s">
        <v>5062</v>
      </c>
      <c r="C4713" s="443" t="s">
        <v>5919</v>
      </c>
      <c r="D4713" s="444" t="s">
        <v>5920</v>
      </c>
      <c r="E4713" s="443" t="s">
        <v>4556</v>
      </c>
      <c r="F4713" s="444" t="s">
        <v>4557</v>
      </c>
      <c r="G4713" s="443" t="s">
        <v>6814</v>
      </c>
      <c r="H4713" s="443" t="s">
        <v>6815</v>
      </c>
      <c r="I4713" s="445">
        <v>791.34002685546875</v>
      </c>
      <c r="J4713" s="445">
        <v>6</v>
      </c>
      <c r="K4713" s="446">
        <v>4748.0400390625</v>
      </c>
    </row>
    <row r="4714" spans="1:11" ht="14.45" customHeight="1" x14ac:dyDescent="0.2">
      <c r="A4714" s="441" t="s">
        <v>5061</v>
      </c>
      <c r="B4714" s="442" t="s">
        <v>5062</v>
      </c>
      <c r="C4714" s="443" t="s">
        <v>5919</v>
      </c>
      <c r="D4714" s="444" t="s">
        <v>5920</v>
      </c>
      <c r="E4714" s="443" t="s">
        <v>4566</v>
      </c>
      <c r="F4714" s="444" t="s">
        <v>4567</v>
      </c>
      <c r="G4714" s="443" t="s">
        <v>6816</v>
      </c>
      <c r="H4714" s="443" t="s">
        <v>6817</v>
      </c>
      <c r="I4714" s="445">
        <v>2003.3399658203125</v>
      </c>
      <c r="J4714" s="445">
        <v>2</v>
      </c>
      <c r="K4714" s="446">
        <v>4006.669921875</v>
      </c>
    </row>
    <row r="4715" spans="1:11" ht="14.45" customHeight="1" x14ac:dyDescent="0.2">
      <c r="A4715" s="441" t="s">
        <v>5061</v>
      </c>
      <c r="B4715" s="442" t="s">
        <v>5062</v>
      </c>
      <c r="C4715" s="443" t="s">
        <v>6818</v>
      </c>
      <c r="D4715" s="444" t="s">
        <v>6819</v>
      </c>
      <c r="E4715" s="443" t="s">
        <v>373</v>
      </c>
      <c r="F4715" s="444" t="s">
        <v>374</v>
      </c>
      <c r="G4715" s="443" t="s">
        <v>6820</v>
      </c>
      <c r="H4715" s="443" t="s">
        <v>6821</v>
      </c>
      <c r="I4715" s="445">
        <v>78.650001525878906</v>
      </c>
      <c r="J4715" s="445">
        <v>700</v>
      </c>
      <c r="K4715" s="446">
        <v>55054.490234375</v>
      </c>
    </row>
    <row r="4716" spans="1:11" ht="14.45" customHeight="1" x14ac:dyDescent="0.2">
      <c r="A4716" s="441" t="s">
        <v>5061</v>
      </c>
      <c r="B4716" s="442" t="s">
        <v>5062</v>
      </c>
      <c r="C4716" s="443" t="s">
        <v>6818</v>
      </c>
      <c r="D4716" s="444" t="s">
        <v>6819</v>
      </c>
      <c r="E4716" s="443" t="s">
        <v>373</v>
      </c>
      <c r="F4716" s="444" t="s">
        <v>374</v>
      </c>
      <c r="G4716" s="443" t="s">
        <v>6822</v>
      </c>
      <c r="H4716" s="443" t="s">
        <v>6823</v>
      </c>
      <c r="I4716" s="445">
        <v>70.178571428571431</v>
      </c>
      <c r="J4716" s="445">
        <v>1435</v>
      </c>
      <c r="K4716" s="446">
        <v>100708</v>
      </c>
    </row>
    <row r="4717" spans="1:11" ht="14.45" customHeight="1" x14ac:dyDescent="0.2">
      <c r="A4717" s="441" t="s">
        <v>5061</v>
      </c>
      <c r="B4717" s="442" t="s">
        <v>5062</v>
      </c>
      <c r="C4717" s="443" t="s">
        <v>6818</v>
      </c>
      <c r="D4717" s="444" t="s">
        <v>6819</v>
      </c>
      <c r="E4717" s="443" t="s">
        <v>373</v>
      </c>
      <c r="F4717" s="444" t="s">
        <v>374</v>
      </c>
      <c r="G4717" s="443" t="s">
        <v>6824</v>
      </c>
      <c r="H4717" s="443" t="s">
        <v>6825</v>
      </c>
      <c r="I4717" s="445">
        <v>74.75</v>
      </c>
      <c r="J4717" s="445">
        <v>100</v>
      </c>
      <c r="K4717" s="446">
        <v>7475</v>
      </c>
    </row>
    <row r="4718" spans="1:11" ht="14.45" customHeight="1" x14ac:dyDescent="0.2">
      <c r="A4718" s="441" t="s">
        <v>5061</v>
      </c>
      <c r="B4718" s="442" t="s">
        <v>5062</v>
      </c>
      <c r="C4718" s="443" t="s">
        <v>6818</v>
      </c>
      <c r="D4718" s="444" t="s">
        <v>6819</v>
      </c>
      <c r="E4718" s="443" t="s">
        <v>373</v>
      </c>
      <c r="F4718" s="444" t="s">
        <v>374</v>
      </c>
      <c r="G4718" s="443" t="s">
        <v>5082</v>
      </c>
      <c r="H4718" s="443" t="s">
        <v>5084</v>
      </c>
      <c r="I4718" s="445">
        <v>1.2899999618530273</v>
      </c>
      <c r="J4718" s="445">
        <v>300</v>
      </c>
      <c r="K4718" s="446">
        <v>387</v>
      </c>
    </row>
    <row r="4719" spans="1:11" ht="14.45" customHeight="1" x14ac:dyDescent="0.2">
      <c r="A4719" s="441" t="s">
        <v>5061</v>
      </c>
      <c r="B4719" s="442" t="s">
        <v>5062</v>
      </c>
      <c r="C4719" s="443" t="s">
        <v>6818</v>
      </c>
      <c r="D4719" s="444" t="s">
        <v>6819</v>
      </c>
      <c r="E4719" s="443" t="s">
        <v>373</v>
      </c>
      <c r="F4719" s="444" t="s">
        <v>374</v>
      </c>
      <c r="G4719" s="443" t="s">
        <v>5087</v>
      </c>
      <c r="H4719" s="443" t="s">
        <v>5088</v>
      </c>
      <c r="I4719" s="445">
        <v>0.4699999988079071</v>
      </c>
      <c r="J4719" s="445">
        <v>400</v>
      </c>
      <c r="K4719" s="446">
        <v>188</v>
      </c>
    </row>
    <row r="4720" spans="1:11" ht="14.45" customHeight="1" x14ac:dyDescent="0.2">
      <c r="A4720" s="441" t="s">
        <v>5061</v>
      </c>
      <c r="B4720" s="442" t="s">
        <v>5062</v>
      </c>
      <c r="C4720" s="443" t="s">
        <v>6818</v>
      </c>
      <c r="D4720" s="444" t="s">
        <v>6819</v>
      </c>
      <c r="E4720" s="443" t="s">
        <v>373</v>
      </c>
      <c r="F4720" s="444" t="s">
        <v>374</v>
      </c>
      <c r="G4720" s="443" t="s">
        <v>5087</v>
      </c>
      <c r="H4720" s="443" t="s">
        <v>5089</v>
      </c>
      <c r="I4720" s="445">
        <v>0.4699999988079071</v>
      </c>
      <c r="J4720" s="445">
        <v>200</v>
      </c>
      <c r="K4720" s="446">
        <v>94</v>
      </c>
    </row>
    <row r="4721" spans="1:11" ht="14.45" customHeight="1" x14ac:dyDescent="0.2">
      <c r="A4721" s="441" t="s">
        <v>5061</v>
      </c>
      <c r="B4721" s="442" t="s">
        <v>5062</v>
      </c>
      <c r="C4721" s="443" t="s">
        <v>6818</v>
      </c>
      <c r="D4721" s="444" t="s">
        <v>6819</v>
      </c>
      <c r="E4721" s="443" t="s">
        <v>373</v>
      </c>
      <c r="F4721" s="444" t="s">
        <v>374</v>
      </c>
      <c r="G4721" s="443" t="s">
        <v>5527</v>
      </c>
      <c r="H4721" s="443" t="s">
        <v>5528</v>
      </c>
      <c r="I4721" s="445">
        <v>2.5399999618530273</v>
      </c>
      <c r="J4721" s="445">
        <v>3290</v>
      </c>
      <c r="K4721" s="446">
        <v>8356.6002197265625</v>
      </c>
    </row>
    <row r="4722" spans="1:11" ht="14.45" customHeight="1" x14ac:dyDescent="0.2">
      <c r="A4722" s="441" t="s">
        <v>5061</v>
      </c>
      <c r="B4722" s="442" t="s">
        <v>5062</v>
      </c>
      <c r="C4722" s="443" t="s">
        <v>6818</v>
      </c>
      <c r="D4722" s="444" t="s">
        <v>6819</v>
      </c>
      <c r="E4722" s="443" t="s">
        <v>373</v>
      </c>
      <c r="F4722" s="444" t="s">
        <v>374</v>
      </c>
      <c r="G4722" s="443" t="s">
        <v>3211</v>
      </c>
      <c r="H4722" s="443" t="s">
        <v>3212</v>
      </c>
      <c r="I4722" s="445">
        <v>2.880000114440918</v>
      </c>
      <c r="J4722" s="445">
        <v>50</v>
      </c>
      <c r="K4722" s="446">
        <v>144</v>
      </c>
    </row>
    <row r="4723" spans="1:11" ht="14.45" customHeight="1" x14ac:dyDescent="0.2">
      <c r="A4723" s="441" t="s">
        <v>5061</v>
      </c>
      <c r="B4723" s="442" t="s">
        <v>5062</v>
      </c>
      <c r="C4723" s="443" t="s">
        <v>6818</v>
      </c>
      <c r="D4723" s="444" t="s">
        <v>6819</v>
      </c>
      <c r="E4723" s="443" t="s">
        <v>373</v>
      </c>
      <c r="F4723" s="444" t="s">
        <v>374</v>
      </c>
      <c r="G4723" s="443" t="s">
        <v>6826</v>
      </c>
      <c r="H4723" s="443" t="s">
        <v>6827</v>
      </c>
      <c r="I4723" s="445">
        <v>599.1500244140625</v>
      </c>
      <c r="J4723" s="445">
        <v>2</v>
      </c>
      <c r="K4723" s="446">
        <v>1198.300048828125</v>
      </c>
    </row>
    <row r="4724" spans="1:11" ht="14.45" customHeight="1" x14ac:dyDescent="0.2">
      <c r="A4724" s="441" t="s">
        <v>5061</v>
      </c>
      <c r="B4724" s="442" t="s">
        <v>5062</v>
      </c>
      <c r="C4724" s="443" t="s">
        <v>6818</v>
      </c>
      <c r="D4724" s="444" t="s">
        <v>6819</v>
      </c>
      <c r="E4724" s="443" t="s">
        <v>373</v>
      </c>
      <c r="F4724" s="444" t="s">
        <v>374</v>
      </c>
      <c r="G4724" s="443" t="s">
        <v>6828</v>
      </c>
      <c r="H4724" s="443" t="s">
        <v>6829</v>
      </c>
      <c r="I4724" s="445">
        <v>13.756363521922719</v>
      </c>
      <c r="J4724" s="445">
        <v>2100</v>
      </c>
      <c r="K4724" s="446">
        <v>28904.8798828125</v>
      </c>
    </row>
    <row r="4725" spans="1:11" ht="14.45" customHeight="1" x14ac:dyDescent="0.2">
      <c r="A4725" s="441" t="s">
        <v>5061</v>
      </c>
      <c r="B4725" s="442" t="s">
        <v>5062</v>
      </c>
      <c r="C4725" s="443" t="s">
        <v>6818</v>
      </c>
      <c r="D4725" s="444" t="s">
        <v>6819</v>
      </c>
      <c r="E4725" s="443" t="s">
        <v>373</v>
      </c>
      <c r="F4725" s="444" t="s">
        <v>374</v>
      </c>
      <c r="G4725" s="443" t="s">
        <v>5131</v>
      </c>
      <c r="H4725" s="443" t="s">
        <v>5132</v>
      </c>
      <c r="I4725" s="445">
        <v>227.99800109863281</v>
      </c>
      <c r="J4725" s="445">
        <v>225</v>
      </c>
      <c r="K4725" s="446">
        <v>51310.75927734375</v>
      </c>
    </row>
    <row r="4726" spans="1:11" ht="14.45" customHeight="1" x14ac:dyDescent="0.2">
      <c r="A4726" s="441" t="s">
        <v>5061</v>
      </c>
      <c r="B4726" s="442" t="s">
        <v>5062</v>
      </c>
      <c r="C4726" s="443" t="s">
        <v>6818</v>
      </c>
      <c r="D4726" s="444" t="s">
        <v>6819</v>
      </c>
      <c r="E4726" s="443" t="s">
        <v>373</v>
      </c>
      <c r="F4726" s="444" t="s">
        <v>374</v>
      </c>
      <c r="G4726" s="443" t="s">
        <v>6084</v>
      </c>
      <c r="H4726" s="443" t="s">
        <v>6830</v>
      </c>
      <c r="I4726" s="445">
        <v>41.280001640319824</v>
      </c>
      <c r="J4726" s="445">
        <v>250</v>
      </c>
      <c r="K4726" s="446">
        <v>10326.539794921875</v>
      </c>
    </row>
    <row r="4727" spans="1:11" ht="14.45" customHeight="1" x14ac:dyDescent="0.2">
      <c r="A4727" s="441" t="s">
        <v>5061</v>
      </c>
      <c r="B4727" s="442" t="s">
        <v>5062</v>
      </c>
      <c r="C4727" s="443" t="s">
        <v>6818</v>
      </c>
      <c r="D4727" s="444" t="s">
        <v>6819</v>
      </c>
      <c r="E4727" s="443" t="s">
        <v>373</v>
      </c>
      <c r="F4727" s="444" t="s">
        <v>374</v>
      </c>
      <c r="G4727" s="443" t="s">
        <v>5527</v>
      </c>
      <c r="H4727" s="443" t="s">
        <v>6831</v>
      </c>
      <c r="I4727" s="445">
        <v>2.6333333916134305</v>
      </c>
      <c r="J4727" s="445">
        <v>1050</v>
      </c>
      <c r="K4727" s="446">
        <v>2760.4199829101563</v>
      </c>
    </row>
    <row r="4728" spans="1:11" ht="14.45" customHeight="1" x14ac:dyDescent="0.2">
      <c r="A4728" s="441" t="s">
        <v>5061</v>
      </c>
      <c r="B4728" s="442" t="s">
        <v>5062</v>
      </c>
      <c r="C4728" s="443" t="s">
        <v>6818</v>
      </c>
      <c r="D4728" s="444" t="s">
        <v>6819</v>
      </c>
      <c r="E4728" s="443" t="s">
        <v>373</v>
      </c>
      <c r="F4728" s="444" t="s">
        <v>374</v>
      </c>
      <c r="G4728" s="443" t="s">
        <v>5117</v>
      </c>
      <c r="H4728" s="443" t="s">
        <v>5145</v>
      </c>
      <c r="I4728" s="445">
        <v>139.16999816894531</v>
      </c>
      <c r="J4728" s="445">
        <v>1</v>
      </c>
      <c r="K4728" s="446">
        <v>139.16999816894531</v>
      </c>
    </row>
    <row r="4729" spans="1:11" ht="14.45" customHeight="1" x14ac:dyDescent="0.2">
      <c r="A4729" s="441" t="s">
        <v>5061</v>
      </c>
      <c r="B4729" s="442" t="s">
        <v>5062</v>
      </c>
      <c r="C4729" s="443" t="s">
        <v>6818</v>
      </c>
      <c r="D4729" s="444" t="s">
        <v>6819</v>
      </c>
      <c r="E4729" s="443" t="s">
        <v>373</v>
      </c>
      <c r="F4729" s="444" t="s">
        <v>374</v>
      </c>
      <c r="G4729" s="443" t="s">
        <v>6828</v>
      </c>
      <c r="H4729" s="443" t="s">
        <v>6832</v>
      </c>
      <c r="I4729" s="445">
        <v>13.739999771118164</v>
      </c>
      <c r="J4729" s="445">
        <v>700</v>
      </c>
      <c r="K4729" s="446">
        <v>9621.35986328125</v>
      </c>
    </row>
    <row r="4730" spans="1:11" ht="14.45" customHeight="1" x14ac:dyDescent="0.2">
      <c r="A4730" s="441" t="s">
        <v>5061</v>
      </c>
      <c r="B4730" s="442" t="s">
        <v>5062</v>
      </c>
      <c r="C4730" s="443" t="s">
        <v>6818</v>
      </c>
      <c r="D4730" s="444" t="s">
        <v>6819</v>
      </c>
      <c r="E4730" s="443" t="s">
        <v>373</v>
      </c>
      <c r="F4730" s="444" t="s">
        <v>374</v>
      </c>
      <c r="G4730" s="443" t="s">
        <v>5131</v>
      </c>
      <c r="H4730" s="443" t="s">
        <v>5149</v>
      </c>
      <c r="I4730" s="445">
        <v>227.36400451660157</v>
      </c>
      <c r="J4730" s="445">
        <v>125</v>
      </c>
      <c r="K4730" s="446">
        <v>28420.6396484375</v>
      </c>
    </row>
    <row r="4731" spans="1:11" ht="14.45" customHeight="1" x14ac:dyDescent="0.2">
      <c r="A4731" s="441" t="s">
        <v>5061</v>
      </c>
      <c r="B4731" s="442" t="s">
        <v>5062</v>
      </c>
      <c r="C4731" s="443" t="s">
        <v>6818</v>
      </c>
      <c r="D4731" s="444" t="s">
        <v>6819</v>
      </c>
      <c r="E4731" s="443" t="s">
        <v>373</v>
      </c>
      <c r="F4731" s="444" t="s">
        <v>374</v>
      </c>
      <c r="G4731" s="443" t="s">
        <v>6084</v>
      </c>
      <c r="H4731" s="443" t="s">
        <v>6085</v>
      </c>
      <c r="I4731" s="445">
        <v>41.240001678466797</v>
      </c>
      <c r="J4731" s="445">
        <v>150</v>
      </c>
      <c r="K4731" s="446">
        <v>6186.539794921875</v>
      </c>
    </row>
    <row r="4732" spans="1:11" ht="14.45" customHeight="1" x14ac:dyDescent="0.2">
      <c r="A4732" s="441" t="s">
        <v>5061</v>
      </c>
      <c r="B4732" s="442" t="s">
        <v>5062</v>
      </c>
      <c r="C4732" s="443" t="s">
        <v>6818</v>
      </c>
      <c r="D4732" s="444" t="s">
        <v>6819</v>
      </c>
      <c r="E4732" s="443" t="s">
        <v>373</v>
      </c>
      <c r="F4732" s="444" t="s">
        <v>374</v>
      </c>
      <c r="G4732" s="443" t="s">
        <v>5182</v>
      </c>
      <c r="H4732" s="443" t="s">
        <v>5183</v>
      </c>
      <c r="I4732" s="445">
        <v>34.040000915527344</v>
      </c>
      <c r="J4732" s="445">
        <v>50</v>
      </c>
      <c r="K4732" s="446">
        <v>1702</v>
      </c>
    </row>
    <row r="4733" spans="1:11" ht="14.45" customHeight="1" x14ac:dyDescent="0.2">
      <c r="A4733" s="441" t="s">
        <v>5061</v>
      </c>
      <c r="B4733" s="442" t="s">
        <v>5062</v>
      </c>
      <c r="C4733" s="443" t="s">
        <v>6818</v>
      </c>
      <c r="D4733" s="444" t="s">
        <v>6819</v>
      </c>
      <c r="E4733" s="443" t="s">
        <v>373</v>
      </c>
      <c r="F4733" s="444" t="s">
        <v>374</v>
      </c>
      <c r="G4733" s="443" t="s">
        <v>4584</v>
      </c>
      <c r="H4733" s="443" t="s">
        <v>5184</v>
      </c>
      <c r="I4733" s="445">
        <v>0.67000001668930054</v>
      </c>
      <c r="J4733" s="445">
        <v>100</v>
      </c>
      <c r="K4733" s="446">
        <v>67</v>
      </c>
    </row>
    <row r="4734" spans="1:11" ht="14.45" customHeight="1" x14ac:dyDescent="0.2">
      <c r="A4734" s="441" t="s">
        <v>5061</v>
      </c>
      <c r="B4734" s="442" t="s">
        <v>5062</v>
      </c>
      <c r="C4734" s="443" t="s">
        <v>6818</v>
      </c>
      <c r="D4734" s="444" t="s">
        <v>6819</v>
      </c>
      <c r="E4734" s="443" t="s">
        <v>373</v>
      </c>
      <c r="F4734" s="444" t="s">
        <v>374</v>
      </c>
      <c r="G4734" s="443" t="s">
        <v>4584</v>
      </c>
      <c r="H4734" s="443" t="s">
        <v>4585</v>
      </c>
      <c r="I4734" s="445">
        <v>0.67000001668930054</v>
      </c>
      <c r="J4734" s="445">
        <v>2200</v>
      </c>
      <c r="K4734" s="446">
        <v>1474</v>
      </c>
    </row>
    <row r="4735" spans="1:11" ht="14.45" customHeight="1" x14ac:dyDescent="0.2">
      <c r="A4735" s="441" t="s">
        <v>5061</v>
      </c>
      <c r="B4735" s="442" t="s">
        <v>5062</v>
      </c>
      <c r="C4735" s="443" t="s">
        <v>6818</v>
      </c>
      <c r="D4735" s="444" t="s">
        <v>6819</v>
      </c>
      <c r="E4735" s="443" t="s">
        <v>1373</v>
      </c>
      <c r="F4735" s="444" t="s">
        <v>1374</v>
      </c>
      <c r="G4735" s="443" t="s">
        <v>5205</v>
      </c>
      <c r="H4735" s="443" t="s">
        <v>5207</v>
      </c>
      <c r="I4735" s="445">
        <v>4.3560000419616696</v>
      </c>
      <c r="J4735" s="445">
        <v>1200</v>
      </c>
      <c r="K4735" s="446">
        <v>5226.6901245117188</v>
      </c>
    </row>
    <row r="4736" spans="1:11" ht="14.45" customHeight="1" x14ac:dyDescent="0.2">
      <c r="A4736" s="441" t="s">
        <v>5061</v>
      </c>
      <c r="B4736" s="442" t="s">
        <v>5062</v>
      </c>
      <c r="C4736" s="443" t="s">
        <v>6818</v>
      </c>
      <c r="D4736" s="444" t="s">
        <v>6819</v>
      </c>
      <c r="E4736" s="443" t="s">
        <v>1373</v>
      </c>
      <c r="F4736" s="444" t="s">
        <v>1374</v>
      </c>
      <c r="G4736" s="443" t="s">
        <v>5248</v>
      </c>
      <c r="H4736" s="443" t="s">
        <v>5249</v>
      </c>
      <c r="I4736" s="445">
        <v>7.8666666348775225</v>
      </c>
      <c r="J4736" s="445">
        <v>1250</v>
      </c>
      <c r="K4736" s="446">
        <v>9832.5</v>
      </c>
    </row>
    <row r="4737" spans="1:11" ht="14.45" customHeight="1" x14ac:dyDescent="0.2">
      <c r="A4737" s="441" t="s">
        <v>5061</v>
      </c>
      <c r="B4737" s="442" t="s">
        <v>5062</v>
      </c>
      <c r="C4737" s="443" t="s">
        <v>6818</v>
      </c>
      <c r="D4737" s="444" t="s">
        <v>6819</v>
      </c>
      <c r="E4737" s="443" t="s">
        <v>1373</v>
      </c>
      <c r="F4737" s="444" t="s">
        <v>1374</v>
      </c>
      <c r="G4737" s="443" t="s">
        <v>5248</v>
      </c>
      <c r="H4737" s="443" t="s">
        <v>5250</v>
      </c>
      <c r="I4737" s="445">
        <v>8.7985715866088867</v>
      </c>
      <c r="J4737" s="445">
        <v>650</v>
      </c>
      <c r="K4737" s="446">
        <v>5683</v>
      </c>
    </row>
    <row r="4738" spans="1:11" ht="14.45" customHeight="1" x14ac:dyDescent="0.2">
      <c r="A4738" s="441" t="s">
        <v>5061</v>
      </c>
      <c r="B4738" s="442" t="s">
        <v>5062</v>
      </c>
      <c r="C4738" s="443" t="s">
        <v>6818</v>
      </c>
      <c r="D4738" s="444" t="s">
        <v>6819</v>
      </c>
      <c r="E4738" s="443" t="s">
        <v>1373</v>
      </c>
      <c r="F4738" s="444" t="s">
        <v>1374</v>
      </c>
      <c r="G4738" s="443" t="s">
        <v>5175</v>
      </c>
      <c r="H4738" s="443" t="s">
        <v>5301</v>
      </c>
      <c r="I4738" s="445">
        <v>34.5</v>
      </c>
      <c r="J4738" s="445">
        <v>54</v>
      </c>
      <c r="K4738" s="446">
        <v>1863</v>
      </c>
    </row>
    <row r="4739" spans="1:11" ht="14.45" customHeight="1" x14ac:dyDescent="0.2">
      <c r="A4739" s="441" t="s">
        <v>5061</v>
      </c>
      <c r="B4739" s="442" t="s">
        <v>5062</v>
      </c>
      <c r="C4739" s="443" t="s">
        <v>6818</v>
      </c>
      <c r="D4739" s="444" t="s">
        <v>6819</v>
      </c>
      <c r="E4739" s="443" t="s">
        <v>1373</v>
      </c>
      <c r="F4739" s="444" t="s">
        <v>1374</v>
      </c>
      <c r="G4739" s="443" t="s">
        <v>6833</v>
      </c>
      <c r="H4739" s="443" t="s">
        <v>6834</v>
      </c>
      <c r="I4739" s="445">
        <v>724.78997802734375</v>
      </c>
      <c r="J4739" s="445">
        <v>5</v>
      </c>
      <c r="K4739" s="446">
        <v>3623.9498901367188</v>
      </c>
    </row>
    <row r="4740" spans="1:11" ht="14.45" customHeight="1" x14ac:dyDescent="0.2">
      <c r="A4740" s="441" t="s">
        <v>5061</v>
      </c>
      <c r="B4740" s="442" t="s">
        <v>5062</v>
      </c>
      <c r="C4740" s="443" t="s">
        <v>6818</v>
      </c>
      <c r="D4740" s="444" t="s">
        <v>6819</v>
      </c>
      <c r="E4740" s="443" t="s">
        <v>1462</v>
      </c>
      <c r="F4740" s="444" t="s">
        <v>1463</v>
      </c>
      <c r="G4740" s="443" t="s">
        <v>6835</v>
      </c>
      <c r="H4740" s="443" t="s">
        <v>6836</v>
      </c>
      <c r="I4740" s="445">
        <v>7.0180000305175785</v>
      </c>
      <c r="J4740" s="445">
        <v>300</v>
      </c>
      <c r="K4740" s="446">
        <v>2105.5</v>
      </c>
    </row>
    <row r="4741" spans="1:11" ht="14.45" customHeight="1" x14ac:dyDescent="0.2">
      <c r="A4741" s="441" t="s">
        <v>5061</v>
      </c>
      <c r="B4741" s="442" t="s">
        <v>5062</v>
      </c>
      <c r="C4741" s="443" t="s">
        <v>6818</v>
      </c>
      <c r="D4741" s="444" t="s">
        <v>6819</v>
      </c>
      <c r="E4741" s="443" t="s">
        <v>1462</v>
      </c>
      <c r="F4741" s="444" t="s">
        <v>1463</v>
      </c>
      <c r="G4741" s="443" t="s">
        <v>4523</v>
      </c>
      <c r="H4741" s="443" t="s">
        <v>5378</v>
      </c>
      <c r="I4741" s="445">
        <v>7.0175000429153442</v>
      </c>
      <c r="J4741" s="445">
        <v>250</v>
      </c>
      <c r="K4741" s="446">
        <v>1754.5</v>
      </c>
    </row>
    <row r="4742" spans="1:11" ht="14.45" customHeight="1" x14ac:dyDescent="0.2">
      <c r="A4742" s="441" t="s">
        <v>5061</v>
      </c>
      <c r="B4742" s="442" t="s">
        <v>5062</v>
      </c>
      <c r="C4742" s="443" t="s">
        <v>6818</v>
      </c>
      <c r="D4742" s="444" t="s">
        <v>6819</v>
      </c>
      <c r="E4742" s="443" t="s">
        <v>1462</v>
      </c>
      <c r="F4742" s="444" t="s">
        <v>1463</v>
      </c>
      <c r="G4742" s="443" t="s">
        <v>6835</v>
      </c>
      <c r="H4742" s="443" t="s">
        <v>6837</v>
      </c>
      <c r="I4742" s="445">
        <v>7.0157143729073663</v>
      </c>
      <c r="J4742" s="445">
        <v>550</v>
      </c>
      <c r="K4742" s="446">
        <v>3858.5</v>
      </c>
    </row>
    <row r="4743" spans="1:11" ht="14.45" customHeight="1" x14ac:dyDescent="0.2">
      <c r="A4743" s="441" t="s">
        <v>5061</v>
      </c>
      <c r="B4743" s="442" t="s">
        <v>5062</v>
      </c>
      <c r="C4743" s="443" t="s">
        <v>6818</v>
      </c>
      <c r="D4743" s="444" t="s">
        <v>6819</v>
      </c>
      <c r="E4743" s="443" t="s">
        <v>1462</v>
      </c>
      <c r="F4743" s="444" t="s">
        <v>1463</v>
      </c>
      <c r="G4743" s="443" t="s">
        <v>4523</v>
      </c>
      <c r="H4743" s="443" t="s">
        <v>4524</v>
      </c>
      <c r="I4743" s="445">
        <v>7.0199999809265137</v>
      </c>
      <c r="J4743" s="445">
        <v>100</v>
      </c>
      <c r="K4743" s="446">
        <v>702</v>
      </c>
    </row>
    <row r="4744" spans="1:11" ht="14.45" customHeight="1" x14ac:dyDescent="0.2">
      <c r="A4744" s="441" t="s">
        <v>5061</v>
      </c>
      <c r="B4744" s="442" t="s">
        <v>5062</v>
      </c>
      <c r="C4744" s="443" t="s">
        <v>6818</v>
      </c>
      <c r="D4744" s="444" t="s">
        <v>6819</v>
      </c>
      <c r="E4744" s="443" t="s">
        <v>1462</v>
      </c>
      <c r="F4744" s="444" t="s">
        <v>1463</v>
      </c>
      <c r="G4744" s="443" t="s">
        <v>4809</v>
      </c>
      <c r="H4744" s="443" t="s">
        <v>4810</v>
      </c>
      <c r="I4744" s="445">
        <v>7.0199999809265137</v>
      </c>
      <c r="J4744" s="445">
        <v>50</v>
      </c>
      <c r="K4744" s="446">
        <v>351</v>
      </c>
    </row>
    <row r="4745" spans="1:11" ht="14.45" customHeight="1" x14ac:dyDescent="0.2">
      <c r="A4745" s="441" t="s">
        <v>5061</v>
      </c>
      <c r="B4745" s="442" t="s">
        <v>5062</v>
      </c>
      <c r="C4745" s="443" t="s">
        <v>6818</v>
      </c>
      <c r="D4745" s="444" t="s">
        <v>6819</v>
      </c>
      <c r="E4745" s="443" t="s">
        <v>1462</v>
      </c>
      <c r="F4745" s="444" t="s">
        <v>1463</v>
      </c>
      <c r="G4745" s="443" t="s">
        <v>5380</v>
      </c>
      <c r="H4745" s="443" t="s">
        <v>6838</v>
      </c>
      <c r="I4745" s="445">
        <v>7.0199999809265137</v>
      </c>
      <c r="J4745" s="445">
        <v>50</v>
      </c>
      <c r="K4745" s="446">
        <v>351</v>
      </c>
    </row>
    <row r="4746" spans="1:11" ht="14.45" customHeight="1" x14ac:dyDescent="0.2">
      <c r="A4746" s="441" t="s">
        <v>5061</v>
      </c>
      <c r="B4746" s="442" t="s">
        <v>5062</v>
      </c>
      <c r="C4746" s="443" t="s">
        <v>6818</v>
      </c>
      <c r="D4746" s="444" t="s">
        <v>6819</v>
      </c>
      <c r="E4746" s="443" t="s">
        <v>1462</v>
      </c>
      <c r="F4746" s="444" t="s">
        <v>1463</v>
      </c>
      <c r="G4746" s="443" t="s">
        <v>1466</v>
      </c>
      <c r="H4746" s="443" t="s">
        <v>1467</v>
      </c>
      <c r="I4746" s="445">
        <v>0.62999999523162842</v>
      </c>
      <c r="J4746" s="445">
        <v>1000</v>
      </c>
      <c r="K4746" s="446">
        <v>630</v>
      </c>
    </row>
    <row r="4747" spans="1:11" ht="14.45" customHeight="1" x14ac:dyDescent="0.2">
      <c r="A4747" s="441" t="s">
        <v>5061</v>
      </c>
      <c r="B4747" s="442" t="s">
        <v>5062</v>
      </c>
      <c r="C4747" s="443" t="s">
        <v>6818</v>
      </c>
      <c r="D4747" s="444" t="s">
        <v>6819</v>
      </c>
      <c r="E4747" s="443" t="s">
        <v>1462</v>
      </c>
      <c r="F4747" s="444" t="s">
        <v>1463</v>
      </c>
      <c r="G4747" s="443" t="s">
        <v>1466</v>
      </c>
      <c r="H4747" s="443" t="s">
        <v>1473</v>
      </c>
      <c r="I4747" s="445">
        <v>0.62999999523162842</v>
      </c>
      <c r="J4747" s="445">
        <v>2000</v>
      </c>
      <c r="K4747" s="446">
        <v>1260</v>
      </c>
    </row>
    <row r="4748" spans="1:11" ht="14.45" customHeight="1" x14ac:dyDescent="0.2">
      <c r="A4748" s="441" t="s">
        <v>5061</v>
      </c>
      <c r="B4748" s="442" t="s">
        <v>5062</v>
      </c>
      <c r="C4748" s="443" t="s">
        <v>6818</v>
      </c>
      <c r="D4748" s="444" t="s">
        <v>6819</v>
      </c>
      <c r="E4748" s="443" t="s">
        <v>6839</v>
      </c>
      <c r="F4748" s="444" t="s">
        <v>6840</v>
      </c>
      <c r="G4748" s="443" t="s">
        <v>6841</v>
      </c>
      <c r="H4748" s="443" t="s">
        <v>6842</v>
      </c>
      <c r="I4748" s="445">
        <v>93.150001525878906</v>
      </c>
      <c r="J4748" s="445">
        <v>889</v>
      </c>
      <c r="K4748" s="446">
        <v>82810.350463867188</v>
      </c>
    </row>
    <row r="4749" spans="1:11" ht="14.45" customHeight="1" x14ac:dyDescent="0.2">
      <c r="A4749" s="441" t="s">
        <v>5061</v>
      </c>
      <c r="B4749" s="442" t="s">
        <v>5062</v>
      </c>
      <c r="C4749" s="443" t="s">
        <v>6818</v>
      </c>
      <c r="D4749" s="444" t="s">
        <v>6819</v>
      </c>
      <c r="E4749" s="443" t="s">
        <v>6839</v>
      </c>
      <c r="F4749" s="444" t="s">
        <v>6840</v>
      </c>
      <c r="G4749" s="443" t="s">
        <v>6841</v>
      </c>
      <c r="H4749" s="443" t="s">
        <v>6843</v>
      </c>
      <c r="I4749" s="445">
        <v>93.150001525878906</v>
      </c>
      <c r="J4749" s="445">
        <v>800</v>
      </c>
      <c r="K4749" s="446">
        <v>74520</v>
      </c>
    </row>
    <row r="4750" spans="1:11" ht="14.45" customHeight="1" x14ac:dyDescent="0.2">
      <c r="A4750" s="441" t="s">
        <v>5061</v>
      </c>
      <c r="B4750" s="442" t="s">
        <v>5062</v>
      </c>
      <c r="C4750" s="443" t="s">
        <v>6818</v>
      </c>
      <c r="D4750" s="444" t="s">
        <v>6819</v>
      </c>
      <c r="E4750" s="443" t="s">
        <v>6839</v>
      </c>
      <c r="F4750" s="444" t="s">
        <v>6840</v>
      </c>
      <c r="G4750" s="443" t="s">
        <v>6844</v>
      </c>
      <c r="H4750" s="443" t="s">
        <v>6845</v>
      </c>
      <c r="I4750" s="445">
        <v>1480</v>
      </c>
      <c r="J4750" s="445">
        <v>20</v>
      </c>
      <c r="K4750" s="446">
        <v>29600</v>
      </c>
    </row>
    <row r="4751" spans="1:11" ht="14.45" customHeight="1" x14ac:dyDescent="0.2">
      <c r="A4751" s="441" t="s">
        <v>5061</v>
      </c>
      <c r="B4751" s="442" t="s">
        <v>5062</v>
      </c>
      <c r="C4751" s="443" t="s">
        <v>6818</v>
      </c>
      <c r="D4751" s="444" t="s">
        <v>6819</v>
      </c>
      <c r="E4751" s="443" t="s">
        <v>6839</v>
      </c>
      <c r="F4751" s="444" t="s">
        <v>6840</v>
      </c>
      <c r="G4751" s="443" t="s">
        <v>6846</v>
      </c>
      <c r="H4751" s="443" t="s">
        <v>6847</v>
      </c>
      <c r="I4751" s="445">
        <v>1480</v>
      </c>
      <c r="J4751" s="445">
        <v>20</v>
      </c>
      <c r="K4751" s="446">
        <v>29600</v>
      </c>
    </row>
    <row r="4752" spans="1:11" ht="14.45" customHeight="1" x14ac:dyDescent="0.2">
      <c r="A4752" s="441" t="s">
        <v>5061</v>
      </c>
      <c r="B4752" s="442" t="s">
        <v>5062</v>
      </c>
      <c r="C4752" s="443" t="s">
        <v>6818</v>
      </c>
      <c r="D4752" s="444" t="s">
        <v>6819</v>
      </c>
      <c r="E4752" s="443" t="s">
        <v>6839</v>
      </c>
      <c r="F4752" s="444" t="s">
        <v>6840</v>
      </c>
      <c r="G4752" s="443" t="s">
        <v>6848</v>
      </c>
      <c r="H4752" s="443" t="s">
        <v>6849</v>
      </c>
      <c r="I4752" s="445">
        <v>1480</v>
      </c>
      <c r="J4752" s="445">
        <v>20</v>
      </c>
      <c r="K4752" s="446">
        <v>29600</v>
      </c>
    </row>
    <row r="4753" spans="1:11" ht="14.45" customHeight="1" x14ac:dyDescent="0.2">
      <c r="A4753" s="441" t="s">
        <v>5061</v>
      </c>
      <c r="B4753" s="442" t="s">
        <v>5062</v>
      </c>
      <c r="C4753" s="443" t="s">
        <v>6818</v>
      </c>
      <c r="D4753" s="444" t="s">
        <v>6819</v>
      </c>
      <c r="E4753" s="443" t="s">
        <v>6839</v>
      </c>
      <c r="F4753" s="444" t="s">
        <v>6840</v>
      </c>
      <c r="G4753" s="443" t="s">
        <v>6850</v>
      </c>
      <c r="H4753" s="443" t="s">
        <v>6851</v>
      </c>
      <c r="I4753" s="445">
        <v>1550</v>
      </c>
      <c r="J4753" s="445">
        <v>50</v>
      </c>
      <c r="K4753" s="446">
        <v>77499.98046875</v>
      </c>
    </row>
    <row r="4754" spans="1:11" ht="14.45" customHeight="1" x14ac:dyDescent="0.2">
      <c r="A4754" s="441" t="s">
        <v>5061</v>
      </c>
      <c r="B4754" s="442" t="s">
        <v>5062</v>
      </c>
      <c r="C4754" s="443" t="s">
        <v>6818</v>
      </c>
      <c r="D4754" s="444" t="s">
        <v>6819</v>
      </c>
      <c r="E4754" s="443" t="s">
        <v>6839</v>
      </c>
      <c r="F4754" s="444" t="s">
        <v>6840</v>
      </c>
      <c r="G4754" s="443" t="s">
        <v>6850</v>
      </c>
      <c r="H4754" s="443" t="s">
        <v>6852</v>
      </c>
      <c r="I4754" s="445">
        <v>1550</v>
      </c>
      <c r="J4754" s="445">
        <v>75</v>
      </c>
      <c r="K4754" s="446">
        <v>116249.84375</v>
      </c>
    </row>
    <row r="4755" spans="1:11" ht="14.45" customHeight="1" x14ac:dyDescent="0.2">
      <c r="A4755" s="441" t="s">
        <v>5061</v>
      </c>
      <c r="B4755" s="442" t="s">
        <v>5062</v>
      </c>
      <c r="C4755" s="443" t="s">
        <v>6818</v>
      </c>
      <c r="D4755" s="444" t="s">
        <v>6819</v>
      </c>
      <c r="E4755" s="443" t="s">
        <v>6839</v>
      </c>
      <c r="F4755" s="444" t="s">
        <v>6840</v>
      </c>
      <c r="G4755" s="443" t="s">
        <v>6853</v>
      </c>
      <c r="H4755" s="443" t="s">
        <v>6854</v>
      </c>
      <c r="I4755" s="445">
        <v>2250.449951171875</v>
      </c>
      <c r="J4755" s="445">
        <v>5</v>
      </c>
      <c r="K4755" s="446">
        <v>11252.259765625</v>
      </c>
    </row>
    <row r="4756" spans="1:11" ht="14.45" customHeight="1" x14ac:dyDescent="0.2">
      <c r="A4756" s="441" t="s">
        <v>5061</v>
      </c>
      <c r="B4756" s="442" t="s">
        <v>5062</v>
      </c>
      <c r="C4756" s="443" t="s">
        <v>6818</v>
      </c>
      <c r="D4756" s="444" t="s">
        <v>6819</v>
      </c>
      <c r="E4756" s="443" t="s">
        <v>6839</v>
      </c>
      <c r="F4756" s="444" t="s">
        <v>6840</v>
      </c>
      <c r="G4756" s="443" t="s">
        <v>6853</v>
      </c>
      <c r="H4756" s="443" t="s">
        <v>6855</v>
      </c>
      <c r="I4756" s="445">
        <v>2250.4559570312499</v>
      </c>
      <c r="J4756" s="445">
        <v>45</v>
      </c>
      <c r="K4756" s="446">
        <v>101270.470703125</v>
      </c>
    </row>
    <row r="4757" spans="1:11" ht="14.45" customHeight="1" x14ac:dyDescent="0.2">
      <c r="A4757" s="441" t="s">
        <v>5061</v>
      </c>
      <c r="B4757" s="442" t="s">
        <v>5062</v>
      </c>
      <c r="C4757" s="443" t="s">
        <v>6818</v>
      </c>
      <c r="D4757" s="444" t="s">
        <v>6819</v>
      </c>
      <c r="E4757" s="443" t="s">
        <v>6839</v>
      </c>
      <c r="F4757" s="444" t="s">
        <v>6840</v>
      </c>
      <c r="G4757" s="443" t="s">
        <v>6856</v>
      </c>
      <c r="H4757" s="443" t="s">
        <v>6857</v>
      </c>
      <c r="I4757" s="445">
        <v>2377.64990234375</v>
      </c>
      <c r="J4757" s="445">
        <v>70</v>
      </c>
      <c r="K4757" s="446">
        <v>166435.5</v>
      </c>
    </row>
    <row r="4758" spans="1:11" ht="14.45" customHeight="1" x14ac:dyDescent="0.2">
      <c r="A4758" s="441" t="s">
        <v>5061</v>
      </c>
      <c r="B4758" s="442" t="s">
        <v>5062</v>
      </c>
      <c r="C4758" s="443" t="s">
        <v>6818</v>
      </c>
      <c r="D4758" s="444" t="s">
        <v>6819</v>
      </c>
      <c r="E4758" s="443" t="s">
        <v>6839</v>
      </c>
      <c r="F4758" s="444" t="s">
        <v>6840</v>
      </c>
      <c r="G4758" s="443" t="s">
        <v>6856</v>
      </c>
      <c r="H4758" s="443" t="s">
        <v>6858</v>
      </c>
      <c r="I4758" s="445">
        <v>2548.5624389648438</v>
      </c>
      <c r="J4758" s="445">
        <v>31</v>
      </c>
      <c r="K4758" s="446">
        <v>77125.39990234375</v>
      </c>
    </row>
    <row r="4759" spans="1:11" ht="14.45" customHeight="1" x14ac:dyDescent="0.2">
      <c r="A4759" s="441" t="s">
        <v>5061</v>
      </c>
      <c r="B4759" s="442" t="s">
        <v>5062</v>
      </c>
      <c r="C4759" s="443" t="s">
        <v>6818</v>
      </c>
      <c r="D4759" s="444" t="s">
        <v>6819</v>
      </c>
      <c r="E4759" s="443" t="s">
        <v>6839</v>
      </c>
      <c r="F4759" s="444" t="s">
        <v>6840</v>
      </c>
      <c r="G4759" s="443" t="s">
        <v>6859</v>
      </c>
      <c r="H4759" s="443" t="s">
        <v>6860</v>
      </c>
      <c r="I4759" s="445">
        <v>2250.4512858072917</v>
      </c>
      <c r="J4759" s="445">
        <v>130</v>
      </c>
      <c r="K4759" s="446">
        <v>292559.0947265625</v>
      </c>
    </row>
    <row r="4760" spans="1:11" ht="14.45" customHeight="1" x14ac:dyDescent="0.2">
      <c r="A4760" s="441" t="s">
        <v>5061</v>
      </c>
      <c r="B4760" s="442" t="s">
        <v>5062</v>
      </c>
      <c r="C4760" s="443" t="s">
        <v>6818</v>
      </c>
      <c r="D4760" s="444" t="s">
        <v>6819</v>
      </c>
      <c r="E4760" s="443" t="s">
        <v>6839</v>
      </c>
      <c r="F4760" s="444" t="s">
        <v>6840</v>
      </c>
      <c r="G4760" s="443" t="s">
        <v>6859</v>
      </c>
      <c r="H4760" s="443" t="s">
        <v>6861</v>
      </c>
      <c r="I4760" s="445">
        <v>2250.4542410714284</v>
      </c>
      <c r="J4760" s="445">
        <v>29</v>
      </c>
      <c r="K4760" s="446">
        <v>65263.21923828125</v>
      </c>
    </row>
    <row r="4761" spans="1:11" ht="14.45" customHeight="1" x14ac:dyDescent="0.2">
      <c r="A4761" s="441" t="s">
        <v>5061</v>
      </c>
      <c r="B4761" s="442" t="s">
        <v>5062</v>
      </c>
      <c r="C4761" s="443" t="s">
        <v>6818</v>
      </c>
      <c r="D4761" s="444" t="s">
        <v>6819</v>
      </c>
      <c r="E4761" s="443" t="s">
        <v>6839</v>
      </c>
      <c r="F4761" s="444" t="s">
        <v>6840</v>
      </c>
      <c r="G4761" s="443" t="s">
        <v>6862</v>
      </c>
      <c r="H4761" s="443" t="s">
        <v>6863</v>
      </c>
      <c r="I4761" s="445">
        <v>3782.889892578125</v>
      </c>
      <c r="J4761" s="445">
        <v>35</v>
      </c>
      <c r="K4761" s="446">
        <v>132401.16870117188</v>
      </c>
    </row>
    <row r="4762" spans="1:11" ht="14.45" customHeight="1" x14ac:dyDescent="0.2">
      <c r="A4762" s="441" t="s">
        <v>5061</v>
      </c>
      <c r="B4762" s="442" t="s">
        <v>5062</v>
      </c>
      <c r="C4762" s="443" t="s">
        <v>6818</v>
      </c>
      <c r="D4762" s="444" t="s">
        <v>6819</v>
      </c>
      <c r="E4762" s="443" t="s">
        <v>6839</v>
      </c>
      <c r="F4762" s="444" t="s">
        <v>6840</v>
      </c>
      <c r="G4762" s="443" t="s">
        <v>6864</v>
      </c>
      <c r="H4762" s="443" t="s">
        <v>6865</v>
      </c>
      <c r="I4762" s="445">
        <v>3593.800048828125</v>
      </c>
      <c r="J4762" s="445">
        <v>5</v>
      </c>
      <c r="K4762" s="446">
        <v>17969</v>
      </c>
    </row>
    <row r="4763" spans="1:11" ht="14.45" customHeight="1" x14ac:dyDescent="0.2">
      <c r="A4763" s="441" t="s">
        <v>5061</v>
      </c>
      <c r="B4763" s="442" t="s">
        <v>5062</v>
      </c>
      <c r="C4763" s="443" t="s">
        <v>6818</v>
      </c>
      <c r="D4763" s="444" t="s">
        <v>6819</v>
      </c>
      <c r="E4763" s="443" t="s">
        <v>6839</v>
      </c>
      <c r="F4763" s="444" t="s">
        <v>6840</v>
      </c>
      <c r="G4763" s="443" t="s">
        <v>6866</v>
      </c>
      <c r="H4763" s="443" t="s">
        <v>6867</v>
      </c>
      <c r="I4763" s="445">
        <v>3782.889892578125</v>
      </c>
      <c r="J4763" s="445">
        <v>5</v>
      </c>
      <c r="K4763" s="446">
        <v>18914.44921875</v>
      </c>
    </row>
    <row r="4764" spans="1:11" ht="14.45" customHeight="1" x14ac:dyDescent="0.2">
      <c r="A4764" s="441" t="s">
        <v>5061</v>
      </c>
      <c r="B4764" s="442" t="s">
        <v>5062</v>
      </c>
      <c r="C4764" s="443" t="s">
        <v>6818</v>
      </c>
      <c r="D4764" s="444" t="s">
        <v>6819</v>
      </c>
      <c r="E4764" s="443" t="s">
        <v>6839</v>
      </c>
      <c r="F4764" s="444" t="s">
        <v>6840</v>
      </c>
      <c r="G4764" s="443" t="s">
        <v>6868</v>
      </c>
      <c r="H4764" s="443" t="s">
        <v>6869</v>
      </c>
      <c r="I4764" s="445">
        <v>2377.64990234375</v>
      </c>
      <c r="J4764" s="445">
        <v>47</v>
      </c>
      <c r="K4764" s="446">
        <v>111749.5498046875</v>
      </c>
    </row>
    <row r="4765" spans="1:11" ht="14.45" customHeight="1" x14ac:dyDescent="0.2">
      <c r="A4765" s="441" t="s">
        <v>5061</v>
      </c>
      <c r="B4765" s="442" t="s">
        <v>5062</v>
      </c>
      <c r="C4765" s="443" t="s">
        <v>6818</v>
      </c>
      <c r="D4765" s="444" t="s">
        <v>6819</v>
      </c>
      <c r="E4765" s="443" t="s">
        <v>6839</v>
      </c>
      <c r="F4765" s="444" t="s">
        <v>6840</v>
      </c>
      <c r="G4765" s="443" t="s">
        <v>6868</v>
      </c>
      <c r="H4765" s="443" t="s">
        <v>6870</v>
      </c>
      <c r="I4765" s="445">
        <v>2527.689900716146</v>
      </c>
      <c r="J4765" s="445">
        <v>28</v>
      </c>
      <c r="K4765" s="446">
        <v>71075.39892578125</v>
      </c>
    </row>
    <row r="4766" spans="1:11" ht="14.45" customHeight="1" x14ac:dyDescent="0.2">
      <c r="A4766" s="441" t="s">
        <v>5061</v>
      </c>
      <c r="B4766" s="442" t="s">
        <v>5062</v>
      </c>
      <c r="C4766" s="443" t="s">
        <v>6818</v>
      </c>
      <c r="D4766" s="444" t="s">
        <v>6819</v>
      </c>
      <c r="E4766" s="443" t="s">
        <v>6839</v>
      </c>
      <c r="F4766" s="444" t="s">
        <v>6840</v>
      </c>
      <c r="G4766" s="443" t="s">
        <v>6871</v>
      </c>
      <c r="H4766" s="443" t="s">
        <v>6872</v>
      </c>
      <c r="I4766" s="445">
        <v>5526.0498046875</v>
      </c>
      <c r="J4766" s="445">
        <v>15</v>
      </c>
      <c r="K4766" s="446">
        <v>82890.73828125</v>
      </c>
    </row>
    <row r="4767" spans="1:11" ht="14.45" customHeight="1" x14ac:dyDescent="0.2">
      <c r="A4767" s="441" t="s">
        <v>5061</v>
      </c>
      <c r="B4767" s="442" t="s">
        <v>5062</v>
      </c>
      <c r="C4767" s="443" t="s">
        <v>6818</v>
      </c>
      <c r="D4767" s="444" t="s">
        <v>6819</v>
      </c>
      <c r="E4767" s="443" t="s">
        <v>6839</v>
      </c>
      <c r="F4767" s="444" t="s">
        <v>6840</v>
      </c>
      <c r="G4767" s="443" t="s">
        <v>6873</v>
      </c>
      <c r="H4767" s="443" t="s">
        <v>6874</v>
      </c>
      <c r="I4767" s="445">
        <v>5526.054931640625</v>
      </c>
      <c r="J4767" s="445">
        <v>10</v>
      </c>
      <c r="K4767" s="446">
        <v>55260.5390625</v>
      </c>
    </row>
    <row r="4768" spans="1:11" ht="14.45" customHeight="1" x14ac:dyDescent="0.2">
      <c r="A4768" s="441" t="s">
        <v>5061</v>
      </c>
      <c r="B4768" s="442" t="s">
        <v>5062</v>
      </c>
      <c r="C4768" s="443" t="s">
        <v>6818</v>
      </c>
      <c r="D4768" s="444" t="s">
        <v>6819</v>
      </c>
      <c r="E4768" s="443" t="s">
        <v>6839</v>
      </c>
      <c r="F4768" s="444" t="s">
        <v>6840</v>
      </c>
      <c r="G4768" s="443" t="s">
        <v>6875</v>
      </c>
      <c r="H4768" s="443" t="s">
        <v>6876</v>
      </c>
      <c r="I4768" s="445">
        <v>5008.441487630208</v>
      </c>
      <c r="J4768" s="445">
        <v>40</v>
      </c>
      <c r="K4768" s="446">
        <v>199663</v>
      </c>
    </row>
    <row r="4769" spans="1:11" ht="14.45" customHeight="1" x14ac:dyDescent="0.2">
      <c r="A4769" s="441" t="s">
        <v>5061</v>
      </c>
      <c r="B4769" s="442" t="s">
        <v>5062</v>
      </c>
      <c r="C4769" s="443" t="s">
        <v>6818</v>
      </c>
      <c r="D4769" s="444" t="s">
        <v>6819</v>
      </c>
      <c r="E4769" s="443" t="s">
        <v>6839</v>
      </c>
      <c r="F4769" s="444" t="s">
        <v>6840</v>
      </c>
      <c r="G4769" s="443" t="s">
        <v>6875</v>
      </c>
      <c r="H4769" s="443" t="s">
        <v>6877</v>
      </c>
      <c r="I4769" s="445">
        <v>5056.58984375</v>
      </c>
      <c r="J4769" s="445">
        <v>10</v>
      </c>
      <c r="K4769" s="446">
        <v>50565.921875</v>
      </c>
    </row>
    <row r="4770" spans="1:11" ht="14.45" customHeight="1" x14ac:dyDescent="0.2">
      <c r="A4770" s="441" t="s">
        <v>5061</v>
      </c>
      <c r="B4770" s="442" t="s">
        <v>5062</v>
      </c>
      <c r="C4770" s="443" t="s">
        <v>6818</v>
      </c>
      <c r="D4770" s="444" t="s">
        <v>6819</v>
      </c>
      <c r="E4770" s="443" t="s">
        <v>6839</v>
      </c>
      <c r="F4770" s="444" t="s">
        <v>6840</v>
      </c>
      <c r="G4770" s="443" t="s">
        <v>6878</v>
      </c>
      <c r="H4770" s="443" t="s">
        <v>6879</v>
      </c>
      <c r="I4770" s="445">
        <v>4368.43017578125</v>
      </c>
      <c r="J4770" s="445">
        <v>5</v>
      </c>
      <c r="K4770" s="446">
        <v>21842.130859375</v>
      </c>
    </row>
    <row r="4771" spans="1:11" ht="14.45" customHeight="1" x14ac:dyDescent="0.2">
      <c r="A4771" s="441" t="s">
        <v>5061</v>
      </c>
      <c r="B4771" s="442" t="s">
        <v>5062</v>
      </c>
      <c r="C4771" s="443" t="s">
        <v>6818</v>
      </c>
      <c r="D4771" s="444" t="s">
        <v>6819</v>
      </c>
      <c r="E4771" s="443" t="s">
        <v>6839</v>
      </c>
      <c r="F4771" s="444" t="s">
        <v>6840</v>
      </c>
      <c r="G4771" s="443" t="s">
        <v>6880</v>
      </c>
      <c r="H4771" s="443" t="s">
        <v>6881</v>
      </c>
      <c r="I4771" s="445">
        <v>6071</v>
      </c>
      <c r="J4771" s="445">
        <v>5</v>
      </c>
      <c r="K4771" s="446">
        <v>30355</v>
      </c>
    </row>
    <row r="4772" spans="1:11" ht="14.45" customHeight="1" x14ac:dyDescent="0.2">
      <c r="A4772" s="441" t="s">
        <v>5061</v>
      </c>
      <c r="B4772" s="442" t="s">
        <v>5062</v>
      </c>
      <c r="C4772" s="443" t="s">
        <v>6818</v>
      </c>
      <c r="D4772" s="444" t="s">
        <v>6819</v>
      </c>
      <c r="E4772" s="443" t="s">
        <v>6839</v>
      </c>
      <c r="F4772" s="444" t="s">
        <v>6840</v>
      </c>
      <c r="G4772" s="443" t="s">
        <v>6882</v>
      </c>
      <c r="H4772" s="443" t="s">
        <v>6883</v>
      </c>
      <c r="I4772" s="445">
        <v>3249</v>
      </c>
      <c r="J4772" s="445">
        <v>5</v>
      </c>
      <c r="K4772" s="446">
        <v>16244.98046875</v>
      </c>
    </row>
    <row r="4773" spans="1:11" ht="14.45" customHeight="1" x14ac:dyDescent="0.2">
      <c r="A4773" s="441" t="s">
        <v>5061</v>
      </c>
      <c r="B4773" s="442" t="s">
        <v>5062</v>
      </c>
      <c r="C4773" s="443" t="s">
        <v>6818</v>
      </c>
      <c r="D4773" s="444" t="s">
        <v>6819</v>
      </c>
      <c r="E4773" s="443" t="s">
        <v>6839</v>
      </c>
      <c r="F4773" s="444" t="s">
        <v>6840</v>
      </c>
      <c r="G4773" s="443" t="s">
        <v>6884</v>
      </c>
      <c r="H4773" s="443" t="s">
        <v>6885</v>
      </c>
      <c r="I4773" s="445">
        <v>303.60000610351563</v>
      </c>
      <c r="J4773" s="445">
        <v>20</v>
      </c>
      <c r="K4773" s="446">
        <v>6072</v>
      </c>
    </row>
    <row r="4774" spans="1:11" ht="14.45" customHeight="1" x14ac:dyDescent="0.2">
      <c r="A4774" s="441" t="s">
        <v>5061</v>
      </c>
      <c r="B4774" s="442" t="s">
        <v>5062</v>
      </c>
      <c r="C4774" s="443" t="s">
        <v>6818</v>
      </c>
      <c r="D4774" s="444" t="s">
        <v>6819</v>
      </c>
      <c r="E4774" s="443" t="s">
        <v>6839</v>
      </c>
      <c r="F4774" s="444" t="s">
        <v>6840</v>
      </c>
      <c r="G4774" s="443" t="s">
        <v>6884</v>
      </c>
      <c r="H4774" s="443" t="s">
        <v>6886</v>
      </c>
      <c r="I4774" s="445">
        <v>303.55800781250002</v>
      </c>
      <c r="J4774" s="445">
        <v>74</v>
      </c>
      <c r="K4774" s="446">
        <v>22462.469635009766</v>
      </c>
    </row>
    <row r="4775" spans="1:11" ht="14.45" customHeight="1" x14ac:dyDescent="0.2">
      <c r="A4775" s="441" t="s">
        <v>5061</v>
      </c>
      <c r="B4775" s="442" t="s">
        <v>5062</v>
      </c>
      <c r="C4775" s="443" t="s">
        <v>6818</v>
      </c>
      <c r="D4775" s="444" t="s">
        <v>6819</v>
      </c>
      <c r="E4775" s="443" t="s">
        <v>6839</v>
      </c>
      <c r="F4775" s="444" t="s">
        <v>6840</v>
      </c>
      <c r="G4775" s="443" t="s">
        <v>6887</v>
      </c>
      <c r="H4775" s="443" t="s">
        <v>6888</v>
      </c>
      <c r="I4775" s="445">
        <v>4855.2998046875</v>
      </c>
      <c r="J4775" s="445">
        <v>5</v>
      </c>
      <c r="K4775" s="446">
        <v>24276.5</v>
      </c>
    </row>
    <row r="4776" spans="1:11" ht="14.45" customHeight="1" x14ac:dyDescent="0.2">
      <c r="A4776" s="441" t="s">
        <v>5061</v>
      </c>
      <c r="B4776" s="442" t="s">
        <v>5062</v>
      </c>
      <c r="C4776" s="443" t="s">
        <v>6818</v>
      </c>
      <c r="D4776" s="444" t="s">
        <v>6819</v>
      </c>
      <c r="E4776" s="443" t="s">
        <v>6839</v>
      </c>
      <c r="F4776" s="444" t="s">
        <v>6840</v>
      </c>
      <c r="G4776" s="443" t="s">
        <v>6864</v>
      </c>
      <c r="H4776" s="443" t="s">
        <v>6889</v>
      </c>
      <c r="I4776" s="445">
        <v>4238.324951171875</v>
      </c>
      <c r="J4776" s="445">
        <v>15</v>
      </c>
      <c r="K4776" s="446">
        <v>60352</v>
      </c>
    </row>
    <row r="4777" spans="1:11" ht="14.45" customHeight="1" x14ac:dyDescent="0.2">
      <c r="A4777" s="441" t="s">
        <v>5061</v>
      </c>
      <c r="B4777" s="442" t="s">
        <v>5062</v>
      </c>
      <c r="C4777" s="443" t="s">
        <v>6818</v>
      </c>
      <c r="D4777" s="444" t="s">
        <v>6819</v>
      </c>
      <c r="E4777" s="443" t="s">
        <v>6839</v>
      </c>
      <c r="F4777" s="444" t="s">
        <v>6840</v>
      </c>
      <c r="G4777" s="443" t="s">
        <v>6890</v>
      </c>
      <c r="H4777" s="443" t="s">
        <v>6891</v>
      </c>
      <c r="I4777" s="445">
        <v>479.70001220703125</v>
      </c>
      <c r="J4777" s="445">
        <v>330</v>
      </c>
      <c r="K4777" s="446">
        <v>158300.873046875</v>
      </c>
    </row>
    <row r="4778" spans="1:11" ht="14.45" customHeight="1" x14ac:dyDescent="0.2">
      <c r="A4778" s="441" t="s">
        <v>5061</v>
      </c>
      <c r="B4778" s="442" t="s">
        <v>5062</v>
      </c>
      <c r="C4778" s="443" t="s">
        <v>6818</v>
      </c>
      <c r="D4778" s="444" t="s">
        <v>6819</v>
      </c>
      <c r="E4778" s="443" t="s">
        <v>6839</v>
      </c>
      <c r="F4778" s="444" t="s">
        <v>6840</v>
      </c>
      <c r="G4778" s="443" t="s">
        <v>6890</v>
      </c>
      <c r="H4778" s="443" t="s">
        <v>6892</v>
      </c>
      <c r="I4778" s="445">
        <v>479.70001220703125</v>
      </c>
      <c r="J4778" s="445">
        <v>20</v>
      </c>
      <c r="K4778" s="446">
        <v>9593.990234375</v>
      </c>
    </row>
    <row r="4779" spans="1:11" ht="14.45" customHeight="1" thickBot="1" x14ac:dyDescent="0.25">
      <c r="A4779" s="447" t="s">
        <v>5061</v>
      </c>
      <c r="B4779" s="448" t="s">
        <v>5062</v>
      </c>
      <c r="C4779" s="449" t="s">
        <v>6818</v>
      </c>
      <c r="D4779" s="450" t="s">
        <v>6819</v>
      </c>
      <c r="E4779" s="449" t="s">
        <v>6839</v>
      </c>
      <c r="F4779" s="450" t="s">
        <v>6840</v>
      </c>
      <c r="G4779" s="449" t="s">
        <v>6890</v>
      </c>
      <c r="H4779" s="449" t="s">
        <v>6893</v>
      </c>
      <c r="I4779" s="419">
        <v>479.69858224051342</v>
      </c>
      <c r="J4779" s="419">
        <v>150</v>
      </c>
      <c r="K4779" s="429">
        <v>71954.69091796875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ED07C0F-7A0C-413C-B816-6B99F218E545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2020-06-22T14:18:54Z</dcterms:modified>
</cp:coreProperties>
</file>