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3996" yWindow="192" windowWidth="15636" windowHeight="7116" tabRatio="930"/>
  </bookViews>
  <sheets>
    <sheet name="Obsah" sheetId="383" r:id="rId1"/>
    <sheet name="HI" sheetId="339" r:id="rId2"/>
    <sheet name="HI Graf" sheetId="340" r:id="rId3"/>
    <sheet name="Man Tab" sheetId="366" r:id="rId4"/>
    <sheet name="HV" sheetId="367" r:id="rId5"/>
    <sheet name="Léky Žádanky" sheetId="219" r:id="rId6"/>
    <sheet name="LŽ Detail" sheetId="220" r:id="rId7"/>
    <sheet name="LŽ PL" sheetId="380" r:id="rId8"/>
    <sheet name="LŽ PL Detail" sheetId="387" r:id="rId9"/>
    <sheet name="Materiál Žádanky" sheetId="402" r:id="rId10"/>
    <sheet name="MŽ Detail" sheetId="403" r:id="rId11"/>
    <sheet name="ZV Vykáz.-A" sheetId="344" r:id="rId12"/>
    <sheet name="ZV Vykáz.-A Detail" sheetId="345" r:id="rId13"/>
    <sheet name="ZV Vykáz.-H" sheetId="410" r:id="rId14"/>
    <sheet name="ZV Vykáz.-H Detail" sheetId="377" r:id="rId15"/>
  </sheets>
  <externalReferences>
    <externalReference r:id="rId16"/>
  </externalReferences>
  <definedNames>
    <definedName name="_xlnm._FilterDatabase" localSheetId="4" hidden="1">HV!$A$5:$A$5</definedName>
    <definedName name="_xlnm._FilterDatabase" localSheetId="5" hidden="1">'Léky Žádanky'!$A$3:$G$3</definedName>
    <definedName name="_xlnm._FilterDatabase" localSheetId="6" hidden="1">'LŽ Detail'!$A$4:$N$4</definedName>
    <definedName name="_xlnm._FilterDatabase" localSheetId="7" hidden="1">'LŽ PL'!$A$4:$F$15</definedName>
    <definedName name="_xlnm._FilterDatabase" localSheetId="8" hidden="1">'LŽ PL Detail'!$A$5:$M$374</definedName>
    <definedName name="_xlnm._FilterDatabase" localSheetId="3" hidden="1">'Man Tab'!$A$5:$A$31</definedName>
    <definedName name="_xlnm._FilterDatabase" localSheetId="9" hidden="1">'Materiál Žádanky'!$A$3:$G$3</definedName>
    <definedName name="_xlnm._FilterDatabase" localSheetId="10" hidden="1">'MŽ Detail'!$A$4:$K$4</definedName>
    <definedName name="_xlnm._FilterDatabase" localSheetId="12" hidden="1">'ZV Vykáz.-A Detail'!$A$5:$P$5</definedName>
    <definedName name="_xlnm._FilterDatabase" localSheetId="14" hidden="1">'ZV Vykáz.-H Detail'!$A$5:$Q$5</definedName>
    <definedName name="doměsíce">'HI Graf'!$C$11</definedName>
    <definedName name="Rozpis">'[1]V počítači'!$B$55:$B$70</definedName>
    <definedName name="SVÁTKY">'[1]V počítači'!$Z$8:$Z$67</definedName>
  </definedNames>
  <calcPr calcId="145621"/>
</workbook>
</file>

<file path=xl/calcChain.xml><?xml version="1.0" encoding="utf-8"?>
<calcChain xmlns="http://schemas.openxmlformats.org/spreadsheetml/2006/main">
  <c r="A13" i="383" l="1"/>
  <c r="D11" i="339" l="1"/>
  <c r="C11" i="339"/>
  <c r="C11" i="340" l="1"/>
  <c r="B10" i="340" l="1"/>
  <c r="B8" i="340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B11" i="339" l="1"/>
  <c r="D12" i="339"/>
  <c r="C12" i="339"/>
  <c r="B12" i="339"/>
  <c r="K3" i="403" l="1"/>
  <c r="J3" i="403"/>
  <c r="I3" i="403" s="1"/>
  <c r="M3" i="220" l="1"/>
  <c r="O3" i="377" l="1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87"/>
  <c r="K3" i="387" s="1"/>
  <c r="L3" i="387"/>
  <c r="J3" i="387"/>
  <c r="I3" i="387"/>
  <c r="H3" i="387"/>
  <c r="G3" i="387"/>
  <c r="F3" i="387"/>
  <c r="N3" i="220"/>
  <c r="L3" i="220" s="1"/>
  <c r="G5" i="339" l="1"/>
  <c r="G6" i="339"/>
  <c r="G7" i="339"/>
  <c r="G8" i="339"/>
  <c r="G9" i="339"/>
  <c r="A10" i="383"/>
  <c r="A21" i="383"/>
  <c r="A20" i="383"/>
  <c r="A19" i="383"/>
  <c r="A18" i="383"/>
  <c r="A15" i="383"/>
  <c r="A14" i="383"/>
  <c r="A12" i="383"/>
  <c r="A11" i="383"/>
  <c r="A7" i="383"/>
  <c r="A6" i="383"/>
  <c r="A5" i="383"/>
  <c r="A4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M8" i="340"/>
  <c r="L8" i="340"/>
  <c r="K8" i="340"/>
  <c r="J8" i="340"/>
  <c r="I8" i="340"/>
  <c r="H8" i="340"/>
  <c r="G8" i="340"/>
  <c r="F8" i="340"/>
  <c r="E8" i="340"/>
  <c r="D8" i="340"/>
  <c r="C8" i="340"/>
  <c r="F11" i="339"/>
  <c r="G11" i="339" s="1"/>
  <c r="F12" i="339"/>
  <c r="D13" i="339"/>
  <c r="D15" i="339" s="1"/>
  <c r="C13" i="339"/>
  <c r="C15" i="339" s="1"/>
  <c r="B13" i="339"/>
  <c r="B15" i="339" s="1"/>
  <c r="C6" i="340" l="1"/>
  <c r="B4" i="340"/>
  <c r="C4" i="340"/>
  <c r="D6" i="340"/>
  <c r="F13" i="339"/>
  <c r="G12" i="339"/>
  <c r="G13" i="339" l="1"/>
  <c r="F15" i="339"/>
  <c r="G15" i="339" s="1"/>
  <c r="D4" i="340"/>
  <c r="E6" i="340"/>
  <c r="B13" i="340" l="1"/>
  <c r="B12" i="340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sharedStrings.xml><?xml version="1.0" encoding="utf-8"?>
<sst xmlns="http://schemas.openxmlformats.org/spreadsheetml/2006/main" count="5373" uniqueCount="723">
  <si>
    <t>NS</t>
  </si>
  <si>
    <t>Č. účtu</t>
  </si>
  <si>
    <t>Účet</t>
  </si>
  <si>
    <t>Limit Kč</t>
  </si>
  <si>
    <t>Spotř. Kč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</si>
  <si>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</si>
  <si>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</si>
  <si>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</si>
  <si>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</si>
  <si>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</si>
  <si>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</si>
  <si>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</si>
  <si>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</si>
  <si>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</si>
  <si>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</si>
  <si>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</si>
  <si>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</si>
  <si>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</si>
  <si>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Celk.</t>
  </si>
  <si>
    <t>ks</t>
  </si>
  <si>
    <t>Poměrové plnění rozpočtu  v tis. Kč.</t>
  </si>
  <si>
    <t>2013</t>
  </si>
  <si>
    <t>Rozp. měs. 1/12</t>
  </si>
  <si>
    <t>01/2013</t>
  </si>
  <si>
    <t>02/2013</t>
  </si>
  <si>
    <t>03/2013</t>
  </si>
  <si>
    <t>04/2013</t>
  </si>
  <si>
    <t>05/2013</t>
  </si>
  <si>
    <t>06/2013</t>
  </si>
  <si>
    <t>07/2013</t>
  </si>
  <si>
    <t>08/2013</t>
  </si>
  <si>
    <t>09/2013</t>
  </si>
  <si>
    <t>10/2013</t>
  </si>
  <si>
    <t>11/2013</t>
  </si>
  <si>
    <t>12/2013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</si>
  <si>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</si>
  <si>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</si>
  <si>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</si>
  <si>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</si>
  <si>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</si>
  <si>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</si>
  <si>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</si>
  <si>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</si>
  <si>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</si>
  <si>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</si>
  <si>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</si>
  <si>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</si>
  <si>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</si>
  <si>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</si>
  <si>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</si>
  <si>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</si>
  <si>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</si>
  <si>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</si>
  <si>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</si>
  <si>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</si>
  <si>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</si>
  <si>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</si>
  <si>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</si>
  <si>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</si>
  <si>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</si>
  <si>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</si>
  <si>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</si>
  <si>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</si>
  <si>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</si>
  <si>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LEGENDA:  POMĚROVÉ  PLNĚNÍ = Rozpočet na rok 2012 celkem a 1/12  ročního rozpočtu, skutečnost daných měsíců a % plnění načítané skutečnosti do data k poměrné části rozpočtu do data.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</si>
  <si>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</si>
  <si>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</si>
  <si>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</si>
  <si>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</si>
  <si>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</si>
  <si>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</si>
  <si>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ROZDÍL (Sk.do data - Rozp.do data 2013)</t>
  </si>
  <si>
    <t>% plnění (Skut.do data/Rozp.rok 2013)</t>
  </si>
  <si>
    <t>Skut. 2012 CELKEM</t>
  </si>
  <si>
    <t>ROZDÍL  Skut. - Rozp. 2012</t>
  </si>
  <si>
    <t>% plnění rozp.2012</t>
  </si>
  <si>
    <t>Sk.v tis 2013</t>
  </si>
  <si>
    <t>HV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</si>
  <si>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</si>
  <si>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</si>
  <si>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</si>
  <si>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</si>
  <si>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</si>
  <si>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</si>
  <si>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</si>
  <si>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</si>
  <si>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</si>
  <si>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</si>
  <si>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</si>
  <si>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</si>
  <si>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</si>
  <si>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</si>
  <si>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</si>
  <si>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</si>
  <si>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</si>
  <si>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</si>
  <si>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</si>
  <si>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</si>
  <si>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</si>
  <si>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</si>
  <si>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</si>
  <si>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</si>
  <si>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</si>
  <si>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</si>
  <si>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</si>
  <si>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</si>
  <si>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</si>
  <si>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</si>
  <si>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</si>
  <si>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</si>
  <si>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</si>
  <si>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</si>
  <si>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Rozp.rok 2013</t>
  </si>
  <si>
    <t>Rozp. 2012            CELKEM</t>
  </si>
  <si>
    <t>casemix 2012</t>
  </si>
  <si>
    <t>Ambulance</t>
  </si>
  <si>
    <t>Hospodářský index (Výnosy / Náklady) - vývoj</t>
  </si>
  <si>
    <t>Zdravotnické pracoviště vyžadující zdravotní výkon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</si>
  <si>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</si>
  <si>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</si>
  <si>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</si>
  <si>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</si>
  <si>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</si>
  <si>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</si>
  <si>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</si>
  <si>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</si>
  <si>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</si>
  <si>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</si>
  <si>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ZV Vykáz.-A</t>
  </si>
  <si>
    <t>ZV Vykáz.-A Detail</t>
  </si>
  <si>
    <t>ZV Vykáz.-H</t>
  </si>
  <si>
    <t>ZV Vykáz.-H Detail</t>
  </si>
  <si>
    <t>Zdravotní výkony vykázané na pracovišti pro ambulantní pacienty</t>
  </si>
  <si>
    <t>Zdravotní výkony vykázané na pracovišti pro ambulantní pacienty - detail</t>
  </si>
  <si>
    <t>Zdravotní výkony vykázané na pracovišti pro pacienty hospitalizované ve FNOL</t>
  </si>
  <si>
    <t>Zdravotní výkony vykázané na pracovišti pro pacienty hospitalizované ve FNOL - detail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</si>
  <si>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</si>
  <si>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</si>
  <si>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</si>
  <si>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</si>
  <si>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</si>
  <si>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</si>
  <si>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</si>
  <si>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</si>
  <si>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Přehled plnění PL - Spotřeba léčivých přípravků - detail</t>
  </si>
  <si>
    <t>Léky (Kč)</t>
  </si>
  <si>
    <t>Materiál - SZM (Kč)</t>
  </si>
  <si>
    <t>Osobní náklady (Kč)</t>
  </si>
  <si>
    <t>Hospodaření zdravotnického pracoviště (v tisících)</t>
  </si>
  <si>
    <t>Spotřeba léčivých přípravků - detail</t>
  </si>
  <si>
    <t>Spotřeba léčivých přípravků</t>
  </si>
  <si>
    <t>Spotřeba zdravotnického materiálu</t>
  </si>
  <si>
    <t>Spotřeba zdravotnického materiálu - detail</t>
  </si>
  <si>
    <t>Přehledové sestavy</t>
  </si>
  <si>
    <t>Akt. měsíc</t>
  </si>
  <si>
    <t>Přečerpáno</t>
  </si>
  <si>
    <t>Kč/ks</t>
  </si>
  <si>
    <t>NS / ATC</t>
  </si>
  <si>
    <t>LŽ PL</t>
  </si>
  <si>
    <t>LŽ PL Detail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</si>
  <si>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Ústav mikrobiologie</t>
    </r>
  </si>
  <si>
    <t>/0</t>
  </si>
  <si>
    <t>Plnění rozpočtu v roce 2013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</si>
  <si>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</si>
  <si>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</si>
  <si>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</si>
  <si>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</si>
  <si>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</si>
  <si>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</si>
  <si>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</si>
  <si>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</si>
  <si>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50113013     léky (paušál) - antibiotika (LEK)</t>
  </si>
  <si>
    <t>50113190     medicinální plyny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</si>
  <si>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</si>
  <si>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</si>
  <si>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</si>
  <si>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</si>
  <si>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</si>
  <si>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50115065     ostatní ZPr - vpichovací materiál (sk.Z_530)</t>
  </si>
  <si>
    <t>50115067     ostatní ZPr - rukavice (sk.Z_532)</t>
  </si>
  <si>
    <t>50117     Všeobecný materiál</t>
  </si>
  <si>
    <t>50117001     všeobecný materiál (sk.V15,45,46,T110,Z510,Z524)</t>
  </si>
  <si>
    <t>50117002     prací a čistící prostř.,drog.zboží (sk.V41)</t>
  </si>
  <si>
    <t>50117003     desinf. prostř. LEK</t>
  </si>
  <si>
    <t>50117004     tiskopisy a kanc.potřeby (sk.V42, 43)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</si>
  <si>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</si>
  <si>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</si>
  <si>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</si>
  <si>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50117190     technické plyny</t>
  </si>
  <si>
    <t>50119     DDHM a textil</t>
  </si>
  <si>
    <t>50119077     OOPP a prádlo pro zaměstnance (sk.T14)</t>
  </si>
  <si>
    <t>50119099     netkaný textil (sk.T18)</t>
  </si>
  <si>
    <t>50180     Materiál z darů, FKSP</t>
  </si>
  <si>
    <t>50180000     spotř.nák.- z fin. darů</t>
  </si>
  <si>
    <t>51     Služby</t>
  </si>
  <si>
    <t>51102     Technika</t>
  </si>
  <si>
    <t>51102021     opravy zdrav.techniky</t>
  </si>
  <si>
    <t>51102023     opravy ostatní techniky</t>
  </si>
  <si>
    <t>51102024     běžná údržba - správa budov</t>
  </si>
  <si>
    <t>51102025     běžná údržba - hl.energetik</t>
  </si>
  <si>
    <t>51201     Cestovné zaměstnanců-tuzemské</t>
  </si>
  <si>
    <t>51201000     cestovné z mezd</t>
  </si>
  <si>
    <t>51201001     cestovné tuzemské (pokl.)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</si>
  <si>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</si>
  <si>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</si>
  <si>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</si>
  <si>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</si>
  <si>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</si>
  <si>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</si>
  <si>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51804005     náj. plynových lahví</t>
  </si>
  <si>
    <t>51806     Úklid, odpad, desinf., deratizace</t>
  </si>
  <si>
    <t>51806005     odpad (SITA - spalovna)</t>
  </si>
  <si>
    <t>51808     Revize a smluvní servisy majetku</t>
  </si>
  <si>
    <t>51808008     revize, tech.kontroly, prev.prohl.- OHM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</si>
  <si>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</si>
  <si>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</si>
  <si>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</si>
  <si>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</si>
  <si>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51874010     ostatní služby - zdravotní</t>
  </si>
  <si>
    <t>51874011     zkoušky kvality</t>
  </si>
  <si>
    <t>521     Mzdové náklady</t>
  </si>
  <si>
    <t>52111     Hrubé mzdy</t>
  </si>
  <si>
    <t>52111000     hrubé mzdy</t>
  </si>
  <si>
    <t>52114     Půjčeno počítačem - SW VEMA</t>
  </si>
  <si>
    <t>52114000     půjčeno počítačem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</si>
  <si>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</si>
  <si>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</si>
  <si>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</si>
  <si>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</si>
  <si>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</si>
  <si>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</si>
  <si>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</si>
  <si>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</si>
  <si>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</si>
  <si>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</si>
  <si>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</si>
  <si>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</si>
  <si>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</si>
  <si>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</si>
  <si>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</si>
  <si>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 - lékaři</t>
  </si>
  <si>
    <t>54910009     školení - ost.zdrav.pracov.</t>
  </si>
  <si>
    <t>54910010     školení - nezdrav.pracov.</t>
  </si>
  <si>
    <t>54972     Školení - lékaři (pouze PaM 9072)</t>
  </si>
  <si>
    <t>54972000     školení - lékaři(pouze PaM 9072)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</si>
  <si>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</si>
  <si>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</si>
  <si>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</si>
  <si>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</si>
  <si>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55110004     odpisy DHM - zdravot.techn. z odpisů</t>
  </si>
  <si>
    <t>55110005     odpisy DHM - ostatní z odpisů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</si>
  <si>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</si>
  <si>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</si>
  <si>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</si>
  <si>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</si>
  <si>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</si>
  <si>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</si>
  <si>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</si>
  <si>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</si>
  <si>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</si>
  <si>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</si>
  <si>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</si>
  <si>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</si>
  <si>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</si>
  <si>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</si>
  <si>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</si>
  <si>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</si>
  <si>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</si>
  <si>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</si>
  <si>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</si>
  <si>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</si>
  <si>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</si>
  <si>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</si>
  <si>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</si>
  <si>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</si>
  <si>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</si>
  <si>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</si>
  <si>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</si>
  <si>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</si>
  <si>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</si>
  <si>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</si>
  <si>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</si>
  <si>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</si>
  <si>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</si>
  <si>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64804     Čerpání FRM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</si>
  <si>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</si>
  <si>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</si>
  <si>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</si>
  <si>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</si>
  <si>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</si>
  <si>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</si>
  <si>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</si>
  <si>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</si>
  <si>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</si>
  <si>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64924549     ost. služby mimo pronájmy</t>
  </si>
  <si>
    <t>7     Účtová třída 7 - Vnitropodnikové účetnictví - náklady</t>
  </si>
  <si>
    <t>79     Vnitropodnikové náklady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</si>
  <si>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</si>
  <si>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</si>
  <si>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</si>
  <si>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</si>
  <si>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</si>
  <si>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</si>
  <si>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</si>
  <si>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</si>
  <si>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</si>
  <si>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</si>
  <si>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</si>
  <si>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</si>
  <si>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</si>
  <si>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</si>
  <si>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</si>
  <si>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</si>
  <si>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</si>
  <si>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</si>
  <si>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89920004     převody - klinické studie</t>
  </si>
  <si>
    <t>40</t>
  </si>
  <si>
    <t/>
  </si>
  <si>
    <t>Ústav mikrobiologie</t>
  </si>
  <si>
    <t>50113001</t>
  </si>
  <si>
    <t>Lékárna - léčiva</t>
  </si>
  <si>
    <t>50113013</t>
  </si>
  <si>
    <t>Lékárna - antibiotika</t>
  </si>
  <si>
    <t>SumaKL</t>
  </si>
  <si>
    <t>4041</t>
  </si>
  <si>
    <t>Ústav mikrobiologie, mikrobiologie - laboratoř</t>
  </si>
  <si>
    <t>SumaNS</t>
  </si>
  <si>
    <t>mezeraNS</t>
  </si>
  <si>
    <t>O</t>
  </si>
  <si>
    <t>CHLORID SODNÝ 0,9% BRAUN</t>
  </si>
  <si>
    <t>INF SOL 10X500MLPELAH</t>
  </si>
  <si>
    <t>GENTAMICIN LEK 80 MG/2 ML</t>
  </si>
  <si>
    <t>INJ SOL 10X2ML/80MG</t>
  </si>
  <si>
    <t>OPHTAL LIQ 2X50ML</t>
  </si>
  <si>
    <t>AQUA PRO INJECTIONE ARDEAPHARMA</t>
  </si>
  <si>
    <t>INF 1X250ML</t>
  </si>
  <si>
    <t>OBINADLO HYDROFILNI PLETENÉ STE</t>
  </si>
  <si>
    <t>RILNI  6X5</t>
  </si>
  <si>
    <t>OBINADLO HYDROFILNI PLETENE STE</t>
  </si>
  <si>
    <t>RILNI 8X 5</t>
  </si>
  <si>
    <t>VATA OBVAZOVA SKLADANA 50 G</t>
  </si>
  <si>
    <t>10232/0</t>
  </si>
  <si>
    <t>Spofaplast Náplast kusová text.166</t>
  </si>
  <si>
    <t>76x51mm/3ks</t>
  </si>
  <si>
    <t>Spofaplast Náplast kusová text.156</t>
  </si>
  <si>
    <t>72x19mm/5ks</t>
  </si>
  <si>
    <t>Galmed Spofaplast 8cmx1m č.164</t>
  </si>
  <si>
    <t>Rouška z plic do plic resuscitační</t>
  </si>
  <si>
    <t>Šátek trojcípý</t>
  </si>
  <si>
    <t>Rukavice Dona chir.</t>
  </si>
  <si>
    <t>Carbosorb tbl.20-blistr</t>
  </si>
  <si>
    <t>MO BRALENKA  25ml</t>
  </si>
  <si>
    <t>Obvaz hotový Economy č.2 malý</t>
  </si>
  <si>
    <t>Obvaz hotový Economy č.3 střední</t>
  </si>
  <si>
    <t>SEPTONEX</t>
  </si>
  <si>
    <t>DRM. SPR. SOL. 1x100ml</t>
  </si>
  <si>
    <t>Nůžky první pomoci</t>
  </si>
  <si>
    <t>Podložka ložní PVC 45x55cm</t>
  </si>
  <si>
    <t>APO-IBUPROFEN 400 MG</t>
  </si>
  <si>
    <t>POR TBL FLM 100X400MG</t>
  </si>
  <si>
    <t>Teploměr lék.Exatherm skleněný klasický</t>
  </si>
  <si>
    <t>KL PRIPRAVEK</t>
  </si>
  <si>
    <t>MS ETHANOLUM BENZ.DENAT. ZASOB.</t>
  </si>
  <si>
    <t>UN 1170</t>
  </si>
  <si>
    <t>KL ETHANOLUM BENZINO DEN. 4 kg</t>
  </si>
  <si>
    <t>KL Formol 4% 100 g MIK</t>
  </si>
  <si>
    <t>KL Paraffinum perliq. 800g  HVLP</t>
  </si>
  <si>
    <t>MS NATR.HYDROGENOCARB.,ZASOBNI</t>
  </si>
  <si>
    <t>MO SIGNATURA LEKARNA</t>
  </si>
  <si>
    <t>KL GLYCEROLUM 85% 1200G</t>
  </si>
  <si>
    <t>KL ETHANOLUM 96% 900 ml 728 g HVLP</t>
  </si>
  <si>
    <t>FRAMYKOIN</t>
  </si>
  <si>
    <t>UNG 1X10GM</t>
  </si>
  <si>
    <t>SUMETROLIM</t>
  </si>
  <si>
    <t>TBL 20X480MG</t>
  </si>
  <si>
    <t>AMIKIN</t>
  </si>
  <si>
    <t>INJ 1X4ML/1GM</t>
  </si>
  <si>
    <t>PLV ADS 1X20GM</t>
  </si>
  <si>
    <t>PLV ADS 1X5GM</t>
  </si>
  <si>
    <t>AMPICILIN BIOTIKA</t>
  </si>
  <si>
    <t>INJ 10X500MG</t>
  </si>
  <si>
    <t>MERONEM 500MG I.V.</t>
  </si>
  <si>
    <t>INJ SIC 10X500MG</t>
  </si>
  <si>
    <t>PROSTAPHLIN 1000MG</t>
  </si>
  <si>
    <t>INJ SIC 1X1000MG</t>
  </si>
  <si>
    <t>P</t>
  </si>
  <si>
    <t>DALACIN C PHOSPHATE</t>
  </si>
  <si>
    <t>INJ 1X2ML 300MG</t>
  </si>
  <si>
    <t>TARGOCID 200MG</t>
  </si>
  <si>
    <t>INJ SIC 1X200MG+SOL</t>
  </si>
  <si>
    <t>UNASYN</t>
  </si>
  <si>
    <t>INJ PLV SOL 1X1.5GM</t>
  </si>
  <si>
    <t>CEFOBID 1 G</t>
  </si>
  <si>
    <t>INJ SIC 1X1GM</t>
  </si>
  <si>
    <t>TYGACIL 50 MG</t>
  </si>
  <si>
    <t>INF PLV SOL 10X50MG/5ML</t>
  </si>
  <si>
    <t>ZINACEF AD INJ.</t>
  </si>
  <si>
    <t>INJ SIC 1X1.5GM</t>
  </si>
  <si>
    <t>EDICIN 0,5GM</t>
  </si>
  <si>
    <t>INJ.SICC.1X500MG</t>
  </si>
  <si>
    <t>DALACIN C 150 MG</t>
  </si>
  <si>
    <t>POR CPS DUR 16x150mg</t>
  </si>
  <si>
    <t>4041 - Ústav mikrobiologie, mikrobiologie - laboratoř</t>
  </si>
  <si>
    <t>Přehled plnění PL - Spotřeba léčivých přípravků dle objemu Kč mimo PL</t>
  </si>
  <si>
    <t>J01AA12 - Tigecyklin</t>
  </si>
  <si>
    <t>J01XA02 - Teikoplanin</t>
  </si>
  <si>
    <t>J01DH02 - Meropenem</t>
  </si>
  <si>
    <t>J01XA01 - Vankomycin</t>
  </si>
  <si>
    <t>J01FF01 - Klindamycin</t>
  </si>
  <si>
    <t>J01DD12 - Cefoperazon</t>
  </si>
  <si>
    <t>J01DC02 - Cefuroxim</t>
  </si>
  <si>
    <t>J01CR01 - Ampicilin a enzymový inhibitor</t>
  </si>
  <si>
    <t>J01AA12</t>
  </si>
  <si>
    <t>26127</t>
  </si>
  <si>
    <t>J01CR01</t>
  </si>
  <si>
    <t>16600</t>
  </si>
  <si>
    <t>J01DC02</t>
  </si>
  <si>
    <t>76360</t>
  </si>
  <si>
    <t>ZINACEF 1,5 G</t>
  </si>
  <si>
    <t>J01DD12</t>
  </si>
  <si>
    <t>17041</t>
  </si>
  <si>
    <t>INJ PLV SOL 1X1GM</t>
  </si>
  <si>
    <t>J01DH02</t>
  </si>
  <si>
    <t>83487</t>
  </si>
  <si>
    <t>MERONEM 500 MG</t>
  </si>
  <si>
    <t>INJ+INF PLV SOL 10X500MG</t>
  </si>
  <si>
    <t>J01FF01</t>
  </si>
  <si>
    <t>107135</t>
  </si>
  <si>
    <t>POR CPS DUR 16X150MG</t>
  </si>
  <si>
    <t>4234</t>
  </si>
  <si>
    <t>DALACIN C</t>
  </si>
  <si>
    <t>INJ SOL 1X2ML/300MG</t>
  </si>
  <si>
    <t>J01XA01</t>
  </si>
  <si>
    <t>92289</t>
  </si>
  <si>
    <t>EDICIN 0,5 G</t>
  </si>
  <si>
    <t>INJ PLV SOL 1X500MG</t>
  </si>
  <si>
    <t>J01XA02</t>
  </si>
  <si>
    <t>5114</t>
  </si>
  <si>
    <t>TARGOCID 200 MG</t>
  </si>
  <si>
    <t>INJ PSO LQF 1X200MG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</si>
  <si>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</si>
  <si>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</si>
  <si>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</si>
  <si>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</si>
  <si>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</si>
  <si>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</si>
  <si>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50115065</t>
  </si>
  <si>
    <t>530 SZM jehly (112 02 107)</t>
  </si>
  <si>
    <t>50115067</t>
  </si>
  <si>
    <t>532 SZM Rukavice (112 02 108)</t>
  </si>
  <si>
    <t>ZA339</t>
  </si>
  <si>
    <t>Obinadlo hydrofilní   8 cm x   5 m 13006</t>
  </si>
  <si>
    <t>ZA429</t>
  </si>
  <si>
    <t>Obinadlo elastické idealtex   8 cm x 5 m 931061</t>
  </si>
  <si>
    <t>ZA446</t>
  </si>
  <si>
    <t>Vata buničitá přířezy 20 x 30 cm 1230200129</t>
  </si>
  <si>
    <t>ZC100</t>
  </si>
  <si>
    <t>Vata buničitá dělená 2 role / 500 ks 40 x 50 mm 1230200310</t>
  </si>
  <si>
    <t>ZI558</t>
  </si>
  <si>
    <t>Náplast curapor   7 x   5 cm 22 120 ( náhrada za cosmopor )</t>
  </si>
  <si>
    <t>ZA751</t>
  </si>
  <si>
    <t>Papír filtrační archy 50 x 50 cm bal. 12,5 kg 624890805050</t>
  </si>
  <si>
    <t>ZA787</t>
  </si>
  <si>
    <t>Stříkačka injekční 10 ml 4606108V</t>
  </si>
  <si>
    <t>ZA789</t>
  </si>
  <si>
    <t>Stříkačka injekční   2 ml 4606027V</t>
  </si>
  <si>
    <t>ZA790</t>
  </si>
  <si>
    <t>Stříkačka injekční   5 ml 4606051V</t>
  </si>
  <si>
    <t>ZB351</t>
  </si>
  <si>
    <t>Miska petri UH pr. 60 mm á 20 ks 400927</t>
  </si>
  <si>
    <t>ZB370</t>
  </si>
  <si>
    <t>Pipeta pasteurova 1 ml nesterilní 1501</t>
  </si>
  <si>
    <t>ZB863</t>
  </si>
  <si>
    <t>Klička inokulační 10 ml bal. á 20 ks 1682</t>
  </si>
  <si>
    <t>ZD964</t>
  </si>
  <si>
    <t>Miska petri nedělená, 90 x 14 pH neutr. 331600463800</t>
  </si>
  <si>
    <t>ZE159</t>
  </si>
  <si>
    <t>Nádoba na kontam.odpad 2 l 15-0003</t>
  </si>
  <si>
    <t>ZF159</t>
  </si>
  <si>
    <t>Nádoba na kontam.odpad 1 l 15-0002</t>
  </si>
  <si>
    <t>ZA816</t>
  </si>
  <si>
    <t>Zkumavka PS 15 ml sterilní 400915</t>
  </si>
  <si>
    <t>ZB222</t>
  </si>
  <si>
    <t>Pipeta pasteurova 1 ml sterilní bal. á 2000 ks 1501/SG</t>
  </si>
  <si>
    <t>ZB828</t>
  </si>
  <si>
    <t>Klička bakteriologická 3,0 mm Mir.05</t>
  </si>
  <si>
    <t>ZD195</t>
  </si>
  <si>
    <t>Zkumavka PS 4 ml 400948</t>
  </si>
  <si>
    <t>ZF005</t>
  </si>
  <si>
    <t>Vanička promývací pro profiblot 48 MG-21040</t>
  </si>
  <si>
    <t>ZH772</t>
  </si>
  <si>
    <t>Střička 500 ml 331850011638</t>
  </si>
  <si>
    <t>ZC054</t>
  </si>
  <si>
    <t>Válec odměrný vysoký 100 ml 713880</t>
  </si>
  <si>
    <t>ZC774</t>
  </si>
  <si>
    <t>Sklo podložní myté 635901000076</t>
  </si>
  <si>
    <t>ZC831</t>
  </si>
  <si>
    <t>Sklo podložní mat. okraj 2501</t>
  </si>
  <si>
    <t>ZD868</t>
  </si>
  <si>
    <t>Mikrozkumavka eppendorf 1,5 ml 331690230530</t>
  </si>
  <si>
    <t>ZI560</t>
  </si>
  <si>
    <t>Špička žlutá dlouhá manžeta gilson 1 - 200 ul 331693391111</t>
  </si>
  <si>
    <t>ZB438</t>
  </si>
  <si>
    <t>Zkumavka falcon sterilní 12 x 75,5 ml 352052</t>
  </si>
  <si>
    <t>ZD325</t>
  </si>
  <si>
    <t>Válec odměrný vysoký 25 ml d710272</t>
  </si>
  <si>
    <t>ZE002</t>
  </si>
  <si>
    <t>Kulička skleněná tvrzená pr. 4 mm  bal. á 1 kg 632645104000</t>
  </si>
  <si>
    <t>ZG223</t>
  </si>
  <si>
    <t>Mikrozkumavka šroubovací  1,5 ml U344410</t>
  </si>
  <si>
    <t>ZH571</t>
  </si>
  <si>
    <t>Špička DF1000 bal. 10 x 96 ks 100-1000ul F171703</t>
  </si>
  <si>
    <t>ZK845</t>
  </si>
  <si>
    <t>Špička eppendorf Tips 0,5-20 u,l bal.2x 500 ks 0030000854</t>
  </si>
  <si>
    <t>ZL715</t>
  </si>
  <si>
    <t>Špičky s filtrem SSNC filtertips 0,5 - 10 ul type bal. á 768 ks B95010</t>
  </si>
  <si>
    <t>ZA832</t>
  </si>
  <si>
    <t>Jehla injekční 0,9 x   40 mm žlutá 4657519</t>
  </si>
  <si>
    <t>ZA836</t>
  </si>
  <si>
    <t>Jehla injekční 0,9 x   70 mm žlutá</t>
  </si>
  <si>
    <t>ZB556</t>
  </si>
  <si>
    <t>Jehla injekční 1,2 x   40 mm růžová 4665120</t>
  </si>
  <si>
    <t>ZD370</t>
  </si>
  <si>
    <t>Rukavice nitril promedica bez p.M á 100 ks 98897</t>
  </si>
  <si>
    <t>ZI757</t>
  </si>
  <si>
    <t>Rukavice vinyl bez p. S á 100 ks EFEKTVR02</t>
  </si>
  <si>
    <t>ZI758</t>
  </si>
  <si>
    <t>Rukavice vinyl bez p. M á 100 ks EFEKTVR03</t>
  </si>
  <si>
    <t>ZI759</t>
  </si>
  <si>
    <t>Rukavice vinyl bez p. L á 100 ks EFEKTVR04</t>
  </si>
  <si>
    <t>ZL131</t>
  </si>
  <si>
    <t>Rukavice nitril promedica bez p.L á 100 ks 98898</t>
  </si>
  <si>
    <t>ZL388</t>
  </si>
  <si>
    <t>Rukavice nitril promedica bez p.S á 100 ks 98896</t>
  </si>
  <si>
    <t>802 - Pracoviště lékařské mikrobiologie</t>
  </si>
  <si>
    <t>802</t>
  </si>
  <si>
    <t>V</t>
  </si>
  <si>
    <t>82001</t>
  </si>
  <si>
    <t>KONSULTACE K MIKROBIOLOGICKÉMU, PARAZITOLOGICKÉMU,</t>
  </si>
  <si>
    <t>82003</t>
  </si>
  <si>
    <t>TELEFONICKÁ KONZULTACE K MIKROBIOLOGICKÉMU, PARAZI</t>
  </si>
  <si>
    <t>82011</t>
  </si>
  <si>
    <t>ZÁKLADNÍ KULTIVAČNÍ VYŠETŘENÍ KLINICKÉHO MATERIÁLU</t>
  </si>
  <si>
    <t>82013</t>
  </si>
  <si>
    <t xml:space="preserve">ZÁKLADNÍ KULTIVAČNÍ VYŠETŘENÍ STOLICE             </t>
  </si>
  <si>
    <t>82015</t>
  </si>
  <si>
    <t xml:space="preserve">KVANTITATIVNÍ KULTIVAČNÍ VYŠETŘENÍ MOČI           </t>
  </si>
  <si>
    <t>82017</t>
  </si>
  <si>
    <t>ZÁKLADNÍ KULTIVAČNÍ VYŠETRENÍ MATERIÁLU Z RESPIRAČ</t>
  </si>
  <si>
    <t>82019</t>
  </si>
  <si>
    <t xml:space="preserve">SEMIKVANTITATIVNÍ KULTIVAČNÍ VYŠETŘENÍ SPUTA      </t>
  </si>
  <si>
    <t>82021</t>
  </si>
  <si>
    <t xml:space="preserve">ZÁKLADNÍ KULTIVAČNÍ VYŠETŘENÍ LIKVORU             </t>
  </si>
  <si>
    <t>82025</t>
  </si>
  <si>
    <t xml:space="preserve">KULTIVAČNÍ VYŠETŘENÍ NA GO                        </t>
  </si>
  <si>
    <t>82027</t>
  </si>
  <si>
    <t xml:space="preserve">VYŠETŘENÍ ANAEROBNÍ METODOU                       </t>
  </si>
  <si>
    <t>82029</t>
  </si>
  <si>
    <t xml:space="preserve">KULTIVACE CÍLENÁ AEROBNÍ                          </t>
  </si>
  <si>
    <t>82031</t>
  </si>
  <si>
    <t xml:space="preserve">KULTIVACE CÍLENÁ ANAEROBNÍ NEBO MIKROAEROFILNÍ    </t>
  </si>
  <si>
    <t>82037</t>
  </si>
  <si>
    <t xml:space="preserve">KULTIVAČNÍ VYŠETŘENÍ POMOCÍ AUTOMATICKÉHO SYSTÉMU </t>
  </si>
  <si>
    <t>82039</t>
  </si>
  <si>
    <t>PŘÍMÝ PRŮKAZ MIKROORGANISMU NEBO JEHO IDENTIFIKACE</t>
  </si>
  <si>
    <t>82041</t>
  </si>
  <si>
    <t>PRŮKAZ DNA MIKROORGANISMU V KLINICKÉM MATERIÁLU HY</t>
  </si>
  <si>
    <t>82049</t>
  </si>
  <si>
    <t xml:space="preserve">MIKROSKOPICKÉ VYŠETŘENÍ PO BĚŽNÉM OBARVENÍ (GRAM, </t>
  </si>
  <si>
    <t>82053</t>
  </si>
  <si>
    <t xml:space="preserve">MIKROSKOPICKÉ VYŠETŘENÍ NATIVNÍHO PREPARÁTU       </t>
  </si>
  <si>
    <t>82056</t>
  </si>
  <si>
    <t>MIKROSKOPICKÉ STANOVENÍ MIKROBIÁLNÍHO OBRAZU POŠEV</t>
  </si>
  <si>
    <t>82057</t>
  </si>
  <si>
    <t xml:space="preserve">IDENTIFIKACE KMENE ORIENTAČNÍ JEDNODUCHÝM TESTEM  </t>
  </si>
  <si>
    <t>82059</t>
  </si>
  <si>
    <t xml:space="preserve">IDENTIFIKACE KMENE PODROBNÁ                       </t>
  </si>
  <si>
    <t>82061</t>
  </si>
  <si>
    <t xml:space="preserve">IDENTIFIKACE ANAEROBNÍHO KMENE PODROBNÁ           </t>
  </si>
  <si>
    <t>82063</t>
  </si>
  <si>
    <t xml:space="preserve">STANOVENÍ CITLIVOSTI NA ATB KVALITATIVNÍ METODOU  </t>
  </si>
  <si>
    <t>82065</t>
  </si>
  <si>
    <t xml:space="preserve">STANOVENÍ CITLIVOSTI NA ATB KVANTITATIVNÍ METODOU </t>
  </si>
  <si>
    <t>82069</t>
  </si>
  <si>
    <t xml:space="preserve">STANOVENÍ PRODUKCE BETA-LAKTAMÁZY                 </t>
  </si>
  <si>
    <t>82075</t>
  </si>
  <si>
    <t>STANOVENÍ PROTILÁTEK IgG (NEBO CELKOVÝCH) PROTI AN</t>
  </si>
  <si>
    <t>82077</t>
  </si>
  <si>
    <t>STANOVENÍ PROTILÁTEK PROTI ANTIGENŮM VIRŮ HEPATITI</t>
  </si>
  <si>
    <t>82079</t>
  </si>
  <si>
    <t>STANOVENÍ PROTILÁTEK PROTI ANTIGENŮM VIRŮ (MIMO VI</t>
  </si>
  <si>
    <t>82083</t>
  </si>
  <si>
    <t>PRŮKAZ BAKTERIÁLNÍHO TOXINU BIOLOGICKÝM POKUSEM NA</t>
  </si>
  <si>
    <t>82087</t>
  </si>
  <si>
    <t xml:space="preserve">STANOVENÍ PROTILÁTEK AGLUTINACÍ                   </t>
  </si>
  <si>
    <t>82091</t>
  </si>
  <si>
    <t>STANOVENÍ  PROTILÁTEK METODOU REAKCE INHIBICE HEMO</t>
  </si>
  <si>
    <t>82093</t>
  </si>
  <si>
    <t>STANOVENÍ PROTILÁTEK METODOU KONSUMPCE KOMPLEMENTU</t>
  </si>
  <si>
    <t>82097</t>
  </si>
  <si>
    <t xml:space="preserve">STANOVENÍ PROTILÁTEK PROTI EBV (ELISA)            </t>
  </si>
  <si>
    <t>82099</t>
  </si>
  <si>
    <t>STANOVENÍ PROTILÁTEK PROTI OSTATNÍM PŮVODCŮM PARAZ</t>
  </si>
  <si>
    <t>82111</t>
  </si>
  <si>
    <t>PRŮKAZ PROTILÁTEK NEPŘÍMOU HEMAGLUTINACÍ NA NOSIČÍ</t>
  </si>
  <si>
    <t>82115</t>
  </si>
  <si>
    <t>PRŮKAZ VIROVÉHO ANTIGENU V BIOLOGICKÉM MATERIÁLU N</t>
  </si>
  <si>
    <t>82117</t>
  </si>
  <si>
    <t>PRŮKAZ ANTIGENU VIRU (MIMO VIRY HEPATITID), BAKTER</t>
  </si>
  <si>
    <t>82119</t>
  </si>
  <si>
    <t xml:space="preserve">PRŮKAZY ANTIGENŮ VIRŮ HEPATITID (ELISA)           </t>
  </si>
  <si>
    <t>82123</t>
  </si>
  <si>
    <t>PRŮKAZ  BAKTERIÁLNÍHO, VIROVÉHO, PARAZITÁRNÍHO EV.</t>
  </si>
  <si>
    <t>82131</t>
  </si>
  <si>
    <t>IDENTIFIKACE BAKTERIÁLNÍHO KMENE V KULTUŘE (POMNOŽ</t>
  </si>
  <si>
    <t>82135</t>
  </si>
  <si>
    <t xml:space="preserve">KONFIRMAČNÍ TEST PRŮKAZU ANTIGENŮ                 </t>
  </si>
  <si>
    <t>82139</t>
  </si>
  <si>
    <t xml:space="preserve">ERICSONŮV TEST (OCH - TEST)                       </t>
  </si>
  <si>
    <t>82141</t>
  </si>
  <si>
    <t xml:space="preserve">PAUL - BUNNELL - DAVIDSOHNŮV TEST                 </t>
  </si>
  <si>
    <t>82145</t>
  </si>
  <si>
    <t xml:space="preserve">RRR                                               </t>
  </si>
  <si>
    <t>82149</t>
  </si>
  <si>
    <t xml:space="preserve">SEROTYPIZACE STŘEVNÍCH A JINÝCH PATOGENŮ          </t>
  </si>
  <si>
    <t>82211</t>
  </si>
  <si>
    <t xml:space="preserve">KULTIVAČNÍ VYŠETŘENÍ NA MYKOBAKTERIA              </t>
  </si>
  <si>
    <t>82221</t>
  </si>
  <si>
    <t>PRIMÁRNÍ ISOLACE MYKOBAKTERIÍ RYCHLOU KULTIVAČNÍ M</t>
  </si>
  <si>
    <t>82223</t>
  </si>
  <si>
    <t>RYCHLÝ TEST CITLIVOSTI MYKOBAKTERIÍ NA ANTITUBERKU</t>
  </si>
  <si>
    <t>82231</t>
  </si>
  <si>
    <t>KULTIVAČNÍ VYŠETŘENÍ MYKOPLASMAT A L-FOREM BAKTÉRI</t>
  </si>
  <si>
    <t>82233</t>
  </si>
  <si>
    <t xml:space="preserve">IDENTIFIKACE MYKOPLASMAT                          </t>
  </si>
  <si>
    <t>84011</t>
  </si>
  <si>
    <t xml:space="preserve">STANDARDNÍ PARAZITOLOGICKÉ VYŠETŘENÍ STOLICE      </t>
  </si>
  <si>
    <t>84019</t>
  </si>
  <si>
    <t xml:space="preserve">VYŠETŘENÍ NA ENTEROBIÓZU                          </t>
  </si>
  <si>
    <t>91399</t>
  </si>
  <si>
    <t>CHARAKTERISTIKA ANTIGENŮ A PROTILÁTEK ELEKTROFORÉZ</t>
  </si>
  <si>
    <t>91419</t>
  </si>
  <si>
    <t xml:space="preserve">AUTOVAKCÍNA BAKTERIÁLNÍ PRO PERORÁLNÍ PODÁNÍ (4-6 </t>
  </si>
  <si>
    <t>91421</t>
  </si>
  <si>
    <t>BAKTERIÁLNÍ STOCK VAKCÍNA PRO PERORÁLNÍ PODÁNÍ (4-</t>
  </si>
  <si>
    <t>91483</t>
  </si>
  <si>
    <t xml:space="preserve">STANOVENÍ ANTIGENU HELICOBACTER PYLORI VE STOLICI </t>
  </si>
  <si>
    <t>97111</t>
  </si>
  <si>
    <t xml:space="preserve">SEPARACE SÉRA NEBO PLAZMY                         </t>
  </si>
  <si>
    <t>98111</t>
  </si>
  <si>
    <t xml:space="preserve">MYKOLOGICKÉ VYŠETŘENÍ KULTIVAČNÍ.                 </t>
  </si>
  <si>
    <t>98115</t>
  </si>
  <si>
    <t xml:space="preserve">IDENTIFIKACE KVASINEK PODROBNÁ                    </t>
  </si>
  <si>
    <t>98117</t>
  </si>
  <si>
    <t xml:space="preserve">CÍLENÁ IDENTIFIKACE C. ALBICANS                   </t>
  </si>
  <si>
    <t>98119</t>
  </si>
  <si>
    <t xml:space="preserve">IDENTIFIKACE HYFOMYCET                            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</si>
  <si>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</si>
  <si>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</si>
  <si>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</si>
  <si>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</si>
  <si>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</t>
  </si>
  <si>
    <t>06 - Neurochirurgická klinika</t>
  </si>
  <si>
    <t>07 - Klinika anesteziologie a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</si>
  <si>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</si>
  <si>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</si>
  <si>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</si>
  <si>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</si>
  <si>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</si>
  <si>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</si>
  <si>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</si>
  <si>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tuber.</t>
  </si>
  <si>
    <t>17 - Neurologická klinika</t>
  </si>
  <si>
    <t>18 - Klinika psychiatrie</t>
  </si>
  <si>
    <t>19 - Klinika pracovního lékařství</t>
  </si>
  <si>
    <t>20 - Klinika chorob kožních a pohl.</t>
  </si>
  <si>
    <t>21 - Onkologická klinika</t>
  </si>
  <si>
    <t>22 - Klinika nukleární medicíny</t>
  </si>
  <si>
    <t>25 - Klinika ústní,čelistní a obl. chir.</t>
  </si>
  <si>
    <t>26 - Oddělení rehabilitace</t>
  </si>
  <si>
    <t>29 - Oddělení plastické a estetické chirurgie</t>
  </si>
  <si>
    <t>30 - Oddělení geriatrie</t>
  </si>
  <si>
    <t>31 - Traumatologické oddělení</t>
  </si>
  <si>
    <t>32 - Hemato-onkologická klinika</t>
  </si>
  <si>
    <t>50 - Kardiochirurgická klinika</t>
  </si>
  <si>
    <t>59 - Oddělení int. péče chirurg. oborů</t>
  </si>
  <si>
    <t>01</t>
  </si>
  <si>
    <t>02</t>
  </si>
  <si>
    <t>03</t>
  </si>
  <si>
    <t>04</t>
  </si>
  <si>
    <t>84013</t>
  </si>
  <si>
    <t>SPECIALIZOVANÉ PARAZITOLOGICKÉ VYŠETŘENÍ STOLICE P</t>
  </si>
  <si>
    <t>05</t>
  </si>
  <si>
    <t>06</t>
  </si>
  <si>
    <t>07</t>
  </si>
  <si>
    <t>82033</t>
  </si>
  <si>
    <t xml:space="preserve">KONTROLA STERILITY KLINICKÉHO VZORKU              </t>
  </si>
  <si>
    <t>08</t>
  </si>
  <si>
    <t>09</t>
  </si>
  <si>
    <t>10</t>
  </si>
  <si>
    <t>11</t>
  </si>
  <si>
    <t>12</t>
  </si>
  <si>
    <t>13</t>
  </si>
  <si>
    <t>14</t>
  </si>
  <si>
    <t>84021</t>
  </si>
  <si>
    <t xml:space="preserve">PROTOZOOLOGICKÉ KULTIVAČNÍ VYŠETŘENÍ              </t>
  </si>
  <si>
    <t>16</t>
  </si>
  <si>
    <t>17</t>
  </si>
  <si>
    <t>18</t>
  </si>
  <si>
    <t>19</t>
  </si>
  <si>
    <t>20</t>
  </si>
  <si>
    <t>21</t>
  </si>
  <si>
    <t>22</t>
  </si>
  <si>
    <t>25</t>
  </si>
  <si>
    <t>26</t>
  </si>
  <si>
    <t>29</t>
  </si>
  <si>
    <t>30</t>
  </si>
  <si>
    <t>84017</t>
  </si>
  <si>
    <t xml:space="preserve">SPECIELNÍ BARVENÍ STOLICE NA STŘEVNÍ PRVOKY PODLE </t>
  </si>
  <si>
    <t>31</t>
  </si>
  <si>
    <t>32</t>
  </si>
  <si>
    <t>50</t>
  </si>
  <si>
    <t>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</si>
</sst>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&quot;Kč&quot;_-;\-* #,##0.00\ &quot;Kč&quot;_-;_-* &quot;-&quot;??\ &quot;Kč&quot;_-;_-@_-"/>
    <numFmt numFmtId="165" formatCode="#\ ###\ ###\ ##0"/>
    <numFmt numFmtId="170" formatCode="#,##0,"/>
    <numFmt numFmtId="172" formatCode="0.000"/>
    <numFmt numFmtId="173" formatCode="#.##0"/>
    <numFmt numFmtId="174" formatCode="#,##0%"/>
  </numFmts>
  <fonts count="5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1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4"/>
      <color indexed="63"/>
      <name val="Arial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96">
    <xf numFmtId="0" fontId="0" fillId="0" borderId="0"/>
    <xf numFmtId="0" fontId="29" fillId="0" borderId="0" applyNumberForma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30" fillId="0" borderId="0"/>
    <xf numFmtId="0" fontId="11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331">
    <xf numFmtId="0" fontId="0" fillId="0" borderId="0" xfId="0"/>
    <xf numFmtId="0" fontId="31" fillId="2" borderId="16" xfId="80" applyFont="1" applyFill="1" applyBorder="1"/>
    <xf numFmtId="0" fontId="32" fillId="2" borderId="17" xfId="80" applyFont="1" applyFill="1" applyBorder="1"/>
    <xf numFmtId="3" fontId="32" fillId="2" borderId="18" xfId="80" applyNumberFormat="1" applyFont="1" applyFill="1" applyBorder="1"/>
    <xf numFmtId="10" fontId="32" fillId="2" borderId="19" xfId="80" applyNumberFormat="1" applyFont="1" applyFill="1" applyBorder="1"/>
    <xf numFmtId="0" fontId="32" fillId="4" borderId="17" xfId="80" applyFont="1" applyFill="1" applyBorder="1"/>
    <xf numFmtId="3" fontId="32" fillId="4" borderId="18" xfId="80" applyNumberFormat="1" applyFont="1" applyFill="1" applyBorder="1"/>
    <xf numFmtId="10" fontId="32" fillId="4" borderId="19" xfId="80" applyNumberFormat="1" applyFont="1" applyFill="1" applyBorder="1"/>
    <xf numFmtId="172" fontId="32" fillId="3" borderId="18" xfId="80" applyNumberFormat="1" applyFont="1" applyFill="1" applyBorder="1"/>
    <xf numFmtId="10" fontId="32" fillId="3" borderId="19" xfId="80" applyNumberFormat="1" applyFont="1" applyFill="1" applyBorder="1" applyAlignment="1"/>
    <xf numFmtId="0" fontId="33" fillId="5" borderId="0" xfId="74" applyFont="1" applyFill="1"/>
    <xf numFmtId="0" fontId="35" fillId="5" borderId="0" xfId="74" applyFont="1" applyFill="1"/>
    <xf numFmtId="3" fontId="31" fillId="5" borderId="23" xfId="80" applyNumberFormat="1" applyFont="1" applyFill="1" applyBorder="1"/>
    <xf numFmtId="10" fontId="31" fillId="5" borderId="24" xfId="80" applyNumberFormat="1" applyFont="1" applyFill="1" applyBorder="1"/>
    <xf numFmtId="3" fontId="31" fillId="5" borderId="7" xfId="80" applyNumberFormat="1" applyFont="1" applyFill="1" applyBorder="1"/>
    <xf numFmtId="10" fontId="31" fillId="5" borderId="9" xfId="80" applyNumberFormat="1" applyFont="1" applyFill="1" applyBorder="1"/>
    <xf numFmtId="3" fontId="31" fillId="5" borderId="11" xfId="80" applyNumberFormat="1" applyFont="1" applyFill="1" applyBorder="1"/>
    <xf numFmtId="10" fontId="31" fillId="5" borderId="13" xfId="80" applyNumberFormat="1" applyFont="1" applyFill="1" applyBorder="1"/>
    <xf numFmtId="0" fontId="31" fillId="5" borderId="0" xfId="80" applyFont="1" applyFill="1"/>
    <xf numFmtId="10" fontId="31" fillId="5" borderId="0" xfId="80" applyNumberFormat="1" applyFont="1" applyFill="1"/>
    <xf numFmtId="0" fontId="40" fillId="2" borderId="31" xfId="0" applyFont="1" applyFill="1" applyBorder="1" applyAlignment="1">
      <alignment vertical="top"/>
    </xf>
    <xf numFmtId="0" fontId="40" fillId="2" borderId="32" xfId="0" applyFont="1" applyFill="1" applyBorder="1" applyAlignment="1">
      <alignment vertical="top"/>
    </xf>
    <xf numFmtId="0" fontId="37" fillId="2" borderId="32" xfId="0" applyFont="1" applyFill="1" applyBorder="1" applyAlignment="1">
      <alignment vertical="top"/>
    </xf>
    <xf numFmtId="0" fontId="41" fillId="2" borderId="32" xfId="0" applyFont="1" applyFill="1" applyBorder="1" applyAlignment="1">
      <alignment vertical="top"/>
    </xf>
    <xf numFmtId="0" fontId="39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40" fillId="2" borderId="7" xfId="0" applyFont="1" applyFill="1" applyBorder="1" applyAlignment="1">
      <alignment horizontal="center" vertical="center"/>
    </xf>
    <xf numFmtId="0" fontId="40" fillId="2" borderId="20" xfId="0" applyFont="1" applyFill="1" applyBorder="1" applyAlignment="1">
      <alignment horizontal="center" vertical="center"/>
    </xf>
    <xf numFmtId="0" fontId="40" fillId="2" borderId="22" xfId="0" applyFont="1" applyFill="1" applyBorder="1" applyAlignment="1">
      <alignment horizontal="center" vertical="center"/>
    </xf>
    <xf numFmtId="0" fontId="40" fillId="2" borderId="21" xfId="0" applyFont="1" applyFill="1" applyBorder="1" applyAlignment="1">
      <alignment horizontal="center" vertical="center"/>
    </xf>
    <xf numFmtId="0" fontId="41" fillId="2" borderId="20" xfId="0" applyFont="1" applyFill="1" applyBorder="1" applyAlignment="1">
      <alignment horizontal="center" vertical="center" wrapText="1"/>
    </xf>
    <xf numFmtId="0" fontId="41" fillId="2" borderId="22" xfId="0" applyFont="1" applyFill="1" applyBorder="1" applyAlignment="1">
      <alignment horizontal="center" vertical="center" wrapText="1"/>
    </xf>
    <xf numFmtId="0" fontId="39" fillId="2" borderId="22" xfId="0" applyFont="1" applyFill="1" applyBorder="1" applyAlignment="1">
      <alignment horizontal="center" vertical="center" wrapText="1"/>
    </xf>
    <xf numFmtId="3" fontId="31" fillId="5" borderId="3" xfId="80" applyNumberFormat="1" applyFont="1" applyFill="1" applyBorder="1"/>
    <xf numFmtId="3" fontId="31" fillId="5" borderId="27" xfId="80" applyNumberFormat="1" applyFont="1" applyFill="1" applyBorder="1"/>
    <xf numFmtId="3" fontId="31" fillId="5" borderId="24" xfId="80" applyNumberFormat="1" applyFont="1" applyFill="1" applyBorder="1"/>
    <xf numFmtId="3" fontId="31" fillId="5" borderId="8" xfId="80" applyNumberFormat="1" applyFont="1" applyFill="1" applyBorder="1"/>
    <xf numFmtId="3" fontId="31" fillId="5" borderId="9" xfId="80" applyNumberFormat="1" applyFont="1" applyFill="1" applyBorder="1"/>
    <xf numFmtId="3" fontId="31" fillId="5" borderId="12" xfId="80" applyNumberFormat="1" applyFont="1" applyFill="1" applyBorder="1"/>
    <xf numFmtId="3" fontId="31" fillId="5" borderId="13" xfId="80" applyNumberFormat="1" applyFont="1" applyFill="1" applyBorder="1"/>
    <xf numFmtId="3" fontId="32" fillId="2" borderId="26" xfId="80" applyNumberFormat="1" applyFont="1" applyFill="1" applyBorder="1"/>
    <xf numFmtId="3" fontId="32" fillId="2" borderId="19" xfId="80" applyNumberFormat="1" applyFont="1" applyFill="1" applyBorder="1"/>
    <xf numFmtId="3" fontId="32" fillId="4" borderId="26" xfId="80" applyNumberFormat="1" applyFont="1" applyFill="1" applyBorder="1"/>
    <xf numFmtId="3" fontId="32" fillId="4" borderId="19" xfId="80" applyNumberFormat="1" applyFont="1" applyFill="1" applyBorder="1"/>
    <xf numFmtId="172" fontId="32" fillId="3" borderId="26" xfId="80" applyNumberFormat="1" applyFont="1" applyFill="1" applyBorder="1"/>
    <xf numFmtId="172" fontId="32" fillId="3" borderId="19" xfId="80" applyNumberFormat="1" applyFont="1" applyFill="1" applyBorder="1"/>
    <xf numFmtId="0" fontId="34" fillId="2" borderId="22" xfId="74" applyFont="1" applyFill="1" applyBorder="1" applyAlignment="1">
      <alignment horizontal="center"/>
    </xf>
    <xf numFmtId="0" fontId="34" fillId="2" borderId="21" xfId="74" applyFont="1" applyFill="1" applyBorder="1" applyAlignment="1">
      <alignment horizontal="center"/>
    </xf>
    <xf numFmtId="0" fontId="34" fillId="2" borderId="23" xfId="80" applyFont="1" applyFill="1" applyBorder="1" applyAlignment="1">
      <alignment horizontal="center"/>
    </xf>
    <xf numFmtId="0" fontId="34" fillId="2" borderId="24" xfId="80" applyFont="1" applyFill="1" applyBorder="1" applyAlignment="1">
      <alignment horizontal="center"/>
    </xf>
    <xf numFmtId="0" fontId="42" fillId="0" borderId="1" xfId="0" applyFont="1" applyFill="1" applyBorder="1"/>
    <xf numFmtId="0" fontId="42" fillId="0" borderId="2" xfId="0" applyFont="1" applyFill="1" applyBorder="1"/>
    <xf numFmtId="3" fontId="32" fillId="0" borderId="26" xfId="78" applyNumberFormat="1" applyFont="1" applyFill="1" applyBorder="1" applyAlignment="1">
      <alignment horizontal="right"/>
    </xf>
    <xf numFmtId="9" fontId="32" fillId="0" borderId="26" xfId="78" applyNumberFormat="1" applyFont="1" applyFill="1" applyBorder="1" applyAlignment="1">
      <alignment horizontal="right"/>
    </xf>
    <xf numFmtId="3" fontId="32" fillId="0" borderId="19" xfId="78" applyNumberFormat="1" applyFont="1" applyFill="1" applyBorder="1" applyAlignment="1">
      <alignment horizontal="right"/>
    </xf>
    <xf numFmtId="0" fontId="34" fillId="2" borderId="20" xfId="80" applyFont="1" applyFill="1" applyBorder="1" applyAlignment="1">
      <alignment horizontal="center"/>
    </xf>
    <xf numFmtId="0" fontId="35" fillId="2" borderId="27" xfId="0" applyFont="1" applyFill="1" applyBorder="1" applyAlignment="1">
      <alignment horizontal="center" vertical="center"/>
    </xf>
    <xf numFmtId="0" fontId="40" fillId="2" borderId="8" xfId="0" applyFont="1" applyFill="1" applyBorder="1" applyAlignment="1">
      <alignment horizontal="center" vertical="center"/>
    </xf>
    <xf numFmtId="0" fontId="35" fillId="2" borderId="24" xfId="0" applyFont="1" applyFill="1" applyBorder="1" applyAlignment="1">
      <alignment horizontal="center" vertical="center"/>
    </xf>
    <xf numFmtId="0" fontId="41" fillId="2" borderId="8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/>
    <xf numFmtId="0" fontId="35" fillId="0" borderId="0" xfId="0" applyFont="1" applyFill="1"/>
    <xf numFmtId="0" fontId="35" fillId="0" borderId="34" xfId="0" applyFont="1" applyFill="1" applyBorder="1" applyAlignment="1"/>
    <xf numFmtId="0" fontId="43" fillId="0" borderId="0" xfId="0" applyFont="1" applyFill="1" applyBorder="1" applyAlignment="1"/>
    <xf numFmtId="0" fontId="35" fillId="0" borderId="36" xfId="0" applyFont="1" applyFill="1" applyBorder="1"/>
    <xf numFmtId="0" fontId="0" fillId="0" borderId="0" xfId="0" applyFill="1"/>
    <xf numFmtId="0" fontId="0" fillId="0" borderId="36" xfId="0" applyFill="1" applyBorder="1" applyAlignment="1"/>
    <xf numFmtId="0" fontId="8" fillId="0" borderId="0" xfId="80" applyFill="1"/>
    <xf numFmtId="0" fontId="9" fillId="0" borderId="34" xfId="80" applyFont="1" applyFill="1" applyBorder="1" applyAlignment="1"/>
    <xf numFmtId="3" fontId="36" fillId="0" borderId="6" xfId="0" applyNumberFormat="1" applyFont="1" applyFill="1" applyBorder="1" applyAlignment="1">
      <alignment horizontal="right" vertical="top"/>
    </xf>
    <xf numFmtId="3" fontId="36" fillId="0" borderId="4" xfId="0" applyNumberFormat="1" applyFont="1" applyFill="1" applyBorder="1" applyAlignment="1">
      <alignment horizontal="right" vertical="top"/>
    </xf>
    <xf numFmtId="3" fontId="37" fillId="0" borderId="4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7" fillId="0" borderId="8" xfId="0" applyNumberFormat="1" applyFont="1" applyFill="1" applyBorder="1" applyAlignment="1">
      <alignment horizontal="right" vertical="top"/>
    </xf>
    <xf numFmtId="3" fontId="38" fillId="0" borderId="10" xfId="0" applyNumberFormat="1" applyFont="1" applyFill="1" applyBorder="1" applyAlignment="1">
      <alignment horizontal="right" vertical="top"/>
    </xf>
    <xf numFmtId="3" fontId="38" fillId="0" borderId="8" xfId="0" applyNumberFormat="1" applyFont="1" applyFill="1" applyBorder="1" applyAlignment="1">
      <alignment horizontal="right" vertical="top"/>
    </xf>
    <xf numFmtId="3" fontId="39" fillId="0" borderId="8" xfId="0" applyNumberFormat="1" applyFont="1" applyFill="1" applyBorder="1" applyAlignment="1">
      <alignment horizontal="right" vertical="top"/>
    </xf>
    <xf numFmtId="3" fontId="36" fillId="0" borderId="30" xfId="0" applyNumberFormat="1" applyFont="1" applyFill="1" applyBorder="1" applyAlignment="1">
      <alignment horizontal="right" vertical="top"/>
    </xf>
    <xf numFmtId="3" fontId="36" fillId="0" borderId="22" xfId="0" applyNumberFormat="1" applyFont="1" applyFill="1" applyBorder="1" applyAlignment="1">
      <alignment horizontal="right" vertical="top"/>
    </xf>
    <xf numFmtId="3" fontId="37" fillId="0" borderId="22" xfId="0" applyNumberFormat="1" applyFont="1" applyFill="1" applyBorder="1" applyAlignment="1">
      <alignment horizontal="right" vertical="top"/>
    </xf>
    <xf numFmtId="0" fontId="7" fillId="0" borderId="0" xfId="81" applyFont="1" applyFill="1"/>
    <xf numFmtId="0" fontId="10" fillId="0" borderId="34" xfId="81" applyFont="1" applyFill="1" applyBorder="1" applyAlignment="1"/>
    <xf numFmtId="0" fontId="33" fillId="0" borderId="0" xfId="49" applyFont="1" applyFill="1"/>
    <xf numFmtId="0" fontId="0" fillId="0" borderId="0" xfId="0" applyFill="1" applyAlignment="1">
      <alignment horizontal="left"/>
    </xf>
    <xf numFmtId="165" fontId="0" fillId="0" borderId="0" xfId="0" applyNumberFormat="1" applyFill="1"/>
    <xf numFmtId="9" fontId="0" fillId="0" borderId="0" xfId="0" applyNumberFormat="1" applyFill="1"/>
    <xf numFmtId="165" fontId="0" fillId="0" borderId="0" xfId="0" applyNumberFormat="1" applyFill="1" applyAlignment="1">
      <alignment horizontal="right"/>
    </xf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0" fontId="1" fillId="0" borderId="0" xfId="78" applyFill="1" applyBorder="1" applyAlignment="1"/>
    <xf numFmtId="3" fontId="1" fillId="0" borderId="0" xfId="78" applyNumberFormat="1" applyFill="1" applyBorder="1" applyAlignment="1"/>
    <xf numFmtId="3" fontId="0" fillId="0" borderId="0" xfId="0" applyNumberFormat="1" applyFill="1"/>
    <xf numFmtId="0" fontId="0" fillId="0" borderId="34" xfId="0" applyFill="1" applyBorder="1" applyAlignment="1"/>
    <xf numFmtId="0" fontId="45" fillId="0" borderId="36" xfId="0" applyFont="1" applyFill="1" applyBorder="1" applyAlignment="1"/>
    <xf numFmtId="165" fontId="3" fillId="0" borderId="52" xfId="53" applyNumberFormat="1" applyFont="1" applyFill="1" applyBorder="1"/>
    <xf numFmtId="9" fontId="3" fillId="0" borderId="52" xfId="53" applyNumberFormat="1" applyFont="1" applyFill="1" applyBorder="1"/>
    <xf numFmtId="0" fontId="0" fillId="0" borderId="0" xfId="0" applyFill="1" applyBorder="1" applyAlignment="1"/>
    <xf numFmtId="0" fontId="0" fillId="0" borderId="0" xfId="0" applyFont="1" applyFill="1"/>
    <xf numFmtId="0" fontId="51" fillId="3" borderId="17" xfId="1" applyFont="1" applyFill="1" applyBorder="1"/>
    <xf numFmtId="0" fontId="51" fillId="4" borderId="31" xfId="1" applyFont="1" applyFill="1" applyBorder="1"/>
    <xf numFmtId="0" fontId="51" fillId="4" borderId="16" xfId="1" applyFont="1" applyFill="1" applyBorder="1"/>
    <xf numFmtId="0" fontId="35" fillId="0" borderId="28" xfId="0" applyFont="1" applyFill="1" applyBorder="1" applyAlignment="1"/>
    <xf numFmtId="0" fontId="35" fillId="0" borderId="29" xfId="0" applyFont="1" applyFill="1" applyBorder="1" applyAlignment="1"/>
    <xf numFmtId="0" fontId="35" fillId="0" borderId="47" xfId="0" applyFont="1" applyFill="1" applyBorder="1" applyAlignment="1"/>
    <xf numFmtId="0" fontId="32" fillId="2" borderId="25" xfId="78" applyFont="1" applyFill="1" applyBorder="1" applyAlignment="1">
      <alignment horizontal="right"/>
    </xf>
    <xf numFmtId="3" fontId="32" fillId="2" borderId="46" xfId="78" applyNumberFormat="1" applyFont="1" applyFill="1" applyBorder="1"/>
    <xf numFmtId="0" fontId="3" fillId="2" borderId="18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left"/>
    </xf>
    <xf numFmtId="0" fontId="3" fillId="2" borderId="50" xfId="53" applyFont="1" applyFill="1" applyBorder="1" applyAlignment="1">
      <alignment horizontal="right"/>
    </xf>
    <xf numFmtId="0" fontId="29" fillId="3" borderId="3" xfId="1" applyFill="1" applyBorder="1"/>
    <xf numFmtId="0" fontId="35" fillId="5" borderId="5" xfId="0" applyFont="1" applyFill="1" applyBorder="1"/>
    <xf numFmtId="0" fontId="29" fillId="6" borderId="3" xfId="1" applyFill="1" applyBorder="1"/>
    <xf numFmtId="0" fontId="35" fillId="5" borderId="9" xfId="0" applyFont="1" applyFill="1" applyBorder="1"/>
    <xf numFmtId="0" fontId="29" fillId="6" borderId="45" xfId="1" applyFill="1" applyBorder="1"/>
    <xf numFmtId="0" fontId="35" fillId="5" borderId="21" xfId="0" applyFont="1" applyFill="1" applyBorder="1"/>
    <xf numFmtId="0" fontId="35" fillId="5" borderId="34" xfId="0" applyFont="1" applyFill="1" applyBorder="1"/>
    <xf numFmtId="0" fontId="29" fillId="2" borderId="3" xfId="1" applyFill="1" applyBorder="1"/>
    <xf numFmtId="0" fontId="35" fillId="5" borderId="36" xfId="0" applyFont="1" applyFill="1" applyBorder="1"/>
    <xf numFmtId="0" fontId="29" fillId="4" borderId="3" xfId="1" applyFill="1" applyBorder="1"/>
    <xf numFmtId="9" fontId="37" fillId="0" borderId="5" xfId="0" applyNumberFormat="1" applyFont="1" applyFill="1" applyBorder="1" applyAlignment="1">
      <alignment horizontal="right" vertical="top"/>
    </xf>
    <xf numFmtId="9" fontId="37" fillId="0" borderId="9" xfId="0" applyNumberFormat="1" applyFont="1" applyFill="1" applyBorder="1" applyAlignment="1">
      <alignment horizontal="right" vertical="top"/>
    </xf>
    <xf numFmtId="9" fontId="39" fillId="0" borderId="9" xfId="0" applyNumberFormat="1" applyFont="1" applyFill="1" applyBorder="1" applyAlignment="1">
      <alignment horizontal="right" vertical="top"/>
    </xf>
    <xf numFmtId="9" fontId="37" fillId="0" borderId="21" xfId="0" applyNumberFormat="1" applyFont="1" applyFill="1" applyBorder="1" applyAlignment="1">
      <alignment horizontal="right" vertical="top"/>
    </xf>
    <xf numFmtId="9" fontId="0" fillId="0" borderId="0" xfId="0" applyNumberFormat="1" applyFill="1" applyBorder="1" applyAlignment="1"/>
    <xf numFmtId="0" fontId="3" fillId="2" borderId="26" xfId="79" applyFont="1" applyFill="1" applyBorder="1"/>
    <xf numFmtId="0" fontId="3" fillId="2" borderId="26" xfId="53" applyFont="1" applyFill="1" applyBorder="1" applyAlignment="1">
      <alignment horizontal="left"/>
    </xf>
    <xf numFmtId="3" fontId="3" fillId="2" borderId="19" xfId="53" applyNumberFormat="1" applyFont="1" applyFill="1" applyBorder="1" applyAlignment="1">
      <alignment horizontal="left"/>
    </xf>
    <xf numFmtId="165" fontId="44" fillId="0" borderId="0" xfId="78" applyNumberFormat="1" applyFont="1" applyFill="1" applyBorder="1" applyAlignment="1"/>
    <xf numFmtId="3" fontId="44" fillId="0" borderId="0" xfId="78" applyNumberFormat="1" applyFont="1" applyFill="1" applyBorder="1" applyAlignment="1"/>
    <xf numFmtId="3" fontId="34" fillId="0" borderId="27" xfId="53" applyNumberFormat="1" applyFont="1" applyFill="1" applyBorder="1"/>
    <xf numFmtId="3" fontId="34" fillId="0" borderId="24" xfId="53" applyNumberFormat="1" applyFont="1" applyFill="1" applyBorder="1"/>
    <xf numFmtId="165" fontId="34" fillId="2" borderId="23" xfId="53" applyNumberFormat="1" applyFont="1" applyFill="1" applyBorder="1" applyAlignment="1">
      <alignment horizontal="right"/>
    </xf>
    <xf numFmtId="170" fontId="0" fillId="0" borderId="0" xfId="0" applyNumberFormat="1" applyFill="1" applyBorder="1" applyAlignment="1"/>
    <xf numFmtId="0" fontId="0" fillId="0" borderId="36" xfId="0" applyFont="1" applyFill="1" applyBorder="1" applyAlignment="1"/>
    <xf numFmtId="0" fontId="27" fillId="0" borderId="0" xfId="0" applyFont="1" applyFill="1"/>
    <xf numFmtId="16" fontId="27" fillId="0" borderId="0" xfId="0" quotePrefix="1" applyNumberFormat="1" applyFont="1" applyFill="1"/>
    <xf numFmtId="0" fontId="27" fillId="0" borderId="0" xfId="0" quotePrefix="1" applyFont="1" applyFill="1"/>
    <xf numFmtId="172" fontId="27" fillId="0" borderId="0" xfId="0" applyNumberFormat="1" applyFont="1" applyFill="1"/>
    <xf numFmtId="173" fontId="27" fillId="0" borderId="0" xfId="0" applyNumberFormat="1" applyFont="1" applyFill="1"/>
    <xf numFmtId="3" fontId="27" fillId="0" borderId="0" xfId="0" applyNumberFormat="1" applyFont="1" applyFill="1"/>
    <xf numFmtId="0" fontId="32" fillId="0" borderId="2" xfId="78" applyFont="1" applyFill="1" applyBorder="1" applyAlignment="1">
      <alignment horizontal="left"/>
    </xf>
    <xf numFmtId="9" fontId="1" fillId="0" borderId="0" xfId="78" applyNumberFormat="1" applyFill="1" applyBorder="1" applyAlignment="1"/>
    <xf numFmtId="0" fontId="34" fillId="2" borderId="36" xfId="0" applyFont="1" applyFill="1" applyBorder="1" applyAlignment="1">
      <alignment horizontal="center"/>
    </xf>
    <xf numFmtId="170" fontId="0" fillId="0" borderId="34" xfId="0" applyNumberFormat="1" applyFill="1" applyBorder="1" applyAlignment="1"/>
    <xf numFmtId="170" fontId="0" fillId="0" borderId="0" xfId="0" applyNumberFormat="1" applyFill="1"/>
    <xf numFmtId="9" fontId="0" fillId="0" borderId="34" xfId="0" applyNumberFormat="1" applyFill="1" applyBorder="1" applyAlignment="1"/>
    <xf numFmtId="3" fontId="45" fillId="0" borderId="36" xfId="0" applyNumberFormat="1" applyFont="1" applyFill="1" applyBorder="1" applyAlignment="1"/>
    <xf numFmtId="3" fontId="3" fillId="0" borderId="51" xfId="53" applyNumberFormat="1" applyFont="1" applyFill="1" applyBorder="1"/>
    <xf numFmtId="3" fontId="3" fillId="0" borderId="52" xfId="53" applyNumberFormat="1" applyFont="1" applyFill="1" applyBorder="1"/>
    <xf numFmtId="3" fontId="3" fillId="0" borderId="53" xfId="53" applyNumberFormat="1" applyFont="1" applyFill="1" applyBorder="1"/>
    <xf numFmtId="9" fontId="45" fillId="0" borderId="36" xfId="0" applyNumberFormat="1" applyFont="1" applyFill="1" applyBorder="1" applyAlignment="1"/>
    <xf numFmtId="0" fontId="34" fillId="2" borderId="36" xfId="0" applyNumberFormat="1" applyFont="1" applyFill="1" applyBorder="1" applyAlignment="1">
      <alignment horizontal="center"/>
    </xf>
    <xf numFmtId="0" fontId="35" fillId="0" borderId="0" xfId="0" applyFont="1" applyFill="1"/>
    <xf numFmtId="0" fontId="42" fillId="3" borderId="25" xfId="0" applyFont="1" applyFill="1" applyBorder="1" applyAlignment="1"/>
    <xf numFmtId="0" fontId="0" fillId="0" borderId="35" xfId="0" applyBorder="1" applyAlignment="1"/>
    <xf numFmtId="0" fontId="42" fillId="2" borderId="25" xfId="0" applyFont="1" applyFill="1" applyBorder="1" applyAlignment="1"/>
    <xf numFmtId="0" fontId="42" fillId="4" borderId="25" xfId="0" applyFont="1" applyFill="1" applyBorder="1" applyAlignment="1"/>
    <xf numFmtId="0" fontId="45" fillId="0" borderId="1" xfId="0" applyFont="1" applyFill="1" applyBorder="1" applyAlignment="1"/>
    <xf numFmtId="0" fontId="0" fillId="0" borderId="1" xfId="0" applyFill="1" applyBorder="1" applyAlignment="1"/>
    <xf numFmtId="0" fontId="0" fillId="0" borderId="1" xfId="0" applyBorder="1" applyAlignment="1"/>
    <xf numFmtId="0" fontId="46" fillId="5" borderId="15" xfId="80" applyFont="1" applyFill="1" applyBorder="1" applyAlignment="1">
      <alignment horizontal="center" vertical="center"/>
    </xf>
    <xf numFmtId="0" fontId="47" fillId="0" borderId="2" xfId="0" applyFont="1" applyBorder="1" applyAlignment="1">
      <alignment horizontal="center" vertical="center"/>
    </xf>
    <xf numFmtId="0" fontId="34" fillId="2" borderId="23" xfId="74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4" xfId="0" applyBorder="1" applyAlignment="1">
      <alignment horizontal="center"/>
    </xf>
    <xf numFmtId="0" fontId="34" fillId="2" borderId="20" xfId="80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" xfId="0" applyFont="1" applyFill="1" applyBorder="1" applyAlignment="1"/>
    <xf numFmtId="0" fontId="35" fillId="0" borderId="0" xfId="0" applyFont="1" applyFill="1"/>
    <xf numFmtId="0" fontId="2" fillId="0" borderId="1" xfId="0" applyFont="1" applyFill="1" applyBorder="1" applyAlignment="1"/>
    <xf numFmtId="0" fontId="41" fillId="2" borderId="23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0" fillId="2" borderId="8" xfId="0" applyFont="1" applyFill="1" applyBorder="1" applyAlignment="1">
      <alignment horizontal="center" vertical="center"/>
    </xf>
    <xf numFmtId="0" fontId="35" fillId="2" borderId="9" xfId="0" applyFont="1" applyFill="1" applyBorder="1" applyAlignment="1">
      <alignment horizontal="center" vertical="center"/>
    </xf>
    <xf numFmtId="0" fontId="48" fillId="0" borderId="0" xfId="0" applyFont="1" applyFill="1" applyAlignment="1">
      <alignment vertical="center" wrapText="1"/>
    </xf>
    <xf numFmtId="0" fontId="5" fillId="0" borderId="1" xfId="0" applyFont="1" applyFill="1" applyBorder="1" applyAlignment="1"/>
    <xf numFmtId="0" fontId="35" fillId="2" borderId="7" xfId="0" applyFont="1" applyFill="1" applyBorder="1" applyAlignment="1">
      <alignment horizontal="center" vertical="center"/>
    </xf>
    <xf numFmtId="0" fontId="35" fillId="2" borderId="8" xfId="0" applyFont="1" applyFill="1" applyBorder="1" applyAlignment="1">
      <alignment horizontal="center" vertical="center"/>
    </xf>
    <xf numFmtId="0" fontId="41" fillId="2" borderId="27" xfId="0" applyFont="1" applyFill="1" applyBorder="1" applyAlignment="1">
      <alignment horizontal="center" vertical="center"/>
    </xf>
    <xf numFmtId="0" fontId="35" fillId="2" borderId="24" xfId="0" applyFont="1" applyFill="1" applyBorder="1" applyAlignment="1">
      <alignment horizontal="center" vertical="center"/>
    </xf>
    <xf numFmtId="0" fontId="41" fillId="2" borderId="8" xfId="0" applyFont="1" applyFill="1" applyBorder="1" applyAlignment="1">
      <alignment horizontal="center" vertical="center" wrapText="1"/>
    </xf>
    <xf numFmtId="0" fontId="35" fillId="2" borderId="22" xfId="0" applyFont="1" applyFill="1" applyBorder="1" applyAlignment="1">
      <alignment horizontal="center" vertical="center" wrapText="1"/>
    </xf>
    <xf numFmtId="0" fontId="39" fillId="2" borderId="8" xfId="0" applyFont="1" applyFill="1" applyBorder="1" applyAlignment="1">
      <alignment horizontal="center" vertical="center" wrapText="1"/>
    </xf>
    <xf numFmtId="0" fontId="39" fillId="2" borderId="9" xfId="0" applyFont="1" applyFill="1" applyBorder="1" applyAlignment="1">
      <alignment horizontal="center" vertical="center" wrapText="1"/>
    </xf>
    <xf numFmtId="0" fontId="35" fillId="2" borderId="21" xfId="0" applyFont="1" applyFill="1" applyBorder="1" applyAlignment="1">
      <alignment horizontal="center" vertical="center" wrapText="1"/>
    </xf>
    <xf numFmtId="0" fontId="2" fillId="0" borderId="1" xfId="14" applyFont="1" applyFill="1" applyBorder="1" applyAlignment="1"/>
    <xf numFmtId="0" fontId="26" fillId="0" borderId="1" xfId="14" applyFill="1" applyBorder="1" applyAlignment="1"/>
    <xf numFmtId="165" fontId="34" fillId="0" borderId="0" xfId="53" applyNumberFormat="1" applyFont="1" applyFill="1" applyBorder="1" applyAlignment="1">
      <alignment horizontal="center"/>
    </xf>
    <xf numFmtId="165" fontId="33" fillId="0" borderId="0" xfId="79" applyNumberFormat="1" applyFont="1" applyFill="1" applyBorder="1" applyAlignment="1">
      <alignment horizontal="center"/>
    </xf>
    <xf numFmtId="165" fontId="34" fillId="2" borderId="23" xfId="53" applyNumberFormat="1" applyFont="1" applyFill="1" applyBorder="1" applyAlignment="1">
      <alignment horizontal="right"/>
    </xf>
    <xf numFmtId="165" fontId="33" fillId="2" borderId="27" xfId="79" applyNumberFormat="1" applyFont="1" applyFill="1" applyBorder="1" applyAlignment="1">
      <alignment horizontal="right"/>
    </xf>
    <xf numFmtId="165" fontId="49" fillId="0" borderId="1" xfId="14" applyNumberFormat="1" applyFont="1" applyFill="1" applyBorder="1" applyAlignment="1"/>
    <xf numFmtId="0" fontId="5" fillId="0" borderId="1" xfId="14" applyFont="1" applyFill="1" applyBorder="1" applyAlignment="1"/>
    <xf numFmtId="3" fontId="32" fillId="2" borderId="48" xfId="78" applyNumberFormat="1" applyFont="1" applyFill="1" applyBorder="1" applyAlignment="1">
      <alignment horizontal="left"/>
    </xf>
    <xf numFmtId="0" fontId="35" fillId="2" borderId="39" xfId="0" applyFont="1" applyFill="1" applyBorder="1" applyAlignment="1"/>
    <xf numFmtId="3" fontId="32" fillId="2" borderId="41" xfId="78" applyNumberFormat="1" applyFont="1" applyFill="1" applyBorder="1" applyAlignment="1"/>
    <xf numFmtId="0" fontId="42" fillId="2" borderId="48" xfId="0" applyFont="1" applyFill="1" applyBorder="1" applyAlignment="1">
      <alignment horizontal="left"/>
    </xf>
    <xf numFmtId="0" fontId="0" fillId="2" borderId="36" xfId="0" applyFill="1" applyBorder="1" applyAlignment="1">
      <alignment horizontal="left"/>
    </xf>
    <xf numFmtId="0" fontId="0" fillId="2" borderId="39" xfId="0" applyFill="1" applyBorder="1" applyAlignment="1">
      <alignment horizontal="left"/>
    </xf>
    <xf numFmtId="0" fontId="42" fillId="2" borderId="41" xfId="0" applyFont="1" applyFill="1" applyBorder="1" applyAlignment="1">
      <alignment horizontal="left"/>
    </xf>
    <xf numFmtId="3" fontId="42" fillId="2" borderId="41" xfId="0" applyNumberFormat="1" applyFont="1" applyFill="1" applyBorder="1" applyAlignment="1">
      <alignment horizontal="left"/>
    </xf>
    <xf numFmtId="3" fontId="0" fillId="2" borderId="37" xfId="0" applyNumberFormat="1" applyFill="1" applyBorder="1" applyAlignment="1">
      <alignment horizontal="left"/>
    </xf>
    <xf numFmtId="0" fontId="6" fillId="0" borderId="1" xfId="14" applyFont="1" applyFill="1" applyBorder="1" applyAlignment="1"/>
    <xf numFmtId="0" fontId="2" fillId="0" borderId="1" xfId="0" applyFont="1" applyFill="1" applyBorder="1" applyAlignment="1">
      <alignment wrapText="1"/>
    </xf>
    <xf numFmtId="0" fontId="28" fillId="2" borderId="46" xfId="0" applyFont="1" applyFill="1" applyBorder="1" applyAlignment="1">
      <alignment vertical="center"/>
    </xf>
    <xf numFmtId="3" fontId="34" fillId="2" borderId="48" xfId="26" applyNumberFormat="1" applyFont="1" applyFill="1" applyBorder="1" applyAlignment="1">
      <alignment horizontal="center"/>
    </xf>
    <xf numFmtId="3" fontId="34" fillId="2" borderId="36" xfId="26" applyNumberFormat="1" applyFont="1" applyFill="1" applyBorder="1" applyAlignment="1">
      <alignment horizontal="center"/>
    </xf>
    <xf numFmtId="3" fontId="34" fillId="2" borderId="37" xfId="26" applyNumberFormat="1" applyFont="1" applyFill="1" applyBorder="1" applyAlignment="1">
      <alignment horizontal="center"/>
    </xf>
    <xf numFmtId="3" fontId="34" fillId="2" borderId="37" xfId="0" applyNumberFormat="1" applyFont="1" applyFill="1" applyBorder="1" applyAlignment="1">
      <alignment horizontal="center" vertical="top"/>
    </xf>
    <xf numFmtId="0" fontId="34" fillId="2" borderId="28" xfId="0" applyFont="1" applyFill="1" applyBorder="1" applyAlignment="1">
      <alignment horizontal="center" vertical="top" wrapText="1"/>
    </xf>
    <xf numFmtId="0" fontId="34" fillId="2" borderId="28" xfId="0" applyFont="1" applyFill="1" applyBorder="1" applyAlignment="1">
      <alignment horizontal="center" vertical="top"/>
    </xf>
    <xf numFmtId="49" fontId="34" fillId="2" borderId="28" xfId="0" applyNumberFormat="1" applyFont="1" applyFill="1" applyBorder="1" applyAlignment="1">
      <alignment horizontal="center" vertical="top"/>
    </xf>
    <xf numFmtId="0" fontId="34" fillId="2" borderId="28" xfId="0" applyFont="1" applyFill="1" applyBorder="1" applyAlignment="1">
      <alignment horizontal="center" vertical="center"/>
    </xf>
    <xf numFmtId="0" fontId="34" fillId="2" borderId="48" xfId="0" quotePrefix="1" applyFont="1" applyFill="1" applyBorder="1" applyAlignment="1">
      <alignment horizontal="center"/>
    </xf>
    <xf numFmtId="0" fontId="34" fillId="2" borderId="37" xfId="0" applyFont="1" applyFill="1" applyBorder="1" applyAlignment="1">
      <alignment horizontal="center"/>
    </xf>
    <xf numFmtId="9" fontId="50" fillId="2" borderId="37" xfId="0" applyNumberFormat="1" applyFont="1" applyFill="1" applyBorder="1" applyAlignment="1">
      <alignment horizontal="center" vertical="top"/>
    </xf>
    <xf numFmtId="0" fontId="34" fillId="2" borderId="48" xfId="0" quotePrefix="1" applyNumberFormat="1" applyFont="1" applyFill="1" applyBorder="1" applyAlignment="1">
      <alignment horizontal="center"/>
    </xf>
    <xf numFmtId="0" fontId="34" fillId="2" borderId="37" xfId="0" applyNumberFormat="1" applyFont="1" applyFill="1" applyBorder="1" applyAlignment="1">
      <alignment horizontal="center"/>
    </xf>
    <xf numFmtId="0" fontId="50" fillId="2" borderId="37" xfId="0" applyNumberFormat="1" applyFont="1" applyFill="1" applyBorder="1" applyAlignment="1">
      <alignment horizontal="center" vertical="top"/>
    </xf>
    <xf numFmtId="0" fontId="53" fillId="0" borderId="0" xfId="1" applyFont="1" applyFill="1"/>
    <xf numFmtId="3" fontId="36" fillId="7" borderId="55" xfId="0" applyNumberFormat="1" applyFont="1" applyFill="1" applyBorder="1" applyAlignment="1">
      <alignment horizontal="right" vertical="top"/>
    </xf>
    <xf numFmtId="3" fontId="36" fillId="7" borderId="56" xfId="0" applyNumberFormat="1" applyFont="1" applyFill="1" applyBorder="1" applyAlignment="1">
      <alignment horizontal="right" vertical="top"/>
    </xf>
    <xf numFmtId="174" fontId="36" fillId="7" borderId="57" xfId="0" applyNumberFormat="1" applyFont="1" applyFill="1" applyBorder="1" applyAlignment="1">
      <alignment horizontal="right" vertical="top"/>
    </xf>
    <xf numFmtId="3" fontId="36" fillId="0" borderId="55" xfId="0" applyNumberFormat="1" applyFont="1" applyBorder="1" applyAlignment="1">
      <alignment horizontal="right" vertical="top"/>
    </xf>
    <xf numFmtId="174" fontId="36" fillId="7" borderId="58" xfId="0" applyNumberFormat="1" applyFont="1" applyFill="1" applyBorder="1" applyAlignment="1">
      <alignment horizontal="right" vertical="top"/>
    </xf>
    <xf numFmtId="3" fontId="38" fillId="7" borderId="60" xfId="0" applyNumberFormat="1" applyFont="1" applyFill="1" applyBorder="1" applyAlignment="1">
      <alignment horizontal="right" vertical="top"/>
    </xf>
    <xf numFmtId="3" fontId="38" fillId="7" borderId="61" xfId="0" applyNumberFormat="1" applyFont="1" applyFill="1" applyBorder="1" applyAlignment="1">
      <alignment horizontal="right" vertical="top"/>
    </xf>
    <xf numFmtId="174" fontId="38" fillId="7" borderId="62" xfId="0" applyNumberFormat="1" applyFont="1" applyFill="1" applyBorder="1" applyAlignment="1">
      <alignment horizontal="right" vertical="top"/>
    </xf>
    <xf numFmtId="3" fontId="38" fillId="0" borderId="60" xfId="0" applyNumberFormat="1" applyFont="1" applyBorder="1" applyAlignment="1">
      <alignment horizontal="right" vertical="top"/>
    </xf>
    <xf numFmtId="0" fontId="38" fillId="7" borderId="63" xfId="0" applyFont="1" applyFill="1" applyBorder="1" applyAlignment="1">
      <alignment horizontal="right" vertical="top"/>
    </xf>
    <xf numFmtId="0" fontId="36" fillId="7" borderId="58" xfId="0" applyFont="1" applyFill="1" applyBorder="1" applyAlignment="1">
      <alignment horizontal="right" vertical="top"/>
    </xf>
    <xf numFmtId="174" fontId="38" fillId="7" borderId="63" xfId="0" applyNumberFormat="1" applyFont="1" applyFill="1" applyBorder="1" applyAlignment="1">
      <alignment horizontal="right" vertical="top"/>
    </xf>
    <xf numFmtId="0" fontId="38" fillId="7" borderId="62" xfId="0" applyFont="1" applyFill="1" applyBorder="1" applyAlignment="1">
      <alignment horizontal="right" vertical="top"/>
    </xf>
    <xf numFmtId="0" fontId="36" fillId="7" borderId="57" xfId="0" applyFont="1" applyFill="1" applyBorder="1" applyAlignment="1">
      <alignment horizontal="right" vertical="top"/>
    </xf>
    <xf numFmtId="3" fontId="38" fillId="0" borderId="64" xfId="0" applyNumberFormat="1" applyFont="1" applyBorder="1" applyAlignment="1">
      <alignment horizontal="right" vertical="top"/>
    </xf>
    <xf numFmtId="3" fontId="38" fillId="0" borderId="65" xfId="0" applyNumberFormat="1" applyFont="1" applyBorder="1" applyAlignment="1">
      <alignment horizontal="right" vertical="top"/>
    </xf>
    <xf numFmtId="0" fontId="38" fillId="0" borderId="66" xfId="0" applyFont="1" applyBorder="1" applyAlignment="1">
      <alignment horizontal="right" vertical="top"/>
    </xf>
    <xf numFmtId="174" fontId="38" fillId="7" borderId="67" xfId="0" applyNumberFormat="1" applyFont="1" applyFill="1" applyBorder="1" applyAlignment="1">
      <alignment horizontal="right" vertical="top"/>
    </xf>
    <xf numFmtId="0" fontId="40" fillId="8" borderId="54" xfId="0" applyFont="1" applyFill="1" applyBorder="1" applyAlignment="1">
      <alignment vertical="top"/>
    </xf>
    <xf numFmtId="0" fontId="40" fillId="8" borderId="54" xfId="0" applyFont="1" applyFill="1" applyBorder="1" applyAlignment="1">
      <alignment vertical="top" indent="2"/>
    </xf>
    <xf numFmtId="0" fontId="40" fillId="8" borderId="54" xfId="0" applyFont="1" applyFill="1" applyBorder="1" applyAlignment="1">
      <alignment vertical="top" indent="4"/>
    </xf>
    <xf numFmtId="0" fontId="41" fillId="8" borderId="59" xfId="0" applyFont="1" applyFill="1" applyBorder="1" applyAlignment="1">
      <alignment vertical="top" indent="6"/>
    </xf>
    <xf numFmtId="0" fontId="40" fillId="8" borderId="54" xfId="0" applyFont="1" applyFill="1" applyBorder="1" applyAlignment="1">
      <alignment vertical="top" indent="8"/>
    </xf>
    <xf numFmtId="0" fontId="41" fillId="8" borderId="59" xfId="0" applyFont="1" applyFill="1" applyBorder="1" applyAlignment="1">
      <alignment vertical="top" indent="2"/>
    </xf>
    <xf numFmtId="0" fontId="41" fillId="8" borderId="59" xfId="0" applyFont="1" applyFill="1" applyBorder="1" applyAlignment="1">
      <alignment vertical="top" indent="4"/>
    </xf>
    <xf numFmtId="0" fontId="41" fillId="8" borderId="59" xfId="0" applyFont="1" applyFill="1" applyBorder="1" applyAlignment="1">
      <alignment vertical="top"/>
    </xf>
    <xf numFmtId="0" fontId="35" fillId="8" borderId="54" xfId="0" applyFont="1" applyFill="1" applyBorder="1"/>
    <xf numFmtId="0" fontId="41" fillId="8" borderId="17" xfId="0" applyFont="1" applyFill="1" applyBorder="1" applyAlignment="1">
      <alignment vertical="top"/>
    </xf>
    <xf numFmtId="0" fontId="33" fillId="0" borderId="0" xfId="0" applyNumberFormat="1" applyFont="1" applyFill="1" applyBorder="1" applyAlignment="1">
      <alignment horizontal="left"/>
    </xf>
    <xf numFmtId="3" fontId="33" fillId="0" borderId="0" xfId="0" applyNumberFormat="1" applyFont="1" applyFill="1" applyBorder="1" applyAlignment="1">
      <alignment horizontal="left"/>
    </xf>
    <xf numFmtId="3" fontId="33" fillId="0" borderId="0" xfId="0" applyNumberFormat="1" applyFont="1" applyFill="1" applyBorder="1"/>
    <xf numFmtId="9" fontId="33" fillId="0" borderId="0" xfId="0" applyNumberFormat="1" applyFont="1" applyFill="1" applyBorder="1"/>
    <xf numFmtId="165" fontId="34" fillId="2" borderId="38" xfId="53" applyNumberFormat="1" applyFont="1" applyFill="1" applyBorder="1" applyAlignment="1">
      <alignment horizontal="left"/>
    </xf>
    <xf numFmtId="165" fontId="34" fillId="2" borderId="40" xfId="53" applyNumberFormat="1" applyFont="1" applyFill="1" applyBorder="1" applyAlignment="1">
      <alignment horizontal="left"/>
    </xf>
    <xf numFmtId="165" fontId="34" fillId="2" borderId="43" xfId="53" applyNumberFormat="1" applyFont="1" applyFill="1" applyBorder="1" applyAlignment="1">
      <alignment horizontal="left"/>
    </xf>
    <xf numFmtId="3" fontId="34" fillId="2" borderId="43" xfId="53" applyNumberFormat="1" applyFont="1" applyFill="1" applyBorder="1" applyAlignment="1">
      <alignment horizontal="left"/>
    </xf>
    <xf numFmtId="3" fontId="34" fillId="2" borderId="49" xfId="53" applyNumberFormat="1" applyFont="1" applyFill="1" applyBorder="1" applyAlignment="1">
      <alignment horizontal="left"/>
    </xf>
    <xf numFmtId="0" fontId="0" fillId="0" borderId="40" xfId="0" applyFill="1" applyBorder="1"/>
    <xf numFmtId="3" fontId="0" fillId="0" borderId="40" xfId="0" applyNumberFormat="1" applyFill="1" applyBorder="1"/>
    <xf numFmtId="3" fontId="0" fillId="0" borderId="46" xfId="0" applyNumberFormat="1" applyFill="1" applyBorder="1"/>
    <xf numFmtId="0" fontId="0" fillId="0" borderId="23" xfId="0" applyFill="1" applyBorder="1"/>
    <xf numFmtId="0" fontId="0" fillId="0" borderId="27" xfId="0" applyFill="1" applyBorder="1"/>
    <xf numFmtId="165" fontId="0" fillId="0" borderId="27" xfId="0" applyNumberFormat="1" applyFill="1" applyBorder="1"/>
    <xf numFmtId="165" fontId="0" fillId="0" borderId="27" xfId="0" applyNumberFormat="1" applyFill="1" applyBorder="1" applyAlignment="1">
      <alignment horizontal="right"/>
    </xf>
    <xf numFmtId="3" fontId="0" fillId="0" borderId="27" xfId="0" applyNumberFormat="1" applyFill="1" applyBorder="1"/>
    <xf numFmtId="3" fontId="0" fillId="0" borderId="24" xfId="0" applyNumberFormat="1" applyFill="1" applyBorder="1"/>
    <xf numFmtId="0" fontId="0" fillId="0" borderId="7" xfId="0" applyFill="1" applyBorder="1"/>
    <xf numFmtId="0" fontId="0" fillId="0" borderId="8" xfId="0" applyFill="1" applyBorder="1"/>
    <xf numFmtId="165" fontId="0" fillId="0" borderId="8" xfId="0" applyNumberFormat="1" applyFill="1" applyBorder="1"/>
    <xf numFmtId="165" fontId="0" fillId="0" borderId="8" xfId="0" applyNumberFormat="1" applyFill="1" applyBorder="1" applyAlignment="1">
      <alignment horizontal="right"/>
    </xf>
    <xf numFmtId="3" fontId="0" fillId="0" borderId="8" xfId="0" applyNumberFormat="1" applyFill="1" applyBorder="1"/>
    <xf numFmtId="3" fontId="0" fillId="0" borderId="9" xfId="0" applyNumberFormat="1" applyFill="1" applyBorder="1"/>
    <xf numFmtId="0" fontId="0" fillId="0" borderId="20" xfId="0" applyFill="1" applyBorder="1"/>
    <xf numFmtId="0" fontId="0" fillId="0" borderId="22" xfId="0" applyFill="1" applyBorder="1"/>
    <xf numFmtId="165" fontId="0" fillId="0" borderId="22" xfId="0" applyNumberFormat="1" applyFill="1" applyBorder="1"/>
    <xf numFmtId="165" fontId="0" fillId="0" borderId="22" xfId="0" applyNumberFormat="1" applyFill="1" applyBorder="1" applyAlignment="1">
      <alignment horizontal="right"/>
    </xf>
    <xf numFmtId="3" fontId="0" fillId="0" borderId="22" xfId="0" applyNumberFormat="1" applyFill="1" applyBorder="1"/>
    <xf numFmtId="3" fontId="0" fillId="0" borderId="21" xfId="0" applyNumberFormat="1" applyFill="1" applyBorder="1"/>
    <xf numFmtId="0" fontId="42" fillId="2" borderId="38" xfId="0" applyFont="1" applyFill="1" applyBorder="1"/>
    <xf numFmtId="3" fontId="42" fillId="2" borderId="44" xfId="0" applyNumberFormat="1" applyFont="1" applyFill="1" applyBorder="1"/>
    <xf numFmtId="9" fontId="42" fillId="2" borderId="42" xfId="0" applyNumberFormat="1" applyFont="1" applyFill="1" applyBorder="1"/>
    <xf numFmtId="3" fontId="42" fillId="2" borderId="49" xfId="0" applyNumberFormat="1" applyFont="1" applyFill="1" applyBorder="1"/>
    <xf numFmtId="9" fontId="0" fillId="0" borderId="40" xfId="0" applyNumberFormat="1" applyFill="1" applyBorder="1"/>
    <xf numFmtId="9" fontId="0" fillId="0" borderId="27" xfId="0" applyNumberFormat="1" applyFill="1" applyBorder="1"/>
    <xf numFmtId="9" fontId="0" fillId="0" borderId="22" xfId="0" applyNumberFormat="1" applyFill="1" applyBorder="1"/>
    <xf numFmtId="0" fontId="28" fillId="8" borderId="18" xfId="0" applyFont="1" applyFill="1" applyBorder="1"/>
    <xf numFmtId="3" fontId="28" fillId="8" borderId="26" xfId="0" applyNumberFormat="1" applyFont="1" applyFill="1" applyBorder="1"/>
    <xf numFmtId="9" fontId="28" fillId="8" borderId="26" xfId="0" applyNumberFormat="1" applyFont="1" applyFill="1" applyBorder="1"/>
    <xf numFmtId="3" fontId="28" fillId="8" borderId="19" xfId="0" applyNumberFormat="1" applyFont="1" applyFill="1" applyBorder="1"/>
    <xf numFmtId="0" fontId="28" fillId="0" borderId="38" xfId="0" applyFont="1" applyFill="1" applyBorder="1"/>
    <xf numFmtId="9" fontId="0" fillId="0" borderId="8" xfId="0" applyNumberFormat="1" applyFill="1" applyBorder="1"/>
    <xf numFmtId="3" fontId="0" fillId="0" borderId="12" xfId="0" applyNumberFormat="1" applyFill="1" applyBorder="1"/>
    <xf numFmtId="9" fontId="0" fillId="0" borderId="12" xfId="0" applyNumberFormat="1" applyFill="1" applyBorder="1"/>
    <xf numFmtId="3" fontId="0" fillId="0" borderId="13" xfId="0" applyNumberFormat="1" applyFill="1" applyBorder="1"/>
    <xf numFmtId="0" fontId="28" fillId="0" borderId="23" xfId="0" applyFont="1" applyFill="1" applyBorder="1"/>
    <xf numFmtId="0" fontId="28" fillId="0" borderId="7" xfId="0" applyFont="1" applyFill="1" applyBorder="1"/>
    <xf numFmtId="0" fontId="28" fillId="0" borderId="11" xfId="0" applyFont="1" applyFill="1" applyBorder="1"/>
    <xf numFmtId="0" fontId="42" fillId="2" borderId="40" xfId="0" applyFont="1" applyFill="1" applyBorder="1"/>
    <xf numFmtId="3" fontId="42" fillId="2" borderId="0" xfId="0" applyNumberFormat="1" applyFont="1" applyFill="1" applyBorder="1"/>
    <xf numFmtId="3" fontId="42" fillId="2" borderId="15" xfId="0" applyNumberFormat="1" applyFont="1" applyFill="1" applyBorder="1"/>
    <xf numFmtId="0" fontId="0" fillId="2" borderId="49" xfId="0" applyFill="1" applyBorder="1" applyAlignment="1">
      <alignment vertical="center"/>
    </xf>
    <xf numFmtId="0" fontId="34" fillId="2" borderId="14" xfId="26" applyNumberFormat="1" applyFont="1" applyFill="1" applyBorder="1"/>
    <xf numFmtId="0" fontId="34" fillId="2" borderId="0" xfId="26" applyNumberFormat="1" applyFont="1" applyFill="1" applyBorder="1"/>
    <xf numFmtId="0" fontId="34" fillId="2" borderId="15" xfId="26" applyNumberFormat="1" applyFont="1" applyFill="1" applyBorder="1" applyAlignment="1">
      <alignment horizontal="right"/>
    </xf>
    <xf numFmtId="170" fontId="0" fillId="0" borderId="40" xfId="0" applyNumberFormat="1" applyFill="1" applyBorder="1"/>
    <xf numFmtId="9" fontId="0" fillId="0" borderId="46" xfId="0" applyNumberFormat="1" applyFill="1" applyBorder="1"/>
    <xf numFmtId="170" fontId="0" fillId="0" borderId="27" xfId="0" applyNumberFormat="1" applyFill="1" applyBorder="1"/>
    <xf numFmtId="9" fontId="0" fillId="0" borderId="24" xfId="0" applyNumberFormat="1" applyFill="1" applyBorder="1"/>
    <xf numFmtId="170" fontId="28" fillId="8" borderId="26" xfId="0" applyNumberFormat="1" applyFont="1" applyFill="1" applyBorder="1"/>
    <xf numFmtId="0" fontId="28" fillId="8" borderId="26" xfId="0" applyFont="1" applyFill="1" applyBorder="1"/>
    <xf numFmtId="9" fontId="28" fillId="8" borderId="19" xfId="0" applyNumberFormat="1" applyFont="1" applyFill="1" applyBorder="1"/>
    <xf numFmtId="0" fontId="0" fillId="2" borderId="29" xfId="0" applyFill="1" applyBorder="1" applyAlignment="1">
      <alignment horizontal="center" vertical="top" wrapText="1"/>
    </xf>
    <xf numFmtId="0" fontId="34" fillId="2" borderId="29" xfId="0" applyFont="1" applyFill="1" applyBorder="1" applyAlignment="1">
      <alignment horizontal="center" vertical="top"/>
    </xf>
    <xf numFmtId="49" fontId="34" fillId="2" borderId="29" xfId="0" applyNumberFormat="1" applyFont="1" applyFill="1" applyBorder="1" applyAlignment="1">
      <alignment horizontal="center" vertical="top"/>
    </xf>
    <xf numFmtId="0" fontId="34" fillId="2" borderId="29" xfId="0" applyFont="1" applyFill="1" applyBorder="1" applyAlignment="1">
      <alignment horizontal="center" vertical="center"/>
    </xf>
    <xf numFmtId="3" fontId="34" fillId="2" borderId="14" xfId="0" applyNumberFormat="1" applyFont="1" applyFill="1" applyBorder="1" applyAlignment="1">
      <alignment horizontal="left"/>
    </xf>
    <xf numFmtId="3" fontId="34" fillId="2" borderId="15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50" fillId="2" borderId="15" xfId="0" applyNumberFormat="1" applyFont="1" applyFill="1" applyBorder="1" applyAlignment="1">
      <alignment horizontal="center" vertical="top"/>
    </xf>
    <xf numFmtId="3" fontId="34" fillId="2" borderId="15" xfId="0" applyNumberFormat="1" applyFont="1" applyFill="1" applyBorder="1" applyAlignment="1">
      <alignment horizontal="center" vertical="top"/>
    </xf>
    <xf numFmtId="170" fontId="0" fillId="0" borderId="8" xfId="0" applyNumberFormat="1" applyFill="1" applyBorder="1"/>
    <xf numFmtId="9" fontId="0" fillId="0" borderId="9" xfId="0" applyNumberFormat="1" applyFill="1" applyBorder="1"/>
    <xf numFmtId="170" fontId="0" fillId="0" borderId="12" xfId="0" applyNumberFormat="1" applyFill="1" applyBorder="1"/>
    <xf numFmtId="0" fontId="0" fillId="0" borderId="12" xfId="0" applyFill="1" applyBorder="1"/>
    <xf numFmtId="9" fontId="0" fillId="0" borderId="13" xfId="0" applyNumberFormat="1" applyFill="1" applyBorder="1"/>
    <xf numFmtId="0" fontId="34" fillId="2" borderId="14" xfId="0" applyNumberFormat="1" applyFont="1" applyFill="1" applyBorder="1" applyAlignment="1">
      <alignment horizontal="left"/>
    </xf>
    <xf numFmtId="0" fontId="34" fillId="2" borderId="15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50" fillId="2" borderId="15" xfId="0" applyNumberFormat="1" applyFont="1" applyFill="1" applyBorder="1" applyAlignment="1">
      <alignment horizontal="center" vertical="top"/>
    </xf>
  </cellXfs>
  <cellStyles count="96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39"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Graf'!$A$4:$B$4</c:f>
              <c:numCache>
                <c:formatCode>General</c:formatCode>
                <c:ptCount val="2"/>
                <c:pt idx="0">
                  <c:v>0</c:v>
                </c:pt>
                <c:pt idx="1">
                  <c:v>0.92878028576856508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3713280"/>
        <c:axId val="100371520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0.82923284546805343</c:v>
                </c:pt>
                <c:pt idx="1">
                  <c:v>0.82923284546805343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3814784"/>
        <c:axId val="1013816320"/>
      </c:scatterChart>
      <c:catAx>
        <c:axId val="1003713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roku 2013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03715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371520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03713280"/>
        <c:crosses val="autoZero"/>
        <c:crossBetween val="between"/>
      </c:valAx>
      <c:valAx>
        <c:axId val="101381478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013816320"/>
        <c:crosses val="max"/>
        <c:crossBetween val="midCat"/>
      </c:valAx>
      <c:valAx>
        <c:axId val="101381632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01381478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M\AppData\Local\Microsoft\Windows\Temporary%20Internet%20Files\Content.IE5\BR8D2K7C\Dokumenty\Excel\V&#253;kaz%20pr&#225;ce\V&#253;kaz%202012%20-%20MOD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 počítači"/>
      <sheetName val="0.1"/>
      <sheetName val="1.0"/>
    </sheetNames>
    <sheetDataSet>
      <sheetData sheetId="0">
        <row r="8">
          <cell r="Z8">
            <v>40179</v>
          </cell>
        </row>
        <row r="9">
          <cell r="Z9">
            <v>40273</v>
          </cell>
        </row>
        <row r="10">
          <cell r="Z10">
            <v>40299</v>
          </cell>
        </row>
        <row r="11">
          <cell r="Z11">
            <v>40306</v>
          </cell>
        </row>
        <row r="12">
          <cell r="Z12">
            <v>40364</v>
          </cell>
        </row>
        <row r="13">
          <cell r="Z13">
            <v>40365</v>
          </cell>
        </row>
        <row r="14">
          <cell r="Z14">
            <v>40449</v>
          </cell>
        </row>
        <row r="15">
          <cell r="Z15">
            <v>40479</v>
          </cell>
        </row>
        <row r="16">
          <cell r="Z16">
            <v>40499</v>
          </cell>
        </row>
        <row r="17">
          <cell r="Z17">
            <v>40536</v>
          </cell>
        </row>
        <row r="18">
          <cell r="Z18">
            <v>40537</v>
          </cell>
        </row>
        <row r="19">
          <cell r="Z19">
            <v>40538</v>
          </cell>
        </row>
        <row r="20">
          <cell r="Z20">
            <v>40544</v>
          </cell>
        </row>
        <row r="21">
          <cell r="Z21">
            <v>40658</v>
          </cell>
        </row>
        <row r="22">
          <cell r="Z22">
            <v>40664</v>
          </cell>
        </row>
        <row r="23">
          <cell r="Z23">
            <v>40671</v>
          </cell>
        </row>
        <row r="24">
          <cell r="Z24">
            <v>40729</v>
          </cell>
        </row>
        <row r="25">
          <cell r="Z25">
            <v>40730</v>
          </cell>
        </row>
        <row r="26">
          <cell r="Z26">
            <v>40814</v>
          </cell>
        </row>
        <row r="27">
          <cell r="Z27">
            <v>40844</v>
          </cell>
        </row>
        <row r="28">
          <cell r="Z28">
            <v>40864</v>
          </cell>
        </row>
        <row r="29">
          <cell r="Z29">
            <v>40901</v>
          </cell>
        </row>
        <row r="30">
          <cell r="Z30">
            <v>40902</v>
          </cell>
        </row>
        <row r="31">
          <cell r="Z31">
            <v>40903</v>
          </cell>
        </row>
        <row r="32">
          <cell r="Z32">
            <v>40909</v>
          </cell>
        </row>
        <row r="33">
          <cell r="Z33">
            <v>41008</v>
          </cell>
        </row>
        <row r="34">
          <cell r="Z34">
            <v>41030</v>
          </cell>
        </row>
        <row r="35">
          <cell r="Z35">
            <v>41037</v>
          </cell>
        </row>
        <row r="36">
          <cell r="Z36">
            <v>41095</v>
          </cell>
        </row>
        <row r="37">
          <cell r="Z37">
            <v>41096</v>
          </cell>
        </row>
        <row r="38">
          <cell r="Z38">
            <v>41180</v>
          </cell>
        </row>
        <row r="39">
          <cell r="Z39">
            <v>41210</v>
          </cell>
        </row>
        <row r="40">
          <cell r="Z40">
            <v>41230</v>
          </cell>
        </row>
        <row r="41">
          <cell r="Z41">
            <v>41267</v>
          </cell>
        </row>
        <row r="42">
          <cell r="Z42">
            <v>41268</v>
          </cell>
        </row>
        <row r="43">
          <cell r="Z43">
            <v>41269</v>
          </cell>
        </row>
        <row r="44">
          <cell r="Z44">
            <v>41275</v>
          </cell>
        </row>
        <row r="45">
          <cell r="Z45">
            <v>41365</v>
          </cell>
        </row>
        <row r="46">
          <cell r="Z46">
            <v>41395</v>
          </cell>
        </row>
        <row r="47">
          <cell r="Z47">
            <v>41402</v>
          </cell>
        </row>
        <row r="48">
          <cell r="Z48">
            <v>41460</v>
          </cell>
        </row>
        <row r="49">
          <cell r="Z49">
            <v>41461</v>
          </cell>
        </row>
        <row r="50">
          <cell r="Z50">
            <v>41545</v>
          </cell>
        </row>
        <row r="51">
          <cell r="Z51">
            <v>41575</v>
          </cell>
        </row>
        <row r="52">
          <cell r="Z52">
            <v>41595</v>
          </cell>
        </row>
        <row r="53">
          <cell r="Z53">
            <v>41632</v>
          </cell>
        </row>
        <row r="54">
          <cell r="Z54">
            <v>41633</v>
          </cell>
        </row>
        <row r="55">
          <cell r="B55" t="str">
            <v>V</v>
          </cell>
          <cell r="Z55">
            <v>41634</v>
          </cell>
        </row>
        <row r="56">
          <cell r="B56" t="str">
            <v>S</v>
          </cell>
          <cell r="Z56">
            <v>41640</v>
          </cell>
        </row>
        <row r="57">
          <cell r="B57" t="str">
            <v>D</v>
          </cell>
          <cell r="Z57">
            <v>41750</v>
          </cell>
        </row>
        <row r="58">
          <cell r="B58" t="str">
            <v>D12</v>
          </cell>
          <cell r="Z58">
            <v>41760</v>
          </cell>
        </row>
        <row r="59">
          <cell r="B59" t="str">
            <v>R</v>
          </cell>
          <cell r="Z59">
            <v>41767</v>
          </cell>
        </row>
        <row r="60">
          <cell r="B60" t="str">
            <v>N</v>
          </cell>
          <cell r="Z60">
            <v>41825</v>
          </cell>
        </row>
        <row r="61">
          <cell r="B61" t="str">
            <v>NI</v>
          </cell>
          <cell r="Z61">
            <v>41826</v>
          </cell>
        </row>
        <row r="62">
          <cell r="B62" t="str">
            <v>NV</v>
          </cell>
          <cell r="Z62">
            <v>41910</v>
          </cell>
        </row>
        <row r="63">
          <cell r="B63" t="str">
            <v>DT</v>
          </cell>
          <cell r="Z63">
            <v>41940</v>
          </cell>
        </row>
        <row r="64">
          <cell r="B64" t="str">
            <v>DTI</v>
          </cell>
          <cell r="Z64">
            <v>41960</v>
          </cell>
        </row>
        <row r="65">
          <cell r="B65" t="str">
            <v>DTI</v>
          </cell>
          <cell r="Z65">
            <v>41997</v>
          </cell>
        </row>
        <row r="66">
          <cell r="Z66">
            <v>41998</v>
          </cell>
        </row>
        <row r="67">
          <cell r="Z67">
            <v>41999</v>
          </cell>
        </row>
        <row r="70">
          <cell r="B70" t="str">
            <v>PN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2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6.77734375" style="61" bestFit="1" customWidth="1"/>
    <col min="2" max="2" width="89.109375" style="61" bestFit="1" customWidth="1"/>
    <col min="3" max="3" width="16.109375" style="63" customWidth="1"/>
    <col min="4" max="16384" width="8.88671875" style="61"/>
  </cols>
  <sheetData>
    <row r="1" spans="1:3" ht="18.600000000000001" customHeight="1" thickBot="1" x14ac:dyDescent="0.4">
      <c r="A1" s="159" t="s">
        <v>118</v>
      </c>
      <c r="B1" s="160"/>
      <c r="C1" s="60"/>
    </row>
    <row r="2" spans="1:3" ht="14.4" customHeight="1" thickBot="1" x14ac:dyDescent="0.35">
      <c r="A2" s="221" t="s">
        <v>160</v>
      </c>
      <c r="B2" s="62"/>
    </row>
    <row r="3" spans="1:3" ht="14.4" customHeight="1" thickBot="1" x14ac:dyDescent="0.35">
      <c r="A3" s="155" t="s">
        <v>153</v>
      </c>
      <c r="B3" s="156"/>
      <c r="C3" s="60"/>
    </row>
    <row r="4" spans="1:3" ht="14.4" customHeight="1" x14ac:dyDescent="0.3">
      <c r="A4" s="111" t="str">
        <f t="shared" ref="A4:A7" si="0">HYPERLINK("#'"&amp;C4&amp;"'!A1",C4)</f>
        <v>HI</v>
      </c>
      <c r="B4" s="112" t="s">
        <v>148</v>
      </c>
      <c r="C4" s="63" t="s">
        <v>121</v>
      </c>
    </row>
    <row r="5" spans="1:3" ht="14.4" customHeight="1" x14ac:dyDescent="0.3">
      <c r="A5" s="113" t="str">
        <f t="shared" si="0"/>
        <v>HI Graf</v>
      </c>
      <c r="B5" s="114" t="s">
        <v>116</v>
      </c>
      <c r="C5" s="63" t="s">
        <v>122</v>
      </c>
    </row>
    <row r="6" spans="1:3" ht="14.4" customHeight="1" x14ac:dyDescent="0.3">
      <c r="A6" s="113" t="str">
        <f t="shared" si="0"/>
        <v>Man Tab</v>
      </c>
      <c r="B6" s="114" t="s">
        <v>162</v>
      </c>
      <c r="C6" s="63" t="s">
        <v>123</v>
      </c>
    </row>
    <row r="7" spans="1:3" ht="14.4" customHeight="1" thickBot="1" x14ac:dyDescent="0.35">
      <c r="A7" s="115" t="str">
        <f t="shared" si="0"/>
        <v>HV</v>
      </c>
      <c r="B7" s="116" t="s">
        <v>66</v>
      </c>
      <c r="C7" s="63" t="s">
        <v>77</v>
      </c>
    </row>
    <row r="8" spans="1:3" ht="14.4" customHeight="1" thickBot="1" x14ac:dyDescent="0.35">
      <c r="A8" s="117"/>
      <c r="B8" s="117"/>
    </row>
    <row r="9" spans="1:3" ht="14.4" customHeight="1" thickBot="1" x14ac:dyDescent="0.35">
      <c r="A9" s="157" t="s">
        <v>119</v>
      </c>
      <c r="B9" s="156"/>
      <c r="C9" s="60"/>
    </row>
    <row r="10" spans="1:3" ht="14.4" customHeight="1" x14ac:dyDescent="0.3">
      <c r="A10" s="118" t="str">
        <f t="shared" ref="A10:A15" si="1">HYPERLINK("#'"&amp;C10&amp;"'!A1",C10)</f>
        <v>Léky Žádanky</v>
      </c>
      <c r="B10" s="112" t="s">
        <v>150</v>
      </c>
      <c r="C10" s="63" t="s">
        <v>124</v>
      </c>
    </row>
    <row r="11" spans="1:3" ht="14.4" customHeight="1" x14ac:dyDescent="0.3">
      <c r="A11" s="113" t="str">
        <f t="shared" si="1"/>
        <v>LŽ Detail</v>
      </c>
      <c r="B11" s="114" t="s">
        <v>149</v>
      </c>
      <c r="C11" s="63" t="s">
        <v>125</v>
      </c>
    </row>
    <row r="12" spans="1:3" ht="14.4" customHeight="1" x14ac:dyDescent="0.3">
      <c r="A12" s="113" t="str">
        <f t="shared" si="1"/>
        <v>LŽ PL</v>
      </c>
      <c r="B12" s="114" t="s">
        <v>403</v>
      </c>
      <c r="C12" s="63" t="s">
        <v>158</v>
      </c>
    </row>
    <row r="13" spans="1:3" s="154" customFormat="1" ht="14.4" customHeight="1" x14ac:dyDescent="0.3">
      <c r="A13" s="113" t="str">
        <f t="shared" si="1"/>
        <v>LŽ PL Detail</v>
      </c>
      <c r="B13" s="114" t="s">
        <v>144</v>
      </c>
      <c r="C13" s="63" t="s">
        <v>159</v>
      </c>
    </row>
    <row r="14" spans="1:3" ht="14.4" customHeight="1" x14ac:dyDescent="0.3">
      <c r="A14" s="118" t="str">
        <f t="shared" si="1"/>
        <v>Materiál Žádanky</v>
      </c>
      <c r="B14" s="114" t="s">
        <v>151</v>
      </c>
      <c r="C14" s="63" t="s">
        <v>126</v>
      </c>
    </row>
    <row r="15" spans="1:3" ht="14.4" customHeight="1" thickBot="1" x14ac:dyDescent="0.35">
      <c r="A15" s="113" t="str">
        <f t="shared" si="1"/>
        <v>MŽ Detail</v>
      </c>
      <c r="B15" s="114" t="s">
        <v>152</v>
      </c>
      <c r="C15" s="63" t="s">
        <v>127</v>
      </c>
    </row>
    <row r="16" spans="1:3" ht="14.4" customHeight="1" thickBot="1" x14ac:dyDescent="0.35">
      <c r="A16" s="119"/>
      <c r="B16" s="119"/>
    </row>
    <row r="17" spans="1:3" ht="14.4" customHeight="1" thickBot="1" x14ac:dyDescent="0.35">
      <c r="A17" s="158" t="s">
        <v>120</v>
      </c>
      <c r="B17" s="156"/>
      <c r="C17" s="60"/>
    </row>
    <row r="18" spans="1:3" ht="14.4" customHeight="1" x14ac:dyDescent="0.3">
      <c r="A18" s="120" t="str">
        <f t="shared" ref="A18:A21" si="2">HYPERLINK("#'"&amp;C18&amp;"'!A1",C18)</f>
        <v>ZV Vykáz.-A</v>
      </c>
      <c r="B18" s="112" t="s">
        <v>132</v>
      </c>
      <c r="C18" s="63" t="s">
        <v>128</v>
      </c>
    </row>
    <row r="19" spans="1:3" ht="14.4" customHeight="1" x14ac:dyDescent="0.3">
      <c r="A19" s="113" t="str">
        <f t="shared" si="2"/>
        <v>ZV Vykáz.-A Detail</v>
      </c>
      <c r="B19" s="114" t="s">
        <v>133</v>
      </c>
      <c r="C19" s="63" t="s">
        <v>129</v>
      </c>
    </row>
    <row r="20" spans="1:3" ht="14.4" customHeight="1" x14ac:dyDescent="0.3">
      <c r="A20" s="113" t="str">
        <f t="shared" si="2"/>
        <v>ZV Vykáz.-H</v>
      </c>
      <c r="B20" s="114" t="s">
        <v>134</v>
      </c>
      <c r="C20" s="63" t="s">
        <v>130</v>
      </c>
    </row>
    <row r="21" spans="1:3" ht="14.4" customHeight="1" thickBot="1" x14ac:dyDescent="0.35">
      <c r="A21" s="113" t="str">
        <f t="shared" si="2"/>
        <v>ZV Vykáz.-H Detail</v>
      </c>
      <c r="B21" s="114" t="s">
        <v>135</v>
      </c>
      <c r="C21" s="63" t="s">
        <v>131</v>
      </c>
    </row>
    <row r="22" spans="1:3" ht="14.4" customHeight="1" x14ac:dyDescent="0.3">
      <c r="A22" s="64"/>
      <c r="B22" s="64"/>
    </row>
  </sheetData>
  <mergeCells count="4">
    <mergeCell ref="A3:B3"/>
    <mergeCell ref="A9:B9"/>
    <mergeCell ref="A17:B17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3">
    <tabColor theme="3" tint="0.39997558519241921"/>
    <pageSetUpPr fitToPage="1"/>
  </sheetPr>
  <dimension ref="A1:H20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84" bestFit="1" customWidth="1"/>
    <col min="2" max="2" width="9.33203125" style="84" customWidth="1"/>
    <col min="3" max="3" width="28.88671875" style="65" bestFit="1" customWidth="1"/>
    <col min="4" max="5" width="11.109375" style="85" customWidth="1"/>
    <col min="6" max="6" width="6.6640625" style="86" customWidth="1"/>
    <col min="7" max="7" width="12.21875" style="93" bestFit="1" customWidth="1"/>
    <col min="8" max="8" width="0" style="65" hidden="1" customWidth="1"/>
    <col min="9" max="16384" width="8.88671875" style="65"/>
  </cols>
  <sheetData>
    <row r="1" spans="1:8" ht="18.600000000000001" customHeight="1" thickBot="1" x14ac:dyDescent="0.4">
      <c r="A1" s="187" t="s">
        <v>151</v>
      </c>
      <c r="B1" s="188"/>
      <c r="C1" s="188"/>
      <c r="D1" s="188"/>
      <c r="E1" s="188"/>
      <c r="F1" s="188"/>
      <c r="G1" s="161"/>
    </row>
    <row r="2" spans="1:8" ht="14.4" customHeight="1" thickBot="1" x14ac:dyDescent="0.35">
      <c r="A2" s="221" t="s">
        <v>160</v>
      </c>
      <c r="B2" s="91"/>
      <c r="C2" s="91"/>
      <c r="D2" s="91"/>
      <c r="E2" s="91"/>
      <c r="F2" s="91"/>
    </row>
    <row r="3" spans="1:8" ht="14.4" customHeight="1" thickBot="1" x14ac:dyDescent="0.35">
      <c r="A3" s="108" t="s">
        <v>0</v>
      </c>
      <c r="B3" s="109" t="s">
        <v>1</v>
      </c>
      <c r="C3" s="126" t="s">
        <v>2</v>
      </c>
      <c r="D3" s="127" t="s">
        <v>3</v>
      </c>
      <c r="E3" s="127" t="s">
        <v>4</v>
      </c>
      <c r="F3" s="127" t="s">
        <v>5</v>
      </c>
      <c r="G3" s="128" t="s">
        <v>155</v>
      </c>
    </row>
    <row r="4" spans="1:8" ht="14.4" customHeight="1" x14ac:dyDescent="0.3">
      <c r="A4" s="250" t="s">
        <v>316</v>
      </c>
      <c r="B4" s="251" t="s">
        <v>317</v>
      </c>
      <c r="C4" s="252" t="s">
        <v>318</v>
      </c>
      <c r="D4" s="252" t="s">
        <v>317</v>
      </c>
      <c r="E4" s="252" t="s">
        <v>317</v>
      </c>
      <c r="F4" s="253" t="s">
        <v>317</v>
      </c>
      <c r="G4" s="252" t="s">
        <v>317</v>
      </c>
      <c r="H4" s="252" t="s">
        <v>78</v>
      </c>
    </row>
    <row r="5" spans="1:8" ht="14.4" customHeight="1" x14ac:dyDescent="0.3">
      <c r="A5" s="250" t="s">
        <v>316</v>
      </c>
      <c r="B5" s="251" t="s">
        <v>440</v>
      </c>
      <c r="C5" s="252" t="s">
        <v>441</v>
      </c>
      <c r="D5" s="252">
        <v>12645.206681106358</v>
      </c>
      <c r="E5" s="252">
        <v>10309.599999999999</v>
      </c>
      <c r="F5" s="253">
        <v>0.81529707342814173</v>
      </c>
      <c r="G5" s="252">
        <v>-2335.6066811063592</v>
      </c>
      <c r="H5" s="252" t="s">
        <v>2</v>
      </c>
    </row>
    <row r="6" spans="1:8" ht="14.4" customHeight="1" x14ac:dyDescent="0.3">
      <c r="A6" s="250" t="s">
        <v>316</v>
      </c>
      <c r="B6" s="251" t="s">
        <v>442</v>
      </c>
      <c r="C6" s="252" t="s">
        <v>443</v>
      </c>
      <c r="D6" s="252">
        <v>81652.000126859173</v>
      </c>
      <c r="E6" s="252">
        <v>63767.85</v>
      </c>
      <c r="F6" s="253">
        <v>0.78097107114249076</v>
      </c>
      <c r="G6" s="252">
        <v>-17884.150126859175</v>
      </c>
      <c r="H6" s="252" t="s">
        <v>2</v>
      </c>
    </row>
    <row r="7" spans="1:8" ht="14.4" customHeight="1" x14ac:dyDescent="0.3">
      <c r="A7" s="250" t="s">
        <v>316</v>
      </c>
      <c r="B7" s="251" t="s">
        <v>444</v>
      </c>
      <c r="C7" s="252" t="s">
        <v>445</v>
      </c>
      <c r="D7" s="252">
        <v>28743.439962611796</v>
      </c>
      <c r="E7" s="252">
        <v>55278.68</v>
      </c>
      <c r="F7" s="253">
        <v>1.9231755166362856</v>
      </c>
      <c r="G7" s="252">
        <v>26535.240037388205</v>
      </c>
      <c r="H7" s="252" t="s">
        <v>2</v>
      </c>
    </row>
    <row r="8" spans="1:8" ht="14.4" customHeight="1" x14ac:dyDescent="0.3">
      <c r="A8" s="250" t="s">
        <v>316</v>
      </c>
      <c r="B8" s="251" t="s">
        <v>446</v>
      </c>
      <c r="C8" s="252" t="s">
        <v>447</v>
      </c>
      <c r="D8" s="252">
        <v>1616.5319705816867</v>
      </c>
      <c r="E8" s="252">
        <v>559</v>
      </c>
      <c r="F8" s="253">
        <v>0.34580200711950754</v>
      </c>
      <c r="G8" s="252">
        <v>-1057.5319705816867</v>
      </c>
      <c r="H8" s="252" t="s">
        <v>2</v>
      </c>
    </row>
    <row r="9" spans="1:8" ht="14.4" customHeight="1" x14ac:dyDescent="0.3">
      <c r="A9" s="250" t="s">
        <v>316</v>
      </c>
      <c r="B9" s="251" t="s">
        <v>448</v>
      </c>
      <c r="C9" s="252" t="s">
        <v>449</v>
      </c>
      <c r="D9" s="252">
        <v>14521.228854865658</v>
      </c>
      <c r="E9" s="252">
        <v>13456</v>
      </c>
      <c r="F9" s="253">
        <v>0.92664333951952493</v>
      </c>
      <c r="G9" s="252">
        <v>-1065.2288548656579</v>
      </c>
      <c r="H9" s="252" t="s">
        <v>2</v>
      </c>
    </row>
    <row r="10" spans="1:8" ht="14.4" customHeight="1" x14ac:dyDescent="0.3">
      <c r="A10" s="250" t="s">
        <v>316</v>
      </c>
      <c r="B10" s="251" t="s">
        <v>6</v>
      </c>
      <c r="C10" s="252" t="s">
        <v>318</v>
      </c>
      <c r="D10" s="252">
        <v>8308417.2557847425</v>
      </c>
      <c r="E10" s="252">
        <v>143371.13</v>
      </c>
      <c r="F10" s="253">
        <v>1.7256130209418373E-2</v>
      </c>
      <c r="G10" s="252">
        <v>-8165046.1257847426</v>
      </c>
      <c r="H10" s="252" t="s">
        <v>323</v>
      </c>
    </row>
    <row r="12" spans="1:8" ht="14.4" customHeight="1" x14ac:dyDescent="0.3">
      <c r="A12" s="250" t="s">
        <v>316</v>
      </c>
      <c r="B12" s="251" t="s">
        <v>317</v>
      </c>
      <c r="C12" s="252" t="s">
        <v>318</v>
      </c>
      <c r="D12" s="252" t="s">
        <v>317</v>
      </c>
      <c r="E12" s="252" t="s">
        <v>317</v>
      </c>
      <c r="F12" s="253" t="s">
        <v>317</v>
      </c>
      <c r="G12" s="252" t="s">
        <v>317</v>
      </c>
      <c r="H12" s="252" t="s">
        <v>78</v>
      </c>
    </row>
    <row r="13" spans="1:8" ht="14.4" customHeight="1" x14ac:dyDescent="0.3">
      <c r="A13" s="250" t="s">
        <v>324</v>
      </c>
      <c r="B13" s="251" t="s">
        <v>440</v>
      </c>
      <c r="C13" s="252" t="s">
        <v>441</v>
      </c>
      <c r="D13" s="252">
        <v>12645.206681106358</v>
      </c>
      <c r="E13" s="252">
        <v>10309.599999999999</v>
      </c>
      <c r="F13" s="253">
        <v>0.81529707342814173</v>
      </c>
      <c r="G13" s="252">
        <v>-2335.6066811063592</v>
      </c>
      <c r="H13" s="252" t="s">
        <v>2</v>
      </c>
    </row>
    <row r="14" spans="1:8" ht="14.4" customHeight="1" x14ac:dyDescent="0.3">
      <c r="A14" s="250" t="s">
        <v>324</v>
      </c>
      <c r="B14" s="251" t="s">
        <v>442</v>
      </c>
      <c r="C14" s="252" t="s">
        <v>443</v>
      </c>
      <c r="D14" s="252">
        <v>81652.000126859173</v>
      </c>
      <c r="E14" s="252">
        <v>63767.85</v>
      </c>
      <c r="F14" s="253">
        <v>0.78097107114249076</v>
      </c>
      <c r="G14" s="252">
        <v>-17884.150126859175</v>
      </c>
      <c r="H14" s="252" t="s">
        <v>2</v>
      </c>
    </row>
    <row r="15" spans="1:8" ht="14.4" customHeight="1" x14ac:dyDescent="0.3">
      <c r="A15" s="250" t="s">
        <v>324</v>
      </c>
      <c r="B15" s="251" t="s">
        <v>444</v>
      </c>
      <c r="C15" s="252" t="s">
        <v>445</v>
      </c>
      <c r="D15" s="252">
        <v>28743.439962611796</v>
      </c>
      <c r="E15" s="252">
        <v>55278.68</v>
      </c>
      <c r="F15" s="253">
        <v>1.9231755166362856</v>
      </c>
      <c r="G15" s="252">
        <v>26535.240037388205</v>
      </c>
      <c r="H15" s="252" t="s">
        <v>2</v>
      </c>
    </row>
    <row r="16" spans="1:8" ht="14.4" customHeight="1" x14ac:dyDescent="0.3">
      <c r="A16" s="250" t="s">
        <v>324</v>
      </c>
      <c r="B16" s="251" t="s">
        <v>446</v>
      </c>
      <c r="C16" s="252" t="s">
        <v>447</v>
      </c>
      <c r="D16" s="252">
        <v>1616.5319705816867</v>
      </c>
      <c r="E16" s="252">
        <v>559</v>
      </c>
      <c r="F16" s="253">
        <v>0.34580200711950754</v>
      </c>
      <c r="G16" s="252">
        <v>-1057.5319705816867</v>
      </c>
      <c r="H16" s="252" t="s">
        <v>2</v>
      </c>
    </row>
    <row r="17" spans="1:8" ht="14.4" customHeight="1" x14ac:dyDescent="0.3">
      <c r="A17" s="250" t="s">
        <v>324</v>
      </c>
      <c r="B17" s="251" t="s">
        <v>448</v>
      </c>
      <c r="C17" s="252" t="s">
        <v>449</v>
      </c>
      <c r="D17" s="252">
        <v>14521.228854865658</v>
      </c>
      <c r="E17" s="252">
        <v>13456</v>
      </c>
      <c r="F17" s="253">
        <v>0.92664333951952493</v>
      </c>
      <c r="G17" s="252">
        <v>-1065.2288548656579</v>
      </c>
      <c r="H17" s="252" t="s">
        <v>2</v>
      </c>
    </row>
    <row r="18" spans="1:8" ht="14.4" customHeight="1" x14ac:dyDescent="0.3">
      <c r="A18" s="250" t="s">
        <v>324</v>
      </c>
      <c r="B18" s="251" t="s">
        <v>6</v>
      </c>
      <c r="C18" s="252" t="s">
        <v>325</v>
      </c>
      <c r="D18" s="252">
        <v>8308417.2557847425</v>
      </c>
      <c r="E18" s="252">
        <v>143371.13</v>
      </c>
      <c r="F18" s="253">
        <v>1.7256130209418373E-2</v>
      </c>
      <c r="G18" s="252">
        <v>-8165046.1257847426</v>
      </c>
      <c r="H18" s="252" t="s">
        <v>326</v>
      </c>
    </row>
    <row r="19" spans="1:8" ht="14.4" customHeight="1" x14ac:dyDescent="0.3">
      <c r="A19" s="250" t="s">
        <v>317</v>
      </c>
      <c r="B19" s="251" t="s">
        <v>317</v>
      </c>
      <c r="C19" s="252" t="s">
        <v>317</v>
      </c>
      <c r="D19" s="252" t="s">
        <v>317</v>
      </c>
      <c r="E19" s="252" t="s">
        <v>317</v>
      </c>
      <c r="F19" s="253" t="s">
        <v>317</v>
      </c>
      <c r="G19" s="252" t="s">
        <v>317</v>
      </c>
      <c r="H19" s="252" t="s">
        <v>327</v>
      </c>
    </row>
    <row r="20" spans="1:8" ht="14.4" customHeight="1" x14ac:dyDescent="0.3">
      <c r="A20" s="250" t="s">
        <v>316</v>
      </c>
      <c r="B20" s="251" t="s">
        <v>6</v>
      </c>
      <c r="C20" s="252" t="s">
        <v>318</v>
      </c>
      <c r="D20" s="252">
        <v>8308417.2557847425</v>
      </c>
      <c r="E20" s="252">
        <v>143371.13</v>
      </c>
      <c r="F20" s="253">
        <v>1.7256130209418373E-2</v>
      </c>
      <c r="G20" s="252">
        <v>-8165046.1257847426</v>
      </c>
      <c r="H20" s="252" t="s">
        <v>323</v>
      </c>
    </row>
  </sheetData>
  <autoFilter ref="A3:G3"/>
  <mergeCells count="1">
    <mergeCell ref="A1:G1"/>
  </mergeCells>
  <conditionalFormatting sqref="F11 F21:F65536">
    <cfRule type="cellIs" dxfId="19" priority="19" stopIfTrue="1" operator="greaterThan">
      <formula>1</formula>
    </cfRule>
  </conditionalFormatting>
  <conditionalFormatting sqref="G4:G10">
    <cfRule type="cellIs" dxfId="18" priority="12" operator="greaterThan">
      <formula>0</formula>
    </cfRule>
  </conditionalFormatting>
  <conditionalFormatting sqref="F4:F10">
    <cfRule type="cellIs" dxfId="17" priority="14" operator="greaterThan">
      <formula>1</formula>
    </cfRule>
  </conditionalFormatting>
  <conditionalFormatting sqref="B4:B10">
    <cfRule type="expression" dxfId="16" priority="18">
      <formula>AND(LEFT(H4,6)&lt;&gt;"mezera",H4&lt;&gt;"")</formula>
    </cfRule>
  </conditionalFormatting>
  <conditionalFormatting sqref="A4:A10">
    <cfRule type="expression" dxfId="15" priority="15">
      <formula>AND(H4&lt;&gt;"",H4&lt;&gt;"mezeraKL")</formula>
    </cfRule>
  </conditionalFormatting>
  <conditionalFormatting sqref="B4:G10">
    <cfRule type="expression" dxfId="14" priority="16">
      <formula>$H4="SumaNS"</formula>
    </cfRule>
    <cfRule type="expression" dxfId="13" priority="17">
      <formula>OR($H4="KL",$H4="SumaKL")</formula>
    </cfRule>
  </conditionalFormatting>
  <conditionalFormatting sqref="A4:G10">
    <cfRule type="expression" dxfId="12" priority="13">
      <formula>$H4&lt;&gt;""</formula>
    </cfRule>
  </conditionalFormatting>
  <conditionalFormatting sqref="F4:F10">
    <cfRule type="cellIs" dxfId="11" priority="9" operator="greaterThan">
      <formula>1</formula>
    </cfRule>
  </conditionalFormatting>
  <conditionalFormatting sqref="F4:F10">
    <cfRule type="expression" dxfId="10" priority="10">
      <formula>$H4="SumaNS"</formula>
    </cfRule>
    <cfRule type="expression" dxfId="9" priority="11">
      <formula>OR($H4="KL",$H4="SumaKL")</formula>
    </cfRule>
  </conditionalFormatting>
  <conditionalFormatting sqref="F4:F10">
    <cfRule type="expression" dxfId="8" priority="8">
      <formula>$H4&lt;&gt;""</formula>
    </cfRule>
  </conditionalFormatting>
  <conditionalFormatting sqref="G12:G20">
    <cfRule type="cellIs" dxfId="7" priority="1" operator="greaterThan">
      <formula>0</formula>
    </cfRule>
  </conditionalFormatting>
  <conditionalFormatting sqref="F12:F20">
    <cfRule type="cellIs" dxfId="6" priority="3" operator="greaterThan">
      <formula>1</formula>
    </cfRule>
  </conditionalFormatting>
  <conditionalFormatting sqref="B12:B20">
    <cfRule type="expression" dxfId="5" priority="7">
      <formula>AND(LEFT(H12,6)&lt;&gt;"mezera",H12&lt;&gt;"")</formula>
    </cfRule>
  </conditionalFormatting>
  <conditionalFormatting sqref="A12:A20">
    <cfRule type="expression" dxfId="4" priority="4">
      <formula>AND(H12&lt;&gt;"",H12&lt;&gt;"mezeraKL")</formula>
    </cfRule>
  </conditionalFormatting>
  <conditionalFormatting sqref="B12:G20">
    <cfRule type="expression" dxfId="3" priority="5">
      <formula>$H12="SumaNS"</formula>
    </cfRule>
    <cfRule type="expression" dxfId="2" priority="6">
      <formula>OR($H12="KL",$H12="SumaKL")</formula>
    </cfRule>
  </conditionalFormatting>
  <conditionalFormatting sqref="A12:G20">
    <cfRule type="expression" dxfId="1" priority="2">
      <formula>$H12&lt;&gt;""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x14ac:dyDescent="0.3"/>
  <cols>
    <col min="1" max="1" width="6.6640625" style="65" hidden="1" customWidth="1"/>
    <col min="2" max="2" width="28.33203125" style="65" hidden="1" customWidth="1"/>
    <col min="3" max="3" width="5.33203125" style="85" bestFit="1" customWidth="1"/>
    <col min="4" max="4" width="18.77734375" style="87" customWidth="1"/>
    <col min="5" max="5" width="9" style="85" bestFit="1" customWidth="1"/>
    <col min="6" max="6" width="18.77734375" style="87" customWidth="1"/>
    <col min="7" max="7" width="12.44140625" style="85" hidden="1" customWidth="1"/>
    <col min="8" max="8" width="25.77734375" style="85" customWidth="1"/>
    <col min="9" max="9" width="7.77734375" style="93" customWidth="1"/>
    <col min="10" max="10" width="8.88671875" style="93" customWidth="1"/>
    <col min="11" max="11" width="11.109375" style="93" customWidth="1"/>
    <col min="12" max="16384" width="8.88671875" style="65"/>
  </cols>
  <sheetData>
    <row r="1" spans="1:11" ht="18.600000000000001" customHeight="1" thickBot="1" x14ac:dyDescent="0.4">
      <c r="A1" s="193" t="s">
        <v>152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spans="1:11" ht="14.4" customHeight="1" thickBot="1" x14ac:dyDescent="0.35">
      <c r="A2" s="221" t="s">
        <v>160</v>
      </c>
      <c r="B2" s="83"/>
      <c r="C2" s="129"/>
      <c r="D2" s="129"/>
      <c r="E2" s="129"/>
      <c r="F2" s="129"/>
      <c r="G2" s="129"/>
      <c r="H2" s="129"/>
      <c r="I2" s="130"/>
      <c r="J2" s="130"/>
      <c r="K2" s="130"/>
    </row>
    <row r="3" spans="1:11" ht="14.4" customHeight="1" thickBot="1" x14ac:dyDescent="0.35">
      <c r="A3" s="83"/>
      <c r="B3" s="83"/>
      <c r="C3" s="189"/>
      <c r="D3" s="190"/>
      <c r="E3" s="190"/>
      <c r="F3" s="190"/>
      <c r="G3" s="190"/>
      <c r="H3" s="133" t="s">
        <v>136</v>
      </c>
      <c r="I3" s="131">
        <f>IF(J3&lt;&gt;0,K3/J3,0)</f>
        <v>0.96661753948322071</v>
      </c>
      <c r="J3" s="131">
        <f>SUBTOTAL(9,J5:J1048576)</f>
        <v>148322.5</v>
      </c>
      <c r="K3" s="132">
        <f>SUBTOTAL(9,K5:K1048576)</f>
        <v>143371.13</v>
      </c>
    </row>
    <row r="4" spans="1:11" s="84" customFormat="1" ht="14.4" customHeight="1" thickBot="1" x14ac:dyDescent="0.35">
      <c r="A4" s="254" t="s">
        <v>7</v>
      </c>
      <c r="B4" s="255" t="s">
        <v>8</v>
      </c>
      <c r="C4" s="255" t="s">
        <v>0</v>
      </c>
      <c r="D4" s="255" t="s">
        <v>9</v>
      </c>
      <c r="E4" s="255" t="s">
        <v>10</v>
      </c>
      <c r="F4" s="255" t="s">
        <v>2</v>
      </c>
      <c r="G4" s="255" t="s">
        <v>80</v>
      </c>
      <c r="H4" s="256" t="s">
        <v>14</v>
      </c>
      <c r="I4" s="257" t="s">
        <v>156</v>
      </c>
      <c r="J4" s="257" t="s">
        <v>16</v>
      </c>
      <c r="K4" s="258" t="s">
        <v>18</v>
      </c>
    </row>
    <row r="5" spans="1:11" ht="14.4" customHeight="1" x14ac:dyDescent="0.3">
      <c r="A5" s="262" t="s">
        <v>316</v>
      </c>
      <c r="B5" s="263" t="s">
        <v>318</v>
      </c>
      <c r="C5" s="264" t="s">
        <v>324</v>
      </c>
      <c r="D5" s="265" t="s">
        <v>325</v>
      </c>
      <c r="E5" s="264" t="s">
        <v>440</v>
      </c>
      <c r="F5" s="265" t="s">
        <v>441</v>
      </c>
      <c r="G5" s="264" t="s">
        <v>450</v>
      </c>
      <c r="H5" s="264" t="s">
        <v>451</v>
      </c>
      <c r="I5" s="266">
        <v>2.39</v>
      </c>
      <c r="J5" s="266">
        <v>10</v>
      </c>
      <c r="K5" s="267">
        <v>23.900000000000002</v>
      </c>
    </row>
    <row r="6" spans="1:11" ht="14.4" customHeight="1" x14ac:dyDescent="0.3">
      <c r="A6" s="268" t="s">
        <v>316</v>
      </c>
      <c r="B6" s="269" t="s">
        <v>318</v>
      </c>
      <c r="C6" s="270" t="s">
        <v>324</v>
      </c>
      <c r="D6" s="271" t="s">
        <v>325</v>
      </c>
      <c r="E6" s="270" t="s">
        <v>440</v>
      </c>
      <c r="F6" s="271" t="s">
        <v>441</v>
      </c>
      <c r="G6" s="270" t="s">
        <v>452</v>
      </c>
      <c r="H6" s="270" t="s">
        <v>453</v>
      </c>
      <c r="I6" s="272">
        <v>8.58</v>
      </c>
      <c r="J6" s="272">
        <v>1</v>
      </c>
      <c r="K6" s="273">
        <v>8.58</v>
      </c>
    </row>
    <row r="7" spans="1:11" ht="14.4" customHeight="1" x14ac:dyDescent="0.3">
      <c r="A7" s="268" t="s">
        <v>316</v>
      </c>
      <c r="B7" s="269" t="s">
        <v>318</v>
      </c>
      <c r="C7" s="270" t="s">
        <v>324</v>
      </c>
      <c r="D7" s="271" t="s">
        <v>325</v>
      </c>
      <c r="E7" s="270" t="s">
        <v>440</v>
      </c>
      <c r="F7" s="271" t="s">
        <v>441</v>
      </c>
      <c r="G7" s="270" t="s">
        <v>454</v>
      </c>
      <c r="H7" s="270" t="s">
        <v>455</v>
      </c>
      <c r="I7" s="272">
        <v>27.224285714285713</v>
      </c>
      <c r="J7" s="272">
        <v>300</v>
      </c>
      <c r="K7" s="273">
        <v>8170.2</v>
      </c>
    </row>
    <row r="8" spans="1:11" ht="14.4" customHeight="1" x14ac:dyDescent="0.3">
      <c r="A8" s="268" t="s">
        <v>316</v>
      </c>
      <c r="B8" s="269" t="s">
        <v>318</v>
      </c>
      <c r="C8" s="270" t="s">
        <v>324</v>
      </c>
      <c r="D8" s="271" t="s">
        <v>325</v>
      </c>
      <c r="E8" s="270" t="s">
        <v>440</v>
      </c>
      <c r="F8" s="271" t="s">
        <v>441</v>
      </c>
      <c r="G8" s="270" t="s">
        <v>456</v>
      </c>
      <c r="H8" s="270" t="s">
        <v>457</v>
      </c>
      <c r="I8" s="272">
        <v>26.498333333333331</v>
      </c>
      <c r="J8" s="272">
        <v>79</v>
      </c>
      <c r="K8" s="273">
        <v>2098.4199999999996</v>
      </c>
    </row>
    <row r="9" spans="1:11" ht="14.4" customHeight="1" x14ac:dyDescent="0.3">
      <c r="A9" s="268" t="s">
        <v>316</v>
      </c>
      <c r="B9" s="269" t="s">
        <v>318</v>
      </c>
      <c r="C9" s="270" t="s">
        <v>324</v>
      </c>
      <c r="D9" s="271" t="s">
        <v>325</v>
      </c>
      <c r="E9" s="270" t="s">
        <v>440</v>
      </c>
      <c r="F9" s="271" t="s">
        <v>441</v>
      </c>
      <c r="G9" s="270" t="s">
        <v>458</v>
      </c>
      <c r="H9" s="270" t="s">
        <v>459</v>
      </c>
      <c r="I9" s="272">
        <v>0.85</v>
      </c>
      <c r="J9" s="272">
        <v>10</v>
      </c>
      <c r="K9" s="273">
        <v>8.5</v>
      </c>
    </row>
    <row r="10" spans="1:11" ht="14.4" customHeight="1" x14ac:dyDescent="0.3">
      <c r="A10" s="268" t="s">
        <v>316</v>
      </c>
      <c r="B10" s="269" t="s">
        <v>318</v>
      </c>
      <c r="C10" s="270" t="s">
        <v>324</v>
      </c>
      <c r="D10" s="271" t="s">
        <v>325</v>
      </c>
      <c r="E10" s="270" t="s">
        <v>442</v>
      </c>
      <c r="F10" s="271" t="s">
        <v>443</v>
      </c>
      <c r="G10" s="270" t="s">
        <v>460</v>
      </c>
      <c r="H10" s="270" t="s">
        <v>461</v>
      </c>
      <c r="I10" s="272">
        <v>98.48</v>
      </c>
      <c r="J10" s="272">
        <v>12.5</v>
      </c>
      <c r="K10" s="273">
        <v>1231</v>
      </c>
    </row>
    <row r="11" spans="1:11" ht="14.4" customHeight="1" x14ac:dyDescent="0.3">
      <c r="A11" s="268" t="s">
        <v>316</v>
      </c>
      <c r="B11" s="269" t="s">
        <v>318</v>
      </c>
      <c r="C11" s="270" t="s">
        <v>324</v>
      </c>
      <c r="D11" s="271" t="s">
        <v>325</v>
      </c>
      <c r="E11" s="270" t="s">
        <v>442</v>
      </c>
      <c r="F11" s="271" t="s">
        <v>443</v>
      </c>
      <c r="G11" s="270" t="s">
        <v>462</v>
      </c>
      <c r="H11" s="270" t="s">
        <v>463</v>
      </c>
      <c r="I11" s="272">
        <v>0.90333333333333332</v>
      </c>
      <c r="J11" s="272">
        <v>300</v>
      </c>
      <c r="K11" s="273">
        <v>271</v>
      </c>
    </row>
    <row r="12" spans="1:11" ht="14.4" customHeight="1" x14ac:dyDescent="0.3">
      <c r="A12" s="268" t="s">
        <v>316</v>
      </c>
      <c r="B12" s="269" t="s">
        <v>318</v>
      </c>
      <c r="C12" s="270" t="s">
        <v>324</v>
      </c>
      <c r="D12" s="271" t="s">
        <v>325</v>
      </c>
      <c r="E12" s="270" t="s">
        <v>442</v>
      </c>
      <c r="F12" s="271" t="s">
        <v>443</v>
      </c>
      <c r="G12" s="270" t="s">
        <v>464</v>
      </c>
      <c r="H12" s="270" t="s">
        <v>465</v>
      </c>
      <c r="I12" s="272">
        <v>0.40857142857142853</v>
      </c>
      <c r="J12" s="272">
        <v>1300</v>
      </c>
      <c r="K12" s="273">
        <v>531</v>
      </c>
    </row>
    <row r="13" spans="1:11" ht="14.4" customHeight="1" x14ac:dyDescent="0.3">
      <c r="A13" s="268" t="s">
        <v>316</v>
      </c>
      <c r="B13" s="269" t="s">
        <v>318</v>
      </c>
      <c r="C13" s="270" t="s">
        <v>324</v>
      </c>
      <c r="D13" s="271" t="s">
        <v>325</v>
      </c>
      <c r="E13" s="270" t="s">
        <v>442</v>
      </c>
      <c r="F13" s="271" t="s">
        <v>443</v>
      </c>
      <c r="G13" s="270" t="s">
        <v>466</v>
      </c>
      <c r="H13" s="270" t="s">
        <v>467</v>
      </c>
      <c r="I13" s="272">
        <v>0.56999999999999995</v>
      </c>
      <c r="J13" s="272">
        <v>400</v>
      </c>
      <c r="K13" s="273">
        <v>229</v>
      </c>
    </row>
    <row r="14" spans="1:11" ht="14.4" customHeight="1" x14ac:dyDescent="0.3">
      <c r="A14" s="268" t="s">
        <v>316</v>
      </c>
      <c r="B14" s="269" t="s">
        <v>318</v>
      </c>
      <c r="C14" s="270" t="s">
        <v>324</v>
      </c>
      <c r="D14" s="271" t="s">
        <v>325</v>
      </c>
      <c r="E14" s="270" t="s">
        <v>442</v>
      </c>
      <c r="F14" s="271" t="s">
        <v>443</v>
      </c>
      <c r="G14" s="270" t="s">
        <v>468</v>
      </c>
      <c r="H14" s="270" t="s">
        <v>469</v>
      </c>
      <c r="I14" s="272">
        <v>1.81</v>
      </c>
      <c r="J14" s="272">
        <v>60</v>
      </c>
      <c r="K14" s="273">
        <v>108.6</v>
      </c>
    </row>
    <row r="15" spans="1:11" ht="14.4" customHeight="1" x14ac:dyDescent="0.3">
      <c r="A15" s="268" t="s">
        <v>316</v>
      </c>
      <c r="B15" s="269" t="s">
        <v>318</v>
      </c>
      <c r="C15" s="270" t="s">
        <v>324</v>
      </c>
      <c r="D15" s="271" t="s">
        <v>325</v>
      </c>
      <c r="E15" s="270" t="s">
        <v>442</v>
      </c>
      <c r="F15" s="271" t="s">
        <v>443</v>
      </c>
      <c r="G15" s="270" t="s">
        <v>470</v>
      </c>
      <c r="H15" s="270" t="s">
        <v>471</v>
      </c>
      <c r="I15" s="272">
        <v>0.59749999999999992</v>
      </c>
      <c r="J15" s="272">
        <v>10500</v>
      </c>
      <c r="K15" s="273">
        <v>6261.1</v>
      </c>
    </row>
    <row r="16" spans="1:11" ht="14.4" customHeight="1" x14ac:dyDescent="0.3">
      <c r="A16" s="268" t="s">
        <v>316</v>
      </c>
      <c r="B16" s="269" t="s">
        <v>318</v>
      </c>
      <c r="C16" s="270" t="s">
        <v>324</v>
      </c>
      <c r="D16" s="271" t="s">
        <v>325</v>
      </c>
      <c r="E16" s="270" t="s">
        <v>442</v>
      </c>
      <c r="F16" s="271" t="s">
        <v>443</v>
      </c>
      <c r="G16" s="270" t="s">
        <v>472</v>
      </c>
      <c r="H16" s="270" t="s">
        <v>473</v>
      </c>
      <c r="I16" s="272">
        <v>0.99857142857142855</v>
      </c>
      <c r="J16" s="272">
        <v>20000</v>
      </c>
      <c r="K16" s="273">
        <v>19892.2</v>
      </c>
    </row>
    <row r="17" spans="1:11" ht="14.4" customHeight="1" x14ac:dyDescent="0.3">
      <c r="A17" s="268" t="s">
        <v>316</v>
      </c>
      <c r="B17" s="269" t="s">
        <v>318</v>
      </c>
      <c r="C17" s="270" t="s">
        <v>324</v>
      </c>
      <c r="D17" s="271" t="s">
        <v>325</v>
      </c>
      <c r="E17" s="270" t="s">
        <v>442</v>
      </c>
      <c r="F17" s="271" t="s">
        <v>443</v>
      </c>
      <c r="G17" s="270" t="s">
        <v>474</v>
      </c>
      <c r="H17" s="270" t="s">
        <v>475</v>
      </c>
      <c r="I17" s="272">
        <v>1.9260000000000002</v>
      </c>
      <c r="J17" s="272">
        <v>9860</v>
      </c>
      <c r="K17" s="273">
        <v>18926.400000000001</v>
      </c>
    </row>
    <row r="18" spans="1:11" ht="14.4" customHeight="1" x14ac:dyDescent="0.3">
      <c r="A18" s="268" t="s">
        <v>316</v>
      </c>
      <c r="B18" s="269" t="s">
        <v>318</v>
      </c>
      <c r="C18" s="270" t="s">
        <v>324</v>
      </c>
      <c r="D18" s="271" t="s">
        <v>325</v>
      </c>
      <c r="E18" s="270" t="s">
        <v>442</v>
      </c>
      <c r="F18" s="271" t="s">
        <v>443</v>
      </c>
      <c r="G18" s="270" t="s">
        <v>476</v>
      </c>
      <c r="H18" s="270" t="s">
        <v>477</v>
      </c>
      <c r="I18" s="272">
        <v>14.99</v>
      </c>
      <c r="J18" s="272">
        <v>17</v>
      </c>
      <c r="K18" s="273">
        <v>254.85</v>
      </c>
    </row>
    <row r="19" spans="1:11" ht="14.4" customHeight="1" x14ac:dyDescent="0.3">
      <c r="A19" s="268" t="s">
        <v>316</v>
      </c>
      <c r="B19" s="269" t="s">
        <v>318</v>
      </c>
      <c r="C19" s="270" t="s">
        <v>324</v>
      </c>
      <c r="D19" s="271" t="s">
        <v>325</v>
      </c>
      <c r="E19" s="270" t="s">
        <v>442</v>
      </c>
      <c r="F19" s="271" t="s">
        <v>443</v>
      </c>
      <c r="G19" s="270" t="s">
        <v>478</v>
      </c>
      <c r="H19" s="270" t="s">
        <v>479</v>
      </c>
      <c r="I19" s="272">
        <v>12.1</v>
      </c>
      <c r="J19" s="272">
        <v>20</v>
      </c>
      <c r="K19" s="273">
        <v>242</v>
      </c>
    </row>
    <row r="20" spans="1:11" ht="14.4" customHeight="1" x14ac:dyDescent="0.3">
      <c r="A20" s="268" t="s">
        <v>316</v>
      </c>
      <c r="B20" s="269" t="s">
        <v>318</v>
      </c>
      <c r="C20" s="270" t="s">
        <v>324</v>
      </c>
      <c r="D20" s="271" t="s">
        <v>325</v>
      </c>
      <c r="E20" s="270" t="s">
        <v>442</v>
      </c>
      <c r="F20" s="271" t="s">
        <v>443</v>
      </c>
      <c r="G20" s="270" t="s">
        <v>480</v>
      </c>
      <c r="H20" s="270" t="s">
        <v>481</v>
      </c>
      <c r="I20" s="272">
        <v>1.78</v>
      </c>
      <c r="J20" s="272">
        <v>1900</v>
      </c>
      <c r="K20" s="273">
        <v>3382</v>
      </c>
    </row>
    <row r="21" spans="1:11" ht="14.4" customHeight="1" x14ac:dyDescent="0.3">
      <c r="A21" s="268" t="s">
        <v>316</v>
      </c>
      <c r="B21" s="269" t="s">
        <v>318</v>
      </c>
      <c r="C21" s="270" t="s">
        <v>324</v>
      </c>
      <c r="D21" s="271" t="s">
        <v>325</v>
      </c>
      <c r="E21" s="270" t="s">
        <v>442</v>
      </c>
      <c r="F21" s="271" t="s">
        <v>443</v>
      </c>
      <c r="G21" s="270" t="s">
        <v>482</v>
      </c>
      <c r="H21" s="270" t="s">
        <v>483</v>
      </c>
      <c r="I21" s="272">
        <v>1.21</v>
      </c>
      <c r="J21" s="272">
        <v>4000</v>
      </c>
      <c r="K21" s="273">
        <v>4840</v>
      </c>
    </row>
    <row r="22" spans="1:11" ht="14.4" customHeight="1" x14ac:dyDescent="0.3">
      <c r="A22" s="268" t="s">
        <v>316</v>
      </c>
      <c r="B22" s="269" t="s">
        <v>318</v>
      </c>
      <c r="C22" s="270" t="s">
        <v>324</v>
      </c>
      <c r="D22" s="271" t="s">
        <v>325</v>
      </c>
      <c r="E22" s="270" t="s">
        <v>442</v>
      </c>
      <c r="F22" s="271" t="s">
        <v>443</v>
      </c>
      <c r="G22" s="270" t="s">
        <v>484</v>
      </c>
      <c r="H22" s="270" t="s">
        <v>485</v>
      </c>
      <c r="I22" s="272">
        <v>8.84</v>
      </c>
      <c r="J22" s="272">
        <v>200</v>
      </c>
      <c r="K22" s="273">
        <v>1767</v>
      </c>
    </row>
    <row r="23" spans="1:11" ht="14.4" customHeight="1" x14ac:dyDescent="0.3">
      <c r="A23" s="268" t="s">
        <v>316</v>
      </c>
      <c r="B23" s="269" t="s">
        <v>318</v>
      </c>
      <c r="C23" s="270" t="s">
        <v>324</v>
      </c>
      <c r="D23" s="271" t="s">
        <v>325</v>
      </c>
      <c r="E23" s="270" t="s">
        <v>442</v>
      </c>
      <c r="F23" s="271" t="s">
        <v>443</v>
      </c>
      <c r="G23" s="270" t="s">
        <v>486</v>
      </c>
      <c r="H23" s="270" t="s">
        <v>487</v>
      </c>
      <c r="I23" s="272">
        <v>0.61</v>
      </c>
      <c r="J23" s="272">
        <v>5000</v>
      </c>
      <c r="K23" s="273">
        <v>3036.2000000000003</v>
      </c>
    </row>
    <row r="24" spans="1:11" ht="14.4" customHeight="1" x14ac:dyDescent="0.3">
      <c r="A24" s="268" t="s">
        <v>316</v>
      </c>
      <c r="B24" s="269" t="s">
        <v>318</v>
      </c>
      <c r="C24" s="270" t="s">
        <v>324</v>
      </c>
      <c r="D24" s="271" t="s">
        <v>325</v>
      </c>
      <c r="E24" s="270" t="s">
        <v>442</v>
      </c>
      <c r="F24" s="271" t="s">
        <v>443</v>
      </c>
      <c r="G24" s="270" t="s">
        <v>488</v>
      </c>
      <c r="H24" s="270" t="s">
        <v>489</v>
      </c>
      <c r="I24" s="272">
        <v>225.1</v>
      </c>
      <c r="J24" s="272">
        <v>10</v>
      </c>
      <c r="K24" s="273">
        <v>2251</v>
      </c>
    </row>
    <row r="25" spans="1:11" ht="14.4" customHeight="1" x14ac:dyDescent="0.3">
      <c r="A25" s="268" t="s">
        <v>316</v>
      </c>
      <c r="B25" s="269" t="s">
        <v>318</v>
      </c>
      <c r="C25" s="270" t="s">
        <v>324</v>
      </c>
      <c r="D25" s="271" t="s">
        <v>325</v>
      </c>
      <c r="E25" s="270" t="s">
        <v>442</v>
      </c>
      <c r="F25" s="271" t="s">
        <v>443</v>
      </c>
      <c r="G25" s="270" t="s">
        <v>490</v>
      </c>
      <c r="H25" s="270" t="s">
        <v>491</v>
      </c>
      <c r="I25" s="272">
        <v>54.45</v>
      </c>
      <c r="J25" s="272">
        <v>10</v>
      </c>
      <c r="K25" s="273">
        <v>544.5</v>
      </c>
    </row>
    <row r="26" spans="1:11" ht="14.4" customHeight="1" x14ac:dyDescent="0.3">
      <c r="A26" s="268" t="s">
        <v>316</v>
      </c>
      <c r="B26" s="269" t="s">
        <v>318</v>
      </c>
      <c r="C26" s="270" t="s">
        <v>324</v>
      </c>
      <c r="D26" s="271" t="s">
        <v>325</v>
      </c>
      <c r="E26" s="270" t="s">
        <v>444</v>
      </c>
      <c r="F26" s="271" t="s">
        <v>445</v>
      </c>
      <c r="G26" s="270" t="s">
        <v>492</v>
      </c>
      <c r="H26" s="270" t="s">
        <v>493</v>
      </c>
      <c r="I26" s="272">
        <v>101.41</v>
      </c>
      <c r="J26" s="272">
        <v>2</v>
      </c>
      <c r="K26" s="273">
        <v>202.82</v>
      </c>
    </row>
    <row r="27" spans="1:11" ht="14.4" customHeight="1" x14ac:dyDescent="0.3">
      <c r="A27" s="268" t="s">
        <v>316</v>
      </c>
      <c r="B27" s="269" t="s">
        <v>318</v>
      </c>
      <c r="C27" s="270" t="s">
        <v>324</v>
      </c>
      <c r="D27" s="271" t="s">
        <v>325</v>
      </c>
      <c r="E27" s="270" t="s">
        <v>444</v>
      </c>
      <c r="F27" s="271" t="s">
        <v>445</v>
      </c>
      <c r="G27" s="270" t="s">
        <v>494</v>
      </c>
      <c r="H27" s="270" t="s">
        <v>495</v>
      </c>
      <c r="I27" s="272">
        <v>0.43</v>
      </c>
      <c r="J27" s="272">
        <v>200</v>
      </c>
      <c r="K27" s="273">
        <v>86</v>
      </c>
    </row>
    <row r="28" spans="1:11" ht="14.4" customHeight="1" x14ac:dyDescent="0.3">
      <c r="A28" s="268" t="s">
        <v>316</v>
      </c>
      <c r="B28" s="269" t="s">
        <v>318</v>
      </c>
      <c r="C28" s="270" t="s">
        <v>324</v>
      </c>
      <c r="D28" s="271" t="s">
        <v>325</v>
      </c>
      <c r="E28" s="270" t="s">
        <v>444</v>
      </c>
      <c r="F28" s="271" t="s">
        <v>445</v>
      </c>
      <c r="G28" s="270" t="s">
        <v>496</v>
      </c>
      <c r="H28" s="270" t="s">
        <v>497</v>
      </c>
      <c r="I28" s="272">
        <v>1.4</v>
      </c>
      <c r="J28" s="272">
        <v>300</v>
      </c>
      <c r="K28" s="273">
        <v>420</v>
      </c>
    </row>
    <row r="29" spans="1:11" ht="14.4" customHeight="1" x14ac:dyDescent="0.3">
      <c r="A29" s="268" t="s">
        <v>316</v>
      </c>
      <c r="B29" s="269" t="s">
        <v>318</v>
      </c>
      <c r="C29" s="270" t="s">
        <v>324</v>
      </c>
      <c r="D29" s="271" t="s">
        <v>325</v>
      </c>
      <c r="E29" s="270" t="s">
        <v>444</v>
      </c>
      <c r="F29" s="271" t="s">
        <v>445</v>
      </c>
      <c r="G29" s="270" t="s">
        <v>498</v>
      </c>
      <c r="H29" s="270" t="s">
        <v>499</v>
      </c>
      <c r="I29" s="272">
        <v>0.25</v>
      </c>
      <c r="J29" s="272">
        <v>11500</v>
      </c>
      <c r="K29" s="273">
        <v>2861.4</v>
      </c>
    </row>
    <row r="30" spans="1:11" ht="14.4" customHeight="1" x14ac:dyDescent="0.3">
      <c r="A30" s="268" t="s">
        <v>316</v>
      </c>
      <c r="B30" s="269" t="s">
        <v>318</v>
      </c>
      <c r="C30" s="270" t="s">
        <v>324</v>
      </c>
      <c r="D30" s="271" t="s">
        <v>325</v>
      </c>
      <c r="E30" s="270" t="s">
        <v>444</v>
      </c>
      <c r="F30" s="271" t="s">
        <v>445</v>
      </c>
      <c r="G30" s="270" t="s">
        <v>500</v>
      </c>
      <c r="H30" s="270" t="s">
        <v>501</v>
      </c>
      <c r="I30" s="272">
        <v>0.11857142857142856</v>
      </c>
      <c r="J30" s="272">
        <v>49000</v>
      </c>
      <c r="K30" s="273">
        <v>5820</v>
      </c>
    </row>
    <row r="31" spans="1:11" ht="14.4" customHeight="1" x14ac:dyDescent="0.3">
      <c r="A31" s="268" t="s">
        <v>316</v>
      </c>
      <c r="B31" s="269" t="s">
        <v>318</v>
      </c>
      <c r="C31" s="270" t="s">
        <v>324</v>
      </c>
      <c r="D31" s="271" t="s">
        <v>325</v>
      </c>
      <c r="E31" s="270" t="s">
        <v>444</v>
      </c>
      <c r="F31" s="271" t="s">
        <v>445</v>
      </c>
      <c r="G31" s="270" t="s">
        <v>502</v>
      </c>
      <c r="H31" s="270" t="s">
        <v>503</v>
      </c>
      <c r="I31" s="272">
        <v>3.75</v>
      </c>
      <c r="J31" s="272">
        <v>10000</v>
      </c>
      <c r="K31" s="273">
        <v>37510</v>
      </c>
    </row>
    <row r="32" spans="1:11" ht="14.4" customHeight="1" x14ac:dyDescent="0.3">
      <c r="A32" s="268" t="s">
        <v>316</v>
      </c>
      <c r="B32" s="269" t="s">
        <v>318</v>
      </c>
      <c r="C32" s="270" t="s">
        <v>324</v>
      </c>
      <c r="D32" s="271" t="s">
        <v>325</v>
      </c>
      <c r="E32" s="270" t="s">
        <v>444</v>
      </c>
      <c r="F32" s="271" t="s">
        <v>445</v>
      </c>
      <c r="G32" s="270" t="s">
        <v>504</v>
      </c>
      <c r="H32" s="270" t="s">
        <v>505</v>
      </c>
      <c r="I32" s="272">
        <v>95.03</v>
      </c>
      <c r="J32" s="272">
        <v>1</v>
      </c>
      <c r="K32" s="273">
        <v>95.03</v>
      </c>
    </row>
    <row r="33" spans="1:11" ht="14.4" customHeight="1" x14ac:dyDescent="0.3">
      <c r="A33" s="268" t="s">
        <v>316</v>
      </c>
      <c r="B33" s="269" t="s">
        <v>318</v>
      </c>
      <c r="C33" s="270" t="s">
        <v>324</v>
      </c>
      <c r="D33" s="271" t="s">
        <v>325</v>
      </c>
      <c r="E33" s="270" t="s">
        <v>444</v>
      </c>
      <c r="F33" s="271" t="s">
        <v>445</v>
      </c>
      <c r="G33" s="270" t="s">
        <v>506</v>
      </c>
      <c r="H33" s="270" t="s">
        <v>507</v>
      </c>
      <c r="I33" s="272">
        <v>182.71</v>
      </c>
      <c r="J33" s="272">
        <v>2</v>
      </c>
      <c r="K33" s="273">
        <v>365.42</v>
      </c>
    </row>
    <row r="34" spans="1:11" ht="14.4" customHeight="1" x14ac:dyDescent="0.3">
      <c r="A34" s="268" t="s">
        <v>316</v>
      </c>
      <c r="B34" s="269" t="s">
        <v>318</v>
      </c>
      <c r="C34" s="270" t="s">
        <v>324</v>
      </c>
      <c r="D34" s="271" t="s">
        <v>325</v>
      </c>
      <c r="E34" s="270" t="s">
        <v>444</v>
      </c>
      <c r="F34" s="271" t="s">
        <v>445</v>
      </c>
      <c r="G34" s="270" t="s">
        <v>508</v>
      </c>
      <c r="H34" s="270" t="s">
        <v>509</v>
      </c>
      <c r="I34" s="272">
        <v>1.48</v>
      </c>
      <c r="J34" s="272">
        <v>1000</v>
      </c>
      <c r="K34" s="273">
        <v>1483.46</v>
      </c>
    </row>
    <row r="35" spans="1:11" ht="14.4" customHeight="1" x14ac:dyDescent="0.3">
      <c r="A35" s="268" t="s">
        <v>316</v>
      </c>
      <c r="B35" s="269" t="s">
        <v>318</v>
      </c>
      <c r="C35" s="270" t="s">
        <v>324</v>
      </c>
      <c r="D35" s="271" t="s">
        <v>325</v>
      </c>
      <c r="E35" s="270" t="s">
        <v>444</v>
      </c>
      <c r="F35" s="271" t="s">
        <v>445</v>
      </c>
      <c r="G35" s="270" t="s">
        <v>510</v>
      </c>
      <c r="H35" s="270" t="s">
        <v>511</v>
      </c>
      <c r="I35" s="272">
        <v>3.21</v>
      </c>
      <c r="J35" s="272">
        <v>960</v>
      </c>
      <c r="K35" s="273">
        <v>3085.5</v>
      </c>
    </row>
    <row r="36" spans="1:11" ht="14.4" customHeight="1" x14ac:dyDescent="0.3">
      <c r="A36" s="268" t="s">
        <v>316</v>
      </c>
      <c r="B36" s="269" t="s">
        <v>318</v>
      </c>
      <c r="C36" s="270" t="s">
        <v>324</v>
      </c>
      <c r="D36" s="271" t="s">
        <v>325</v>
      </c>
      <c r="E36" s="270" t="s">
        <v>444</v>
      </c>
      <c r="F36" s="271" t="s">
        <v>445</v>
      </c>
      <c r="G36" s="270" t="s">
        <v>512</v>
      </c>
      <c r="H36" s="270" t="s">
        <v>513</v>
      </c>
      <c r="I36" s="272">
        <v>1.23</v>
      </c>
      <c r="J36" s="272">
        <v>1000</v>
      </c>
      <c r="K36" s="273">
        <v>1231.05</v>
      </c>
    </row>
    <row r="37" spans="1:11" ht="14.4" customHeight="1" x14ac:dyDescent="0.3">
      <c r="A37" s="268" t="s">
        <v>316</v>
      </c>
      <c r="B37" s="269" t="s">
        <v>318</v>
      </c>
      <c r="C37" s="270" t="s">
        <v>324</v>
      </c>
      <c r="D37" s="271" t="s">
        <v>325</v>
      </c>
      <c r="E37" s="270" t="s">
        <v>444</v>
      </c>
      <c r="F37" s="271" t="s">
        <v>445</v>
      </c>
      <c r="G37" s="270" t="s">
        <v>514</v>
      </c>
      <c r="H37" s="270" t="s">
        <v>515</v>
      </c>
      <c r="I37" s="272">
        <v>2.76</v>
      </c>
      <c r="J37" s="272">
        <v>768</v>
      </c>
      <c r="K37" s="273">
        <v>2118</v>
      </c>
    </row>
    <row r="38" spans="1:11" ht="14.4" customHeight="1" x14ac:dyDescent="0.3">
      <c r="A38" s="268" t="s">
        <v>316</v>
      </c>
      <c r="B38" s="269" t="s">
        <v>318</v>
      </c>
      <c r="C38" s="270" t="s">
        <v>324</v>
      </c>
      <c r="D38" s="271" t="s">
        <v>325</v>
      </c>
      <c r="E38" s="270" t="s">
        <v>446</v>
      </c>
      <c r="F38" s="271" t="s">
        <v>447</v>
      </c>
      <c r="G38" s="270" t="s">
        <v>516</v>
      </c>
      <c r="H38" s="270" t="s">
        <v>517</v>
      </c>
      <c r="I38" s="272">
        <v>0.30333333333333329</v>
      </c>
      <c r="J38" s="272">
        <v>700</v>
      </c>
      <c r="K38" s="273">
        <v>211</v>
      </c>
    </row>
    <row r="39" spans="1:11" ht="14.4" customHeight="1" x14ac:dyDescent="0.3">
      <c r="A39" s="268" t="s">
        <v>316</v>
      </c>
      <c r="B39" s="269" t="s">
        <v>318</v>
      </c>
      <c r="C39" s="270" t="s">
        <v>324</v>
      </c>
      <c r="D39" s="271" t="s">
        <v>325</v>
      </c>
      <c r="E39" s="270" t="s">
        <v>446</v>
      </c>
      <c r="F39" s="271" t="s">
        <v>447</v>
      </c>
      <c r="G39" s="270" t="s">
        <v>518</v>
      </c>
      <c r="H39" s="270" t="s">
        <v>519</v>
      </c>
      <c r="I39" s="272">
        <v>0.65333333333333332</v>
      </c>
      <c r="J39" s="272">
        <v>300</v>
      </c>
      <c r="K39" s="273">
        <v>196</v>
      </c>
    </row>
    <row r="40" spans="1:11" ht="14.4" customHeight="1" x14ac:dyDescent="0.3">
      <c r="A40" s="268" t="s">
        <v>316</v>
      </c>
      <c r="B40" s="269" t="s">
        <v>318</v>
      </c>
      <c r="C40" s="270" t="s">
        <v>324</v>
      </c>
      <c r="D40" s="271" t="s">
        <v>325</v>
      </c>
      <c r="E40" s="270" t="s">
        <v>446</v>
      </c>
      <c r="F40" s="271" t="s">
        <v>447</v>
      </c>
      <c r="G40" s="270" t="s">
        <v>520</v>
      </c>
      <c r="H40" s="270" t="s">
        <v>521</v>
      </c>
      <c r="I40" s="272">
        <v>0.30499999999999999</v>
      </c>
      <c r="J40" s="272">
        <v>500</v>
      </c>
      <c r="K40" s="273">
        <v>152</v>
      </c>
    </row>
    <row r="41" spans="1:11" ht="14.4" customHeight="1" x14ac:dyDescent="0.3">
      <c r="A41" s="268" t="s">
        <v>316</v>
      </c>
      <c r="B41" s="269" t="s">
        <v>318</v>
      </c>
      <c r="C41" s="270" t="s">
        <v>324</v>
      </c>
      <c r="D41" s="271" t="s">
        <v>325</v>
      </c>
      <c r="E41" s="270" t="s">
        <v>448</v>
      </c>
      <c r="F41" s="271" t="s">
        <v>449</v>
      </c>
      <c r="G41" s="270" t="s">
        <v>522</v>
      </c>
      <c r="H41" s="270" t="s">
        <v>523</v>
      </c>
      <c r="I41" s="272">
        <v>0.82</v>
      </c>
      <c r="J41" s="272">
        <v>4500</v>
      </c>
      <c r="K41" s="273">
        <v>3690</v>
      </c>
    </row>
    <row r="42" spans="1:11" ht="14.4" customHeight="1" x14ac:dyDescent="0.3">
      <c r="A42" s="268" t="s">
        <v>316</v>
      </c>
      <c r="B42" s="269" t="s">
        <v>318</v>
      </c>
      <c r="C42" s="270" t="s">
        <v>324</v>
      </c>
      <c r="D42" s="271" t="s">
        <v>325</v>
      </c>
      <c r="E42" s="270" t="s">
        <v>448</v>
      </c>
      <c r="F42" s="271" t="s">
        <v>449</v>
      </c>
      <c r="G42" s="270" t="s">
        <v>524</v>
      </c>
      <c r="H42" s="270" t="s">
        <v>525</v>
      </c>
      <c r="I42" s="272">
        <v>0.6333333333333333</v>
      </c>
      <c r="J42" s="272">
        <v>3000</v>
      </c>
      <c r="K42" s="273">
        <v>1900</v>
      </c>
    </row>
    <row r="43" spans="1:11" ht="14.4" customHeight="1" x14ac:dyDescent="0.3">
      <c r="A43" s="268" t="s">
        <v>316</v>
      </c>
      <c r="B43" s="269" t="s">
        <v>318</v>
      </c>
      <c r="C43" s="270" t="s">
        <v>324</v>
      </c>
      <c r="D43" s="271" t="s">
        <v>325</v>
      </c>
      <c r="E43" s="270" t="s">
        <v>448</v>
      </c>
      <c r="F43" s="271" t="s">
        <v>449</v>
      </c>
      <c r="G43" s="270" t="s">
        <v>526</v>
      </c>
      <c r="H43" s="270" t="s">
        <v>527</v>
      </c>
      <c r="I43" s="272">
        <v>0.65666666666666673</v>
      </c>
      <c r="J43" s="272">
        <v>4500</v>
      </c>
      <c r="K43" s="273">
        <v>2955</v>
      </c>
    </row>
    <row r="44" spans="1:11" ht="14.4" customHeight="1" x14ac:dyDescent="0.3">
      <c r="A44" s="268" t="s">
        <v>316</v>
      </c>
      <c r="B44" s="269" t="s">
        <v>318</v>
      </c>
      <c r="C44" s="270" t="s">
        <v>324</v>
      </c>
      <c r="D44" s="271" t="s">
        <v>325</v>
      </c>
      <c r="E44" s="270" t="s">
        <v>448</v>
      </c>
      <c r="F44" s="271" t="s">
        <v>449</v>
      </c>
      <c r="G44" s="270" t="s">
        <v>528</v>
      </c>
      <c r="H44" s="270" t="s">
        <v>529</v>
      </c>
      <c r="I44" s="272">
        <v>0.64333333333333342</v>
      </c>
      <c r="J44" s="272">
        <v>600</v>
      </c>
      <c r="K44" s="273">
        <v>386</v>
      </c>
    </row>
    <row r="45" spans="1:11" ht="14.4" customHeight="1" x14ac:dyDescent="0.3">
      <c r="A45" s="268" t="s">
        <v>316</v>
      </c>
      <c r="B45" s="269" t="s">
        <v>318</v>
      </c>
      <c r="C45" s="270" t="s">
        <v>324</v>
      </c>
      <c r="D45" s="271" t="s">
        <v>325</v>
      </c>
      <c r="E45" s="270" t="s">
        <v>448</v>
      </c>
      <c r="F45" s="271" t="s">
        <v>449</v>
      </c>
      <c r="G45" s="270" t="s">
        <v>530</v>
      </c>
      <c r="H45" s="270" t="s">
        <v>531</v>
      </c>
      <c r="I45" s="272">
        <v>0.82</v>
      </c>
      <c r="J45" s="272">
        <v>600</v>
      </c>
      <c r="K45" s="273">
        <v>492</v>
      </c>
    </row>
    <row r="46" spans="1:11" ht="14.4" customHeight="1" thickBot="1" x14ac:dyDescent="0.35">
      <c r="A46" s="274" t="s">
        <v>316</v>
      </c>
      <c r="B46" s="275" t="s">
        <v>318</v>
      </c>
      <c r="C46" s="276" t="s">
        <v>324</v>
      </c>
      <c r="D46" s="277" t="s">
        <v>325</v>
      </c>
      <c r="E46" s="276" t="s">
        <v>448</v>
      </c>
      <c r="F46" s="277" t="s">
        <v>449</v>
      </c>
      <c r="G46" s="276" t="s">
        <v>532</v>
      </c>
      <c r="H46" s="276" t="s">
        <v>533</v>
      </c>
      <c r="I46" s="278">
        <v>0.82250000000000001</v>
      </c>
      <c r="J46" s="278">
        <v>4900</v>
      </c>
      <c r="K46" s="279">
        <v>4033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6"/>
  <sheetViews>
    <sheetView showGridLines="0" showRowColHeaders="0" workbookViewId="0">
      <pane ySplit="4" topLeftCell="A5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65" bestFit="1" customWidth="1"/>
    <col min="2" max="2" width="7.77734375" style="146" customWidth="1"/>
    <col min="3" max="3" width="5.44140625" style="65" hidden="1" customWidth="1"/>
    <col min="4" max="4" width="7.77734375" style="146" customWidth="1"/>
    <col min="5" max="5" width="5.44140625" style="65" hidden="1" customWidth="1"/>
    <col min="6" max="6" width="7.77734375" style="146" customWidth="1"/>
    <col min="7" max="7" width="7.77734375" style="86" customWidth="1"/>
    <col min="8" max="8" width="7.77734375" style="146" customWidth="1"/>
    <col min="9" max="9" width="5.44140625" style="65" hidden="1" customWidth="1"/>
    <col min="10" max="10" width="7.77734375" style="146" customWidth="1"/>
    <col min="11" max="11" width="5.44140625" style="65" hidden="1" customWidth="1"/>
    <col min="12" max="12" width="7.77734375" style="146" customWidth="1"/>
    <col min="13" max="13" width="7.77734375" style="86" customWidth="1"/>
    <col min="14" max="14" width="7.77734375" style="146" customWidth="1"/>
    <col min="15" max="15" width="5" style="65" hidden="1" customWidth="1"/>
    <col min="16" max="16" width="7.77734375" style="146" customWidth="1"/>
    <col min="17" max="17" width="5" style="65" hidden="1" customWidth="1"/>
    <col min="18" max="18" width="7.77734375" style="146" customWidth="1"/>
    <col min="19" max="19" width="7.77734375" style="86" customWidth="1"/>
    <col min="20" max="16384" width="8.88671875" style="65"/>
  </cols>
  <sheetData>
    <row r="1" spans="1:19" ht="18.600000000000001" customHeight="1" thickBot="1" x14ac:dyDescent="0.4">
      <c r="A1" s="205" t="s">
        <v>132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</row>
    <row r="2" spans="1:19" ht="14.4" customHeight="1" thickBot="1" x14ac:dyDescent="0.35">
      <c r="A2" s="221" t="s">
        <v>160</v>
      </c>
      <c r="B2" s="145"/>
      <c r="C2" s="94"/>
      <c r="D2" s="145"/>
      <c r="E2" s="94"/>
      <c r="F2" s="145"/>
      <c r="G2" s="147"/>
      <c r="H2" s="145"/>
      <c r="I2" s="94"/>
      <c r="J2" s="145"/>
      <c r="K2" s="94"/>
      <c r="L2" s="145"/>
      <c r="M2" s="147"/>
      <c r="N2" s="145"/>
      <c r="O2" s="94"/>
      <c r="P2" s="145"/>
      <c r="Q2" s="94"/>
      <c r="R2" s="145"/>
      <c r="S2" s="147"/>
    </row>
    <row r="3" spans="1:19" ht="14.4" customHeight="1" x14ac:dyDescent="0.3">
      <c r="A3" s="206" t="s">
        <v>108</v>
      </c>
      <c r="B3" s="207" t="s">
        <v>109</v>
      </c>
      <c r="C3" s="208"/>
      <c r="D3" s="208"/>
      <c r="E3" s="208"/>
      <c r="F3" s="208"/>
      <c r="G3" s="209"/>
      <c r="H3" s="207" t="s">
        <v>110</v>
      </c>
      <c r="I3" s="208"/>
      <c r="J3" s="208"/>
      <c r="K3" s="208"/>
      <c r="L3" s="208"/>
      <c r="M3" s="209"/>
      <c r="N3" s="207" t="s">
        <v>111</v>
      </c>
      <c r="O3" s="208"/>
      <c r="P3" s="208"/>
      <c r="Q3" s="208"/>
      <c r="R3" s="208"/>
      <c r="S3" s="209"/>
    </row>
    <row r="4" spans="1:19" ht="14.4" customHeight="1" thickBot="1" x14ac:dyDescent="0.35">
      <c r="A4" s="302"/>
      <c r="B4" s="303">
        <v>2011</v>
      </c>
      <c r="C4" s="304"/>
      <c r="D4" s="304">
        <v>2012</v>
      </c>
      <c r="E4" s="304"/>
      <c r="F4" s="304">
        <v>2013</v>
      </c>
      <c r="G4" s="305" t="s">
        <v>5</v>
      </c>
      <c r="H4" s="303">
        <v>2011</v>
      </c>
      <c r="I4" s="304"/>
      <c r="J4" s="304">
        <v>2012</v>
      </c>
      <c r="K4" s="304"/>
      <c r="L4" s="304">
        <v>2013</v>
      </c>
      <c r="M4" s="305" t="s">
        <v>5</v>
      </c>
      <c r="N4" s="303">
        <v>2011</v>
      </c>
      <c r="O4" s="304"/>
      <c r="P4" s="304">
        <v>2012</v>
      </c>
      <c r="Q4" s="304"/>
      <c r="R4" s="304">
        <v>2013</v>
      </c>
      <c r="S4" s="305" t="s">
        <v>5</v>
      </c>
    </row>
    <row r="5" spans="1:19" ht="14.4" customHeight="1" thickBot="1" x14ac:dyDescent="0.35">
      <c r="A5" s="291" t="s">
        <v>534</v>
      </c>
      <c r="B5" s="306">
        <v>15944963</v>
      </c>
      <c r="C5" s="259">
        <v>1</v>
      </c>
      <c r="D5" s="306">
        <v>19627486</v>
      </c>
      <c r="E5" s="259">
        <v>1.2309521194875146</v>
      </c>
      <c r="F5" s="306">
        <v>18008514</v>
      </c>
      <c r="G5" s="284">
        <v>1.1294171080861084</v>
      </c>
      <c r="H5" s="306"/>
      <c r="I5" s="259"/>
      <c r="J5" s="306"/>
      <c r="K5" s="259"/>
      <c r="L5" s="306"/>
      <c r="M5" s="284"/>
      <c r="N5" s="306"/>
      <c r="O5" s="259"/>
      <c r="P5" s="306"/>
      <c r="Q5" s="259"/>
      <c r="R5" s="306"/>
      <c r="S5" s="307"/>
    </row>
    <row r="6" spans="1:19" ht="14.4" customHeight="1" thickBot="1" x14ac:dyDescent="0.35">
      <c r="A6" s="287" t="s">
        <v>6</v>
      </c>
      <c r="B6" s="310">
        <v>15944963</v>
      </c>
      <c r="C6" s="311">
        <v>1</v>
      </c>
      <c r="D6" s="310">
        <v>19627486</v>
      </c>
      <c r="E6" s="311">
        <v>1.2309521194875146</v>
      </c>
      <c r="F6" s="310">
        <v>18008514</v>
      </c>
      <c r="G6" s="289">
        <v>1.1294171080861084</v>
      </c>
      <c r="H6" s="310"/>
      <c r="I6" s="311"/>
      <c r="J6" s="310"/>
      <c r="K6" s="311"/>
      <c r="L6" s="310"/>
      <c r="M6" s="289"/>
      <c r="N6" s="310"/>
      <c r="O6" s="311"/>
      <c r="P6" s="310"/>
      <c r="Q6" s="311"/>
      <c r="R6" s="310"/>
      <c r="S6" s="312"/>
    </row>
  </sheetData>
  <mergeCells count="5">
    <mergeCell ref="A1:S1"/>
    <mergeCell ref="A3:A4"/>
    <mergeCell ref="B3:G3"/>
    <mergeCell ref="H3:M3"/>
    <mergeCell ref="N3:S3"/>
  </mergeCells>
  <conditionalFormatting sqref="G3:G1048576">
    <cfRule type="cellIs" dxfId="0" priority="1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65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65" bestFit="1" customWidth="1"/>
    <col min="2" max="2" width="2.109375" style="65" bestFit="1" customWidth="1"/>
    <col min="3" max="3" width="8" style="65" bestFit="1" customWidth="1"/>
    <col min="4" max="4" width="50.88671875" style="65" bestFit="1" customWidth="1"/>
    <col min="5" max="6" width="11.109375" style="93" customWidth="1"/>
    <col min="7" max="8" width="9.33203125" style="65" hidden="1" customWidth="1"/>
    <col min="9" max="10" width="11.109375" style="93" customWidth="1"/>
    <col min="11" max="12" width="9.33203125" style="65" hidden="1" customWidth="1"/>
    <col min="13" max="14" width="11.109375" style="93" customWidth="1"/>
    <col min="15" max="15" width="11.109375" style="86" customWidth="1"/>
    <col min="16" max="16" width="11.109375" style="93" customWidth="1"/>
    <col min="17" max="16384" width="8.88671875" style="65"/>
  </cols>
  <sheetData>
    <row r="1" spans="1:16" ht="18.600000000000001" customHeight="1" thickBot="1" x14ac:dyDescent="0.4">
      <c r="A1" s="159" t="s">
        <v>133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</row>
    <row r="2" spans="1:16" ht="14.4" customHeight="1" thickBot="1" x14ac:dyDescent="0.4">
      <c r="A2" s="221" t="s">
        <v>160</v>
      </c>
      <c r="B2" s="95"/>
      <c r="C2" s="95"/>
      <c r="D2" s="95"/>
      <c r="E2" s="148"/>
      <c r="F2" s="148"/>
      <c r="G2" s="95"/>
      <c r="H2" s="95"/>
      <c r="I2" s="148"/>
      <c r="J2" s="148"/>
      <c r="K2" s="95"/>
      <c r="L2" s="95"/>
      <c r="M2" s="148"/>
      <c r="N2" s="148"/>
      <c r="O2" s="152"/>
      <c r="P2" s="148"/>
    </row>
    <row r="3" spans="1:16" ht="14.4" customHeight="1" thickBot="1" x14ac:dyDescent="0.35">
      <c r="D3" s="110" t="s">
        <v>136</v>
      </c>
      <c r="E3" s="149">
        <f t="shared" ref="E3:N3" si="0">SUBTOTAL(9,E6:E1048576)</f>
        <v>82557</v>
      </c>
      <c r="F3" s="150">
        <f t="shared" si="0"/>
        <v>15944963</v>
      </c>
      <c r="G3" s="96"/>
      <c r="H3" s="96"/>
      <c r="I3" s="150">
        <f t="shared" si="0"/>
        <v>91859</v>
      </c>
      <c r="J3" s="150">
        <f t="shared" si="0"/>
        <v>19627486</v>
      </c>
      <c r="K3" s="96"/>
      <c r="L3" s="96"/>
      <c r="M3" s="150">
        <f t="shared" si="0"/>
        <v>85014</v>
      </c>
      <c r="N3" s="150">
        <f t="shared" si="0"/>
        <v>18008514</v>
      </c>
      <c r="O3" s="97">
        <f>IF(F3=0,0,N3/F3)</f>
        <v>1.1294171080861084</v>
      </c>
      <c r="P3" s="151">
        <f>IF(M3=0,0,N3/M3)</f>
        <v>211.82998094431505</v>
      </c>
    </row>
    <row r="4" spans="1:16" ht="14.4" customHeight="1" x14ac:dyDescent="0.3">
      <c r="A4" s="211" t="s">
        <v>104</v>
      </c>
      <c r="B4" s="212" t="s">
        <v>105</v>
      </c>
      <c r="C4" s="213" t="s">
        <v>106</v>
      </c>
      <c r="D4" s="214" t="s">
        <v>79</v>
      </c>
      <c r="E4" s="215">
        <v>2011</v>
      </c>
      <c r="F4" s="216"/>
      <c r="G4" s="144"/>
      <c r="H4" s="144"/>
      <c r="I4" s="215">
        <v>2012</v>
      </c>
      <c r="J4" s="216"/>
      <c r="K4" s="144"/>
      <c r="L4" s="144"/>
      <c r="M4" s="215">
        <v>2013</v>
      </c>
      <c r="N4" s="216"/>
      <c r="O4" s="217" t="s">
        <v>5</v>
      </c>
      <c r="P4" s="210" t="s">
        <v>107</v>
      </c>
    </row>
    <row r="5" spans="1:16" ht="14.4" customHeight="1" thickBot="1" x14ac:dyDescent="0.35">
      <c r="A5" s="313"/>
      <c r="B5" s="314"/>
      <c r="C5" s="315"/>
      <c r="D5" s="316"/>
      <c r="E5" s="317" t="s">
        <v>81</v>
      </c>
      <c r="F5" s="318" t="s">
        <v>17</v>
      </c>
      <c r="G5" s="319"/>
      <c r="H5" s="319"/>
      <c r="I5" s="317" t="s">
        <v>81</v>
      </c>
      <c r="J5" s="318" t="s">
        <v>17</v>
      </c>
      <c r="K5" s="319"/>
      <c r="L5" s="319"/>
      <c r="M5" s="317" t="s">
        <v>81</v>
      </c>
      <c r="N5" s="318" t="s">
        <v>17</v>
      </c>
      <c r="O5" s="320"/>
      <c r="P5" s="321"/>
    </row>
    <row r="6" spans="1:16" ht="14.4" customHeight="1" x14ac:dyDescent="0.3">
      <c r="A6" s="262" t="s">
        <v>535</v>
      </c>
      <c r="B6" s="263" t="s">
        <v>536</v>
      </c>
      <c r="C6" s="263" t="s">
        <v>537</v>
      </c>
      <c r="D6" s="263" t="s">
        <v>538</v>
      </c>
      <c r="E6" s="266">
        <v>279</v>
      </c>
      <c r="F6" s="266">
        <v>44082</v>
      </c>
      <c r="G6" s="263">
        <v>1</v>
      </c>
      <c r="H6" s="263">
        <v>158</v>
      </c>
      <c r="I6" s="266">
        <v>230</v>
      </c>
      <c r="J6" s="266">
        <v>36340</v>
      </c>
      <c r="K6" s="263">
        <v>0.82437275985663083</v>
      </c>
      <c r="L6" s="263">
        <v>158</v>
      </c>
      <c r="M6" s="266">
        <v>278</v>
      </c>
      <c r="N6" s="266">
        <v>44202</v>
      </c>
      <c r="O6" s="285">
        <v>1.0027221995372262</v>
      </c>
      <c r="P6" s="267">
        <v>159</v>
      </c>
    </row>
    <row r="7" spans="1:16" ht="14.4" customHeight="1" x14ac:dyDescent="0.3">
      <c r="A7" s="268" t="s">
        <v>535</v>
      </c>
      <c r="B7" s="269" t="s">
        <v>536</v>
      </c>
      <c r="C7" s="269" t="s">
        <v>539</v>
      </c>
      <c r="D7" s="269" t="s">
        <v>540</v>
      </c>
      <c r="E7" s="272">
        <v>349</v>
      </c>
      <c r="F7" s="272">
        <v>28967</v>
      </c>
      <c r="G7" s="269">
        <v>1</v>
      </c>
      <c r="H7" s="269">
        <v>83</v>
      </c>
      <c r="I7" s="272">
        <v>340</v>
      </c>
      <c r="J7" s="272">
        <v>28220</v>
      </c>
      <c r="K7" s="269">
        <v>0.97421203438395421</v>
      </c>
      <c r="L7" s="269">
        <v>83</v>
      </c>
      <c r="M7" s="272">
        <v>381</v>
      </c>
      <c r="N7" s="272">
        <v>32004</v>
      </c>
      <c r="O7" s="292">
        <v>1.1048434425380607</v>
      </c>
      <c r="P7" s="273">
        <v>84</v>
      </c>
    </row>
    <row r="8" spans="1:16" ht="14.4" customHeight="1" x14ac:dyDescent="0.3">
      <c r="A8" s="268" t="s">
        <v>535</v>
      </c>
      <c r="B8" s="269" t="s">
        <v>536</v>
      </c>
      <c r="C8" s="269" t="s">
        <v>541</v>
      </c>
      <c r="D8" s="269" t="s">
        <v>542</v>
      </c>
      <c r="E8" s="272">
        <v>2899</v>
      </c>
      <c r="F8" s="272">
        <v>347880</v>
      </c>
      <c r="G8" s="269">
        <v>1</v>
      </c>
      <c r="H8" s="269">
        <v>120</v>
      </c>
      <c r="I8" s="272">
        <v>3157</v>
      </c>
      <c r="J8" s="272">
        <v>381997</v>
      </c>
      <c r="K8" s="269">
        <v>1.0980711739680349</v>
      </c>
      <c r="L8" s="269">
        <v>121</v>
      </c>
      <c r="M8" s="272">
        <v>2906</v>
      </c>
      <c r="N8" s="272">
        <v>354532</v>
      </c>
      <c r="O8" s="292">
        <v>1.0191215361618948</v>
      </c>
      <c r="P8" s="273">
        <v>122</v>
      </c>
    </row>
    <row r="9" spans="1:16" ht="14.4" customHeight="1" x14ac:dyDescent="0.3">
      <c r="A9" s="268" t="s">
        <v>535</v>
      </c>
      <c r="B9" s="269" t="s">
        <v>536</v>
      </c>
      <c r="C9" s="269" t="s">
        <v>543</v>
      </c>
      <c r="D9" s="269" t="s">
        <v>544</v>
      </c>
      <c r="E9" s="272">
        <v>326</v>
      </c>
      <c r="F9" s="272">
        <v>30970</v>
      </c>
      <c r="G9" s="269">
        <v>1</v>
      </c>
      <c r="H9" s="269">
        <v>95</v>
      </c>
      <c r="I9" s="272">
        <v>403</v>
      </c>
      <c r="J9" s="272">
        <v>38285</v>
      </c>
      <c r="K9" s="269">
        <v>1.2361963190184049</v>
      </c>
      <c r="L9" s="269">
        <v>95</v>
      </c>
      <c r="M9" s="272">
        <v>286</v>
      </c>
      <c r="N9" s="272">
        <v>27456</v>
      </c>
      <c r="O9" s="292">
        <v>0.88653535679690021</v>
      </c>
      <c r="P9" s="273">
        <v>96</v>
      </c>
    </row>
    <row r="10" spans="1:16" ht="14.4" customHeight="1" x14ac:dyDescent="0.3">
      <c r="A10" s="268" t="s">
        <v>535</v>
      </c>
      <c r="B10" s="269" t="s">
        <v>536</v>
      </c>
      <c r="C10" s="269" t="s">
        <v>545</v>
      </c>
      <c r="D10" s="269" t="s">
        <v>546</v>
      </c>
      <c r="E10" s="272">
        <v>2954</v>
      </c>
      <c r="F10" s="272">
        <v>192010</v>
      </c>
      <c r="G10" s="269">
        <v>1</v>
      </c>
      <c r="H10" s="269">
        <v>65</v>
      </c>
      <c r="I10" s="272">
        <v>3797</v>
      </c>
      <c r="J10" s="272">
        <v>246805</v>
      </c>
      <c r="K10" s="269">
        <v>1.2853757616790793</v>
      </c>
      <c r="L10" s="269">
        <v>65</v>
      </c>
      <c r="M10" s="272">
        <v>3779</v>
      </c>
      <c r="N10" s="272">
        <v>249414</v>
      </c>
      <c r="O10" s="292">
        <v>1.2989635956460601</v>
      </c>
      <c r="P10" s="273">
        <v>66</v>
      </c>
    </row>
    <row r="11" spans="1:16" ht="14.4" customHeight="1" x14ac:dyDescent="0.3">
      <c r="A11" s="268" t="s">
        <v>535</v>
      </c>
      <c r="B11" s="269" t="s">
        <v>536</v>
      </c>
      <c r="C11" s="269" t="s">
        <v>547</v>
      </c>
      <c r="D11" s="269" t="s">
        <v>548</v>
      </c>
      <c r="E11" s="272">
        <v>3838</v>
      </c>
      <c r="F11" s="272">
        <v>241794</v>
      </c>
      <c r="G11" s="269">
        <v>1</v>
      </c>
      <c r="H11" s="269">
        <v>63</v>
      </c>
      <c r="I11" s="272">
        <v>3457</v>
      </c>
      <c r="J11" s="272">
        <v>217791</v>
      </c>
      <c r="K11" s="269">
        <v>0.90072954663887439</v>
      </c>
      <c r="L11" s="269">
        <v>63</v>
      </c>
      <c r="M11" s="272">
        <v>2916</v>
      </c>
      <c r="N11" s="272">
        <v>186624</v>
      </c>
      <c r="O11" s="292">
        <v>0.77183056651529813</v>
      </c>
      <c r="P11" s="273">
        <v>64</v>
      </c>
    </row>
    <row r="12" spans="1:16" ht="14.4" customHeight="1" x14ac:dyDescent="0.3">
      <c r="A12" s="268" t="s">
        <v>535</v>
      </c>
      <c r="B12" s="269" t="s">
        <v>536</v>
      </c>
      <c r="C12" s="269" t="s">
        <v>549</v>
      </c>
      <c r="D12" s="269" t="s">
        <v>550</v>
      </c>
      <c r="E12" s="272">
        <v>347</v>
      </c>
      <c r="F12" s="272">
        <v>51356</v>
      </c>
      <c r="G12" s="269">
        <v>1</v>
      </c>
      <c r="H12" s="269">
        <v>148</v>
      </c>
      <c r="I12" s="272">
        <v>341</v>
      </c>
      <c r="J12" s="272">
        <v>50809</v>
      </c>
      <c r="K12" s="269">
        <v>0.9893488589454007</v>
      </c>
      <c r="L12" s="269">
        <v>149</v>
      </c>
      <c r="M12" s="272">
        <v>356</v>
      </c>
      <c r="N12" s="272">
        <v>53400</v>
      </c>
      <c r="O12" s="292">
        <v>1.0398006075239505</v>
      </c>
      <c r="P12" s="273">
        <v>150</v>
      </c>
    </row>
    <row r="13" spans="1:16" ht="14.4" customHeight="1" x14ac:dyDescent="0.3">
      <c r="A13" s="268" t="s">
        <v>535</v>
      </c>
      <c r="B13" s="269" t="s">
        <v>536</v>
      </c>
      <c r="C13" s="269" t="s">
        <v>551</v>
      </c>
      <c r="D13" s="269" t="s">
        <v>552</v>
      </c>
      <c r="E13" s="272">
        <v>19</v>
      </c>
      <c r="F13" s="272">
        <v>3363</v>
      </c>
      <c r="G13" s="269">
        <v>1</v>
      </c>
      <c r="H13" s="269">
        <v>177</v>
      </c>
      <c r="I13" s="272">
        <v>12</v>
      </c>
      <c r="J13" s="272">
        <v>2136</v>
      </c>
      <c r="K13" s="269">
        <v>0.63514719000892061</v>
      </c>
      <c r="L13" s="269">
        <v>178</v>
      </c>
      <c r="M13" s="272">
        <v>13</v>
      </c>
      <c r="N13" s="272">
        <v>2340</v>
      </c>
      <c r="O13" s="292">
        <v>0.69580731489741299</v>
      </c>
      <c r="P13" s="273">
        <v>180</v>
      </c>
    </row>
    <row r="14" spans="1:16" ht="14.4" customHeight="1" x14ac:dyDescent="0.3">
      <c r="A14" s="268" t="s">
        <v>535</v>
      </c>
      <c r="B14" s="269" t="s">
        <v>536</v>
      </c>
      <c r="C14" s="269" t="s">
        <v>553</v>
      </c>
      <c r="D14" s="269" t="s">
        <v>554</v>
      </c>
      <c r="E14" s="272">
        <v>1178</v>
      </c>
      <c r="F14" s="272">
        <v>110732</v>
      </c>
      <c r="G14" s="269">
        <v>1</v>
      </c>
      <c r="H14" s="269">
        <v>94</v>
      </c>
      <c r="I14" s="272">
        <v>1253</v>
      </c>
      <c r="J14" s="272">
        <v>119035</v>
      </c>
      <c r="K14" s="269">
        <v>1.0749828414550446</v>
      </c>
      <c r="L14" s="269">
        <v>95</v>
      </c>
      <c r="M14" s="272">
        <v>1200</v>
      </c>
      <c r="N14" s="272">
        <v>115200</v>
      </c>
      <c r="O14" s="292">
        <v>1.0403496730845645</v>
      </c>
      <c r="P14" s="273">
        <v>96</v>
      </c>
    </row>
    <row r="15" spans="1:16" ht="14.4" customHeight="1" x14ac:dyDescent="0.3">
      <c r="A15" s="268" t="s">
        <v>535</v>
      </c>
      <c r="B15" s="269" t="s">
        <v>536</v>
      </c>
      <c r="C15" s="269" t="s">
        <v>555</v>
      </c>
      <c r="D15" s="269" t="s">
        <v>556</v>
      </c>
      <c r="E15" s="272">
        <v>918</v>
      </c>
      <c r="F15" s="272">
        <v>198288</v>
      </c>
      <c r="G15" s="269">
        <v>1</v>
      </c>
      <c r="H15" s="269">
        <v>216</v>
      </c>
      <c r="I15" s="272">
        <v>1156</v>
      </c>
      <c r="J15" s="272">
        <v>250852</v>
      </c>
      <c r="K15" s="269">
        <v>1.2650891632373114</v>
      </c>
      <c r="L15" s="269">
        <v>217</v>
      </c>
      <c r="M15" s="272">
        <v>1085</v>
      </c>
      <c r="N15" s="272">
        <v>237615</v>
      </c>
      <c r="O15" s="292">
        <v>1.1983327281529896</v>
      </c>
      <c r="P15" s="273">
        <v>219</v>
      </c>
    </row>
    <row r="16" spans="1:16" ht="14.4" customHeight="1" x14ac:dyDescent="0.3">
      <c r="A16" s="268" t="s">
        <v>535</v>
      </c>
      <c r="B16" s="269" t="s">
        <v>536</v>
      </c>
      <c r="C16" s="269" t="s">
        <v>557</v>
      </c>
      <c r="D16" s="269" t="s">
        <v>558</v>
      </c>
      <c r="E16" s="272">
        <v>2019</v>
      </c>
      <c r="F16" s="272">
        <v>76722</v>
      </c>
      <c r="G16" s="269">
        <v>1</v>
      </c>
      <c r="H16" s="269">
        <v>38</v>
      </c>
      <c r="I16" s="272">
        <v>2381</v>
      </c>
      <c r="J16" s="272">
        <v>92859</v>
      </c>
      <c r="K16" s="269">
        <v>1.2103308047235473</v>
      </c>
      <c r="L16" s="269">
        <v>39</v>
      </c>
      <c r="M16" s="272">
        <v>2138</v>
      </c>
      <c r="N16" s="272">
        <v>83382</v>
      </c>
      <c r="O16" s="292">
        <v>1.0868069132712912</v>
      </c>
      <c r="P16" s="273">
        <v>39</v>
      </c>
    </row>
    <row r="17" spans="1:16" ht="14.4" customHeight="1" x14ac:dyDescent="0.3">
      <c r="A17" s="268" t="s">
        <v>535</v>
      </c>
      <c r="B17" s="269" t="s">
        <v>536</v>
      </c>
      <c r="C17" s="269" t="s">
        <v>559</v>
      </c>
      <c r="D17" s="269" t="s">
        <v>560</v>
      </c>
      <c r="E17" s="272">
        <v>198</v>
      </c>
      <c r="F17" s="272">
        <v>16434</v>
      </c>
      <c r="G17" s="269">
        <v>1</v>
      </c>
      <c r="H17" s="269">
        <v>83</v>
      </c>
      <c r="I17" s="272">
        <v>253</v>
      </c>
      <c r="J17" s="272">
        <v>21252</v>
      </c>
      <c r="K17" s="269">
        <v>1.2931726907630523</v>
      </c>
      <c r="L17" s="269">
        <v>84</v>
      </c>
      <c r="M17" s="272">
        <v>281</v>
      </c>
      <c r="N17" s="272">
        <v>23604</v>
      </c>
      <c r="O17" s="292">
        <v>1.4362906170135086</v>
      </c>
      <c r="P17" s="273">
        <v>84</v>
      </c>
    </row>
    <row r="18" spans="1:16" ht="14.4" customHeight="1" x14ac:dyDescent="0.3">
      <c r="A18" s="268" t="s">
        <v>535</v>
      </c>
      <c r="B18" s="269" t="s">
        <v>536</v>
      </c>
      <c r="C18" s="269" t="s">
        <v>561</v>
      </c>
      <c r="D18" s="269" t="s">
        <v>562</v>
      </c>
      <c r="E18" s="272">
        <v>109</v>
      </c>
      <c r="F18" s="272">
        <v>31501</v>
      </c>
      <c r="G18" s="269">
        <v>1</v>
      </c>
      <c r="H18" s="269">
        <v>289</v>
      </c>
      <c r="I18" s="272">
        <v>102</v>
      </c>
      <c r="J18" s="272">
        <v>29478</v>
      </c>
      <c r="K18" s="269">
        <v>0.93577981651376152</v>
      </c>
      <c r="L18" s="269">
        <v>289</v>
      </c>
      <c r="M18" s="272">
        <v>73</v>
      </c>
      <c r="N18" s="272">
        <v>21170</v>
      </c>
      <c r="O18" s="292">
        <v>0.67204215739182882</v>
      </c>
      <c r="P18" s="273">
        <v>290</v>
      </c>
    </row>
    <row r="19" spans="1:16" ht="14.4" customHeight="1" x14ac:dyDescent="0.3">
      <c r="A19" s="268" t="s">
        <v>535</v>
      </c>
      <c r="B19" s="269" t="s">
        <v>536</v>
      </c>
      <c r="C19" s="269" t="s">
        <v>563</v>
      </c>
      <c r="D19" s="269" t="s">
        <v>564</v>
      </c>
      <c r="E19" s="272">
        <v>730</v>
      </c>
      <c r="F19" s="272">
        <v>354050</v>
      </c>
      <c r="G19" s="269">
        <v>1</v>
      </c>
      <c r="H19" s="269">
        <v>485</v>
      </c>
      <c r="I19" s="272">
        <v>812</v>
      </c>
      <c r="J19" s="272">
        <v>394632</v>
      </c>
      <c r="K19" s="269">
        <v>1.1146222284987997</v>
      </c>
      <c r="L19" s="269">
        <v>486</v>
      </c>
      <c r="M19" s="272">
        <v>315</v>
      </c>
      <c r="N19" s="272">
        <v>153405</v>
      </c>
      <c r="O19" s="292">
        <v>0.43328625900296569</v>
      </c>
      <c r="P19" s="273">
        <v>487</v>
      </c>
    </row>
    <row r="20" spans="1:16" ht="14.4" customHeight="1" x14ac:dyDescent="0.3">
      <c r="A20" s="268" t="s">
        <v>535</v>
      </c>
      <c r="B20" s="269" t="s">
        <v>536</v>
      </c>
      <c r="C20" s="269" t="s">
        <v>565</v>
      </c>
      <c r="D20" s="269" t="s">
        <v>566</v>
      </c>
      <c r="E20" s="272">
        <v>146</v>
      </c>
      <c r="F20" s="272">
        <v>169652</v>
      </c>
      <c r="G20" s="269">
        <v>1</v>
      </c>
      <c r="H20" s="269">
        <v>1162</v>
      </c>
      <c r="I20" s="272">
        <v>510</v>
      </c>
      <c r="J20" s="272">
        <v>593640</v>
      </c>
      <c r="K20" s="269">
        <v>3.4991629924787211</v>
      </c>
      <c r="L20" s="269">
        <v>1164</v>
      </c>
      <c r="M20" s="272">
        <v>778</v>
      </c>
      <c r="N20" s="272">
        <v>906370</v>
      </c>
      <c r="O20" s="292">
        <v>5.3425246976162972</v>
      </c>
      <c r="P20" s="273">
        <v>1165</v>
      </c>
    </row>
    <row r="21" spans="1:16" ht="14.4" customHeight="1" x14ac:dyDescent="0.3">
      <c r="A21" s="268" t="s">
        <v>535</v>
      </c>
      <c r="B21" s="269" t="s">
        <v>536</v>
      </c>
      <c r="C21" s="269" t="s">
        <v>567</v>
      </c>
      <c r="D21" s="269" t="s">
        <v>568</v>
      </c>
      <c r="E21" s="272">
        <v>2488</v>
      </c>
      <c r="F21" s="272">
        <v>174160</v>
      </c>
      <c r="G21" s="269">
        <v>1</v>
      </c>
      <c r="H21" s="269">
        <v>70</v>
      </c>
      <c r="I21" s="272">
        <v>2490</v>
      </c>
      <c r="J21" s="272">
        <v>174300</v>
      </c>
      <c r="K21" s="269">
        <v>1.0008038585209003</v>
      </c>
      <c r="L21" s="269">
        <v>70</v>
      </c>
      <c r="M21" s="272">
        <v>2700</v>
      </c>
      <c r="N21" s="272">
        <v>191700</v>
      </c>
      <c r="O21" s="292">
        <v>1.1007119889756545</v>
      </c>
      <c r="P21" s="273">
        <v>71</v>
      </c>
    </row>
    <row r="22" spans="1:16" ht="14.4" customHeight="1" x14ac:dyDescent="0.3">
      <c r="A22" s="268" t="s">
        <v>535</v>
      </c>
      <c r="B22" s="269" t="s">
        <v>536</v>
      </c>
      <c r="C22" s="269" t="s">
        <v>569</v>
      </c>
      <c r="D22" s="269" t="s">
        <v>570</v>
      </c>
      <c r="E22" s="272"/>
      <c r="F22" s="272"/>
      <c r="G22" s="269"/>
      <c r="H22" s="269"/>
      <c r="I22" s="272"/>
      <c r="J22" s="272"/>
      <c r="K22" s="269"/>
      <c r="L22" s="269"/>
      <c r="M22" s="272">
        <v>2</v>
      </c>
      <c r="N22" s="272">
        <v>56</v>
      </c>
      <c r="O22" s="292"/>
      <c r="P22" s="273">
        <v>28</v>
      </c>
    </row>
    <row r="23" spans="1:16" ht="14.4" customHeight="1" x14ac:dyDescent="0.3">
      <c r="A23" s="268" t="s">
        <v>535</v>
      </c>
      <c r="B23" s="269" t="s">
        <v>536</v>
      </c>
      <c r="C23" s="269" t="s">
        <v>571</v>
      </c>
      <c r="D23" s="269" t="s">
        <v>572</v>
      </c>
      <c r="E23" s="272"/>
      <c r="F23" s="272"/>
      <c r="G23" s="269"/>
      <c r="H23" s="269"/>
      <c r="I23" s="272"/>
      <c r="J23" s="272"/>
      <c r="K23" s="269"/>
      <c r="L23" s="269"/>
      <c r="M23" s="272">
        <v>1</v>
      </c>
      <c r="N23" s="272">
        <v>63</v>
      </c>
      <c r="O23" s="292"/>
      <c r="P23" s="273">
        <v>63</v>
      </c>
    </row>
    <row r="24" spans="1:16" ht="14.4" customHeight="1" x14ac:dyDescent="0.3">
      <c r="A24" s="268" t="s">
        <v>535</v>
      </c>
      <c r="B24" s="269" t="s">
        <v>536</v>
      </c>
      <c r="C24" s="269" t="s">
        <v>573</v>
      </c>
      <c r="D24" s="269" t="s">
        <v>574</v>
      </c>
      <c r="E24" s="272">
        <v>12766</v>
      </c>
      <c r="F24" s="272">
        <v>485108</v>
      </c>
      <c r="G24" s="269">
        <v>1</v>
      </c>
      <c r="H24" s="269">
        <v>38</v>
      </c>
      <c r="I24" s="272">
        <v>11059</v>
      </c>
      <c r="J24" s="272">
        <v>431301</v>
      </c>
      <c r="K24" s="269">
        <v>0.8890824311287383</v>
      </c>
      <c r="L24" s="269">
        <v>39</v>
      </c>
      <c r="M24" s="272">
        <v>11255</v>
      </c>
      <c r="N24" s="272">
        <v>438945</v>
      </c>
      <c r="O24" s="292">
        <v>0.90483974702540471</v>
      </c>
      <c r="P24" s="273">
        <v>39</v>
      </c>
    </row>
    <row r="25" spans="1:16" ht="14.4" customHeight="1" x14ac:dyDescent="0.3">
      <c r="A25" s="268" t="s">
        <v>535</v>
      </c>
      <c r="B25" s="269" t="s">
        <v>536</v>
      </c>
      <c r="C25" s="269" t="s">
        <v>575</v>
      </c>
      <c r="D25" s="269" t="s">
        <v>576</v>
      </c>
      <c r="E25" s="272">
        <v>1613</v>
      </c>
      <c r="F25" s="272">
        <v>514547</v>
      </c>
      <c r="G25" s="269">
        <v>1</v>
      </c>
      <c r="H25" s="269">
        <v>319</v>
      </c>
      <c r="I25" s="272">
        <v>1912</v>
      </c>
      <c r="J25" s="272">
        <v>609928</v>
      </c>
      <c r="K25" s="269">
        <v>1.1853688778673279</v>
      </c>
      <c r="L25" s="269">
        <v>319</v>
      </c>
      <c r="M25" s="272">
        <v>2010</v>
      </c>
      <c r="N25" s="272">
        <v>643200</v>
      </c>
      <c r="O25" s="292">
        <v>1.2500315811772298</v>
      </c>
      <c r="P25" s="273">
        <v>320</v>
      </c>
    </row>
    <row r="26" spans="1:16" ht="14.4" customHeight="1" x14ac:dyDescent="0.3">
      <c r="A26" s="268" t="s">
        <v>535</v>
      </c>
      <c r="B26" s="269" t="s">
        <v>536</v>
      </c>
      <c r="C26" s="269" t="s">
        <v>577</v>
      </c>
      <c r="D26" s="269" t="s">
        <v>578</v>
      </c>
      <c r="E26" s="272">
        <v>11</v>
      </c>
      <c r="F26" s="272">
        <v>4433</v>
      </c>
      <c r="G26" s="269">
        <v>1</v>
      </c>
      <c r="H26" s="269">
        <v>403</v>
      </c>
      <c r="I26" s="272">
        <v>6</v>
      </c>
      <c r="J26" s="272">
        <v>2424</v>
      </c>
      <c r="K26" s="269">
        <v>0.54680803067899841</v>
      </c>
      <c r="L26" s="269">
        <v>404</v>
      </c>
      <c r="M26" s="272"/>
      <c r="N26" s="272"/>
      <c r="O26" s="292"/>
      <c r="P26" s="273"/>
    </row>
    <row r="27" spans="1:16" ht="14.4" customHeight="1" x14ac:dyDescent="0.3">
      <c r="A27" s="268" t="s">
        <v>535</v>
      </c>
      <c r="B27" s="269" t="s">
        <v>536</v>
      </c>
      <c r="C27" s="269" t="s">
        <v>579</v>
      </c>
      <c r="D27" s="269" t="s">
        <v>580</v>
      </c>
      <c r="E27" s="272">
        <v>1675</v>
      </c>
      <c r="F27" s="272">
        <v>65325</v>
      </c>
      <c r="G27" s="269">
        <v>1</v>
      </c>
      <c r="H27" s="269">
        <v>39</v>
      </c>
      <c r="I27" s="272">
        <v>1423</v>
      </c>
      <c r="J27" s="272">
        <v>56920</v>
      </c>
      <c r="K27" s="269">
        <v>0.87133562954458477</v>
      </c>
      <c r="L27" s="269">
        <v>40</v>
      </c>
      <c r="M27" s="272">
        <v>1654</v>
      </c>
      <c r="N27" s="272">
        <v>66160</v>
      </c>
      <c r="O27" s="292">
        <v>1.0127822426329889</v>
      </c>
      <c r="P27" s="273">
        <v>40</v>
      </c>
    </row>
    <row r="28" spans="1:16" ht="14.4" customHeight="1" x14ac:dyDescent="0.3">
      <c r="A28" s="268" t="s">
        <v>535</v>
      </c>
      <c r="B28" s="269" t="s">
        <v>536</v>
      </c>
      <c r="C28" s="269" t="s">
        <v>581</v>
      </c>
      <c r="D28" s="269" t="s">
        <v>582</v>
      </c>
      <c r="E28" s="272">
        <v>4227</v>
      </c>
      <c r="F28" s="272">
        <v>469197</v>
      </c>
      <c r="G28" s="269">
        <v>1</v>
      </c>
      <c r="H28" s="269">
        <v>111</v>
      </c>
      <c r="I28" s="272">
        <v>4899</v>
      </c>
      <c r="J28" s="272">
        <v>548688</v>
      </c>
      <c r="K28" s="269">
        <v>1.169419241811009</v>
      </c>
      <c r="L28" s="269">
        <v>112</v>
      </c>
      <c r="M28" s="272">
        <v>5363</v>
      </c>
      <c r="N28" s="272">
        <v>606019</v>
      </c>
      <c r="O28" s="292">
        <v>1.2916088551290823</v>
      </c>
      <c r="P28" s="273">
        <v>113</v>
      </c>
    </row>
    <row r="29" spans="1:16" ht="14.4" customHeight="1" x14ac:dyDescent="0.3">
      <c r="A29" s="268" t="s">
        <v>535</v>
      </c>
      <c r="B29" s="269" t="s">
        <v>536</v>
      </c>
      <c r="C29" s="269" t="s">
        <v>583</v>
      </c>
      <c r="D29" s="269" t="s">
        <v>584</v>
      </c>
      <c r="E29" s="272">
        <v>795</v>
      </c>
      <c r="F29" s="272">
        <v>16695</v>
      </c>
      <c r="G29" s="269">
        <v>1</v>
      </c>
      <c r="H29" s="269">
        <v>21</v>
      </c>
      <c r="I29" s="272">
        <v>539</v>
      </c>
      <c r="J29" s="272">
        <v>11319</v>
      </c>
      <c r="K29" s="269">
        <v>0.67798742138364776</v>
      </c>
      <c r="L29" s="269">
        <v>21</v>
      </c>
      <c r="M29" s="272">
        <v>703</v>
      </c>
      <c r="N29" s="272">
        <v>14763</v>
      </c>
      <c r="O29" s="292">
        <v>0.88427672955974845</v>
      </c>
      <c r="P29" s="273">
        <v>21</v>
      </c>
    </row>
    <row r="30" spans="1:16" ht="14.4" customHeight="1" x14ac:dyDescent="0.3">
      <c r="A30" s="268" t="s">
        <v>535</v>
      </c>
      <c r="B30" s="269" t="s">
        <v>536</v>
      </c>
      <c r="C30" s="269" t="s">
        <v>585</v>
      </c>
      <c r="D30" s="269" t="s">
        <v>586</v>
      </c>
      <c r="E30" s="272">
        <v>1926</v>
      </c>
      <c r="F30" s="272">
        <v>545058</v>
      </c>
      <c r="G30" s="269">
        <v>1</v>
      </c>
      <c r="H30" s="269">
        <v>283</v>
      </c>
      <c r="I30" s="272">
        <v>2314</v>
      </c>
      <c r="J30" s="272">
        <v>654862</v>
      </c>
      <c r="K30" s="269">
        <v>1.2014537902388369</v>
      </c>
      <c r="L30" s="269">
        <v>283</v>
      </c>
      <c r="M30" s="272">
        <v>1722</v>
      </c>
      <c r="N30" s="272">
        <v>487326</v>
      </c>
      <c r="O30" s="292">
        <v>0.89408099688473519</v>
      </c>
      <c r="P30" s="273">
        <v>283</v>
      </c>
    </row>
    <row r="31" spans="1:16" ht="14.4" customHeight="1" x14ac:dyDescent="0.3">
      <c r="A31" s="268" t="s">
        <v>535</v>
      </c>
      <c r="B31" s="269" t="s">
        <v>536</v>
      </c>
      <c r="C31" s="269" t="s">
        <v>587</v>
      </c>
      <c r="D31" s="269" t="s">
        <v>588</v>
      </c>
      <c r="E31" s="272">
        <v>1888</v>
      </c>
      <c r="F31" s="272">
        <v>721216</v>
      </c>
      <c r="G31" s="269">
        <v>1</v>
      </c>
      <c r="H31" s="269">
        <v>382</v>
      </c>
      <c r="I31" s="272">
        <v>1522</v>
      </c>
      <c r="J31" s="272">
        <v>581404</v>
      </c>
      <c r="K31" s="269">
        <v>0.80614406779661019</v>
      </c>
      <c r="L31" s="269">
        <v>382</v>
      </c>
      <c r="M31" s="272">
        <v>1217</v>
      </c>
      <c r="N31" s="272">
        <v>464894</v>
      </c>
      <c r="O31" s="292">
        <v>0.64459745762711862</v>
      </c>
      <c r="P31" s="273">
        <v>382</v>
      </c>
    </row>
    <row r="32" spans="1:16" ht="14.4" customHeight="1" x14ac:dyDescent="0.3">
      <c r="A32" s="268" t="s">
        <v>535</v>
      </c>
      <c r="B32" s="269" t="s">
        <v>536</v>
      </c>
      <c r="C32" s="269" t="s">
        <v>589</v>
      </c>
      <c r="D32" s="269" t="s">
        <v>590</v>
      </c>
      <c r="E32" s="272">
        <v>13735</v>
      </c>
      <c r="F32" s="272">
        <v>6675210</v>
      </c>
      <c r="G32" s="269">
        <v>1</v>
      </c>
      <c r="H32" s="269">
        <v>486</v>
      </c>
      <c r="I32" s="272">
        <v>18285</v>
      </c>
      <c r="J32" s="272">
        <v>8886510</v>
      </c>
      <c r="K32" s="269">
        <v>1.3312704768838732</v>
      </c>
      <c r="L32" s="269">
        <v>486</v>
      </c>
      <c r="M32" s="272">
        <v>16217</v>
      </c>
      <c r="N32" s="272">
        <v>7881462</v>
      </c>
      <c r="O32" s="292">
        <v>1.1807062249726974</v>
      </c>
      <c r="P32" s="273">
        <v>486</v>
      </c>
    </row>
    <row r="33" spans="1:16" ht="14.4" customHeight="1" x14ac:dyDescent="0.3">
      <c r="A33" s="268" t="s">
        <v>535</v>
      </c>
      <c r="B33" s="269" t="s">
        <v>536</v>
      </c>
      <c r="C33" s="269" t="s">
        <v>591</v>
      </c>
      <c r="D33" s="269" t="s">
        <v>592</v>
      </c>
      <c r="E33" s="272">
        <v>71</v>
      </c>
      <c r="F33" s="272">
        <v>42671</v>
      </c>
      <c r="G33" s="269">
        <v>1</v>
      </c>
      <c r="H33" s="269">
        <v>601</v>
      </c>
      <c r="I33" s="272">
        <v>81</v>
      </c>
      <c r="J33" s="272">
        <v>48843</v>
      </c>
      <c r="K33" s="269">
        <v>1.1446415598415787</v>
      </c>
      <c r="L33" s="269">
        <v>603</v>
      </c>
      <c r="M33" s="272">
        <v>68</v>
      </c>
      <c r="N33" s="272">
        <v>41072</v>
      </c>
      <c r="O33" s="292">
        <v>0.96252724332684958</v>
      </c>
      <c r="P33" s="273">
        <v>604</v>
      </c>
    </row>
    <row r="34" spans="1:16" ht="14.4" customHeight="1" x14ac:dyDescent="0.3">
      <c r="A34" s="268" t="s">
        <v>535</v>
      </c>
      <c r="B34" s="269" t="s">
        <v>536</v>
      </c>
      <c r="C34" s="269" t="s">
        <v>593</v>
      </c>
      <c r="D34" s="269" t="s">
        <v>594</v>
      </c>
      <c r="E34" s="272">
        <v>2478</v>
      </c>
      <c r="F34" s="272">
        <v>89208</v>
      </c>
      <c r="G34" s="269">
        <v>1</v>
      </c>
      <c r="H34" s="269">
        <v>36</v>
      </c>
      <c r="I34" s="272">
        <v>2966</v>
      </c>
      <c r="J34" s="272">
        <v>106776</v>
      </c>
      <c r="K34" s="269">
        <v>1.1969330104923326</v>
      </c>
      <c r="L34" s="269">
        <v>36</v>
      </c>
      <c r="M34" s="272">
        <v>2206</v>
      </c>
      <c r="N34" s="272">
        <v>81622</v>
      </c>
      <c r="O34" s="292">
        <v>0.91496278360685135</v>
      </c>
      <c r="P34" s="273">
        <v>37</v>
      </c>
    </row>
    <row r="35" spans="1:16" ht="14.4" customHeight="1" x14ac:dyDescent="0.3">
      <c r="A35" s="268" t="s">
        <v>535</v>
      </c>
      <c r="B35" s="269" t="s">
        <v>536</v>
      </c>
      <c r="C35" s="269" t="s">
        <v>595</v>
      </c>
      <c r="D35" s="269" t="s">
        <v>596</v>
      </c>
      <c r="E35" s="272">
        <v>557</v>
      </c>
      <c r="F35" s="272">
        <v>47345</v>
      </c>
      <c r="G35" s="269">
        <v>1</v>
      </c>
      <c r="H35" s="269">
        <v>85</v>
      </c>
      <c r="I35" s="272">
        <v>572</v>
      </c>
      <c r="J35" s="272">
        <v>49192</v>
      </c>
      <c r="K35" s="269">
        <v>1.0390115112472278</v>
      </c>
      <c r="L35" s="269">
        <v>86</v>
      </c>
      <c r="M35" s="272">
        <v>507</v>
      </c>
      <c r="N35" s="272">
        <v>43602</v>
      </c>
      <c r="O35" s="292">
        <v>0.92094202133277014</v>
      </c>
      <c r="P35" s="273">
        <v>86</v>
      </c>
    </row>
    <row r="36" spans="1:16" ht="14.4" customHeight="1" x14ac:dyDescent="0.3">
      <c r="A36" s="268" t="s">
        <v>535</v>
      </c>
      <c r="B36" s="269" t="s">
        <v>536</v>
      </c>
      <c r="C36" s="269" t="s">
        <v>597</v>
      </c>
      <c r="D36" s="269" t="s">
        <v>598</v>
      </c>
      <c r="E36" s="272">
        <v>321</v>
      </c>
      <c r="F36" s="272">
        <v>63237</v>
      </c>
      <c r="G36" s="269">
        <v>1</v>
      </c>
      <c r="H36" s="269">
        <v>197</v>
      </c>
      <c r="I36" s="272">
        <v>34</v>
      </c>
      <c r="J36" s="272">
        <v>6732</v>
      </c>
      <c r="K36" s="269">
        <v>0.10645666302955548</v>
      </c>
      <c r="L36" s="269">
        <v>198</v>
      </c>
      <c r="M36" s="272"/>
      <c r="N36" s="272"/>
      <c r="O36" s="292"/>
      <c r="P36" s="273"/>
    </row>
    <row r="37" spans="1:16" ht="14.4" customHeight="1" x14ac:dyDescent="0.3">
      <c r="A37" s="268" t="s">
        <v>535</v>
      </c>
      <c r="B37" s="269" t="s">
        <v>536</v>
      </c>
      <c r="C37" s="269" t="s">
        <v>599</v>
      </c>
      <c r="D37" s="269" t="s">
        <v>600</v>
      </c>
      <c r="E37" s="272">
        <v>3321</v>
      </c>
      <c r="F37" s="272">
        <v>1474524</v>
      </c>
      <c r="G37" s="269">
        <v>1</v>
      </c>
      <c r="H37" s="269">
        <v>444</v>
      </c>
      <c r="I37" s="272">
        <v>3475</v>
      </c>
      <c r="J37" s="272">
        <v>1542900</v>
      </c>
      <c r="K37" s="269">
        <v>1.0463715748268594</v>
      </c>
      <c r="L37" s="269">
        <v>444</v>
      </c>
      <c r="M37" s="272">
        <v>3125</v>
      </c>
      <c r="N37" s="272">
        <v>1387500</v>
      </c>
      <c r="O37" s="292">
        <v>0.94098163203854257</v>
      </c>
      <c r="P37" s="273">
        <v>444</v>
      </c>
    </row>
    <row r="38" spans="1:16" ht="14.4" customHeight="1" x14ac:dyDescent="0.3">
      <c r="A38" s="268" t="s">
        <v>535</v>
      </c>
      <c r="B38" s="269" t="s">
        <v>536</v>
      </c>
      <c r="C38" s="269" t="s">
        <v>601</v>
      </c>
      <c r="D38" s="269" t="s">
        <v>602</v>
      </c>
      <c r="E38" s="272">
        <v>155</v>
      </c>
      <c r="F38" s="272">
        <v>82150</v>
      </c>
      <c r="G38" s="269">
        <v>1</v>
      </c>
      <c r="H38" s="269">
        <v>530</v>
      </c>
      <c r="I38" s="272">
        <v>189</v>
      </c>
      <c r="J38" s="272">
        <v>100170</v>
      </c>
      <c r="K38" s="269">
        <v>1.2193548387096773</v>
      </c>
      <c r="L38" s="269">
        <v>530</v>
      </c>
      <c r="M38" s="272">
        <v>168</v>
      </c>
      <c r="N38" s="272">
        <v>89040</v>
      </c>
      <c r="O38" s="292">
        <v>1.0838709677419356</v>
      </c>
      <c r="P38" s="273">
        <v>530</v>
      </c>
    </row>
    <row r="39" spans="1:16" ht="14.4" customHeight="1" x14ac:dyDescent="0.3">
      <c r="A39" s="268" t="s">
        <v>535</v>
      </c>
      <c r="B39" s="269" t="s">
        <v>536</v>
      </c>
      <c r="C39" s="269" t="s">
        <v>603</v>
      </c>
      <c r="D39" s="269" t="s">
        <v>604</v>
      </c>
      <c r="E39" s="272">
        <v>312</v>
      </c>
      <c r="F39" s="272">
        <v>12480</v>
      </c>
      <c r="G39" s="269">
        <v>1</v>
      </c>
      <c r="H39" s="269">
        <v>40</v>
      </c>
      <c r="I39" s="272">
        <v>417</v>
      </c>
      <c r="J39" s="272">
        <v>16680</v>
      </c>
      <c r="K39" s="269">
        <v>1.3365384615384615</v>
      </c>
      <c r="L39" s="269">
        <v>40</v>
      </c>
      <c r="M39" s="272">
        <v>445</v>
      </c>
      <c r="N39" s="272">
        <v>18245</v>
      </c>
      <c r="O39" s="292">
        <v>1.4619391025641026</v>
      </c>
      <c r="P39" s="273">
        <v>41</v>
      </c>
    </row>
    <row r="40" spans="1:16" ht="14.4" customHeight="1" x14ac:dyDescent="0.3">
      <c r="A40" s="268" t="s">
        <v>535</v>
      </c>
      <c r="B40" s="269" t="s">
        <v>536</v>
      </c>
      <c r="C40" s="269" t="s">
        <v>605</v>
      </c>
      <c r="D40" s="269" t="s">
        <v>606</v>
      </c>
      <c r="E40" s="272">
        <v>118</v>
      </c>
      <c r="F40" s="272">
        <v>17818</v>
      </c>
      <c r="G40" s="269">
        <v>1</v>
      </c>
      <c r="H40" s="269">
        <v>151</v>
      </c>
      <c r="I40" s="272">
        <v>54</v>
      </c>
      <c r="J40" s="272">
        <v>8154</v>
      </c>
      <c r="K40" s="269">
        <v>0.4576271186440678</v>
      </c>
      <c r="L40" s="269">
        <v>151</v>
      </c>
      <c r="M40" s="272">
        <v>32</v>
      </c>
      <c r="N40" s="272">
        <v>4864</v>
      </c>
      <c r="O40" s="292">
        <v>0.27298237737119768</v>
      </c>
      <c r="P40" s="273">
        <v>152</v>
      </c>
    </row>
    <row r="41" spans="1:16" ht="14.4" customHeight="1" x14ac:dyDescent="0.3">
      <c r="A41" s="268" t="s">
        <v>535</v>
      </c>
      <c r="B41" s="269" t="s">
        <v>536</v>
      </c>
      <c r="C41" s="269" t="s">
        <v>607</v>
      </c>
      <c r="D41" s="269" t="s">
        <v>608</v>
      </c>
      <c r="E41" s="272">
        <v>495</v>
      </c>
      <c r="F41" s="272">
        <v>242550</v>
      </c>
      <c r="G41" s="269">
        <v>1</v>
      </c>
      <c r="H41" s="269">
        <v>490</v>
      </c>
      <c r="I41" s="272">
        <v>813</v>
      </c>
      <c r="J41" s="272">
        <v>398370</v>
      </c>
      <c r="K41" s="269">
        <v>1.6424242424242423</v>
      </c>
      <c r="L41" s="269">
        <v>490</v>
      </c>
      <c r="M41" s="272">
        <v>840</v>
      </c>
      <c r="N41" s="272">
        <v>411600</v>
      </c>
      <c r="O41" s="292">
        <v>1.696969696969697</v>
      </c>
      <c r="P41" s="273">
        <v>490</v>
      </c>
    </row>
    <row r="42" spans="1:16" ht="14.4" customHeight="1" x14ac:dyDescent="0.3">
      <c r="A42" s="268" t="s">
        <v>535</v>
      </c>
      <c r="B42" s="269" t="s">
        <v>536</v>
      </c>
      <c r="C42" s="269" t="s">
        <v>609</v>
      </c>
      <c r="D42" s="269" t="s">
        <v>610</v>
      </c>
      <c r="E42" s="272">
        <v>1083</v>
      </c>
      <c r="F42" s="272">
        <v>253422</v>
      </c>
      <c r="G42" s="269">
        <v>1</v>
      </c>
      <c r="H42" s="269">
        <v>234</v>
      </c>
      <c r="I42" s="272">
        <v>1712</v>
      </c>
      <c r="J42" s="272">
        <v>400608</v>
      </c>
      <c r="K42" s="269">
        <v>1.5807940904893814</v>
      </c>
      <c r="L42" s="269">
        <v>234</v>
      </c>
      <c r="M42" s="272">
        <v>967</v>
      </c>
      <c r="N42" s="272">
        <v>226278</v>
      </c>
      <c r="O42" s="292">
        <v>0.89289012003693446</v>
      </c>
      <c r="P42" s="273">
        <v>234</v>
      </c>
    </row>
    <row r="43" spans="1:16" ht="14.4" customHeight="1" x14ac:dyDescent="0.3">
      <c r="A43" s="268" t="s">
        <v>535</v>
      </c>
      <c r="B43" s="269" t="s">
        <v>536</v>
      </c>
      <c r="C43" s="269" t="s">
        <v>611</v>
      </c>
      <c r="D43" s="269" t="s">
        <v>612</v>
      </c>
      <c r="E43" s="272">
        <v>1</v>
      </c>
      <c r="F43" s="272">
        <v>327</v>
      </c>
      <c r="G43" s="269">
        <v>1</v>
      </c>
      <c r="H43" s="269">
        <v>327</v>
      </c>
      <c r="I43" s="272"/>
      <c r="J43" s="272"/>
      <c r="K43" s="269"/>
      <c r="L43" s="269"/>
      <c r="M43" s="272">
        <v>2</v>
      </c>
      <c r="N43" s="272">
        <v>654</v>
      </c>
      <c r="O43" s="292">
        <v>2</v>
      </c>
      <c r="P43" s="273">
        <v>327</v>
      </c>
    </row>
    <row r="44" spans="1:16" ht="14.4" customHeight="1" x14ac:dyDescent="0.3">
      <c r="A44" s="268" t="s">
        <v>535</v>
      </c>
      <c r="B44" s="269" t="s">
        <v>536</v>
      </c>
      <c r="C44" s="269" t="s">
        <v>613</v>
      </c>
      <c r="D44" s="269" t="s">
        <v>614</v>
      </c>
      <c r="E44" s="272">
        <v>472</v>
      </c>
      <c r="F44" s="272">
        <v>14632</v>
      </c>
      <c r="G44" s="269">
        <v>1</v>
      </c>
      <c r="H44" s="269">
        <v>31</v>
      </c>
      <c r="I44" s="272">
        <v>485</v>
      </c>
      <c r="J44" s="272">
        <v>15035</v>
      </c>
      <c r="K44" s="269">
        <v>1.027542372881356</v>
      </c>
      <c r="L44" s="269">
        <v>31</v>
      </c>
      <c r="M44" s="272">
        <v>507</v>
      </c>
      <c r="N44" s="272">
        <v>15717</v>
      </c>
      <c r="O44" s="292">
        <v>1.0741525423728813</v>
      </c>
      <c r="P44" s="273">
        <v>31</v>
      </c>
    </row>
    <row r="45" spans="1:16" ht="14.4" customHeight="1" x14ac:dyDescent="0.3">
      <c r="A45" s="268" t="s">
        <v>535</v>
      </c>
      <c r="B45" s="269" t="s">
        <v>536</v>
      </c>
      <c r="C45" s="269" t="s">
        <v>615</v>
      </c>
      <c r="D45" s="269" t="s">
        <v>616</v>
      </c>
      <c r="E45" s="272">
        <v>42</v>
      </c>
      <c r="F45" s="272">
        <v>40362</v>
      </c>
      <c r="G45" s="269">
        <v>1</v>
      </c>
      <c r="H45" s="269">
        <v>961</v>
      </c>
      <c r="I45" s="272">
        <v>33</v>
      </c>
      <c r="J45" s="272">
        <v>31713</v>
      </c>
      <c r="K45" s="269">
        <v>0.7857142857142857</v>
      </c>
      <c r="L45" s="269">
        <v>961</v>
      </c>
      <c r="M45" s="272">
        <v>16</v>
      </c>
      <c r="N45" s="272">
        <v>15376</v>
      </c>
      <c r="O45" s="292">
        <v>0.38095238095238093</v>
      </c>
      <c r="P45" s="273">
        <v>961</v>
      </c>
    </row>
    <row r="46" spans="1:16" ht="14.4" customHeight="1" x14ac:dyDescent="0.3">
      <c r="A46" s="268" t="s">
        <v>535</v>
      </c>
      <c r="B46" s="269" t="s">
        <v>536</v>
      </c>
      <c r="C46" s="269" t="s">
        <v>617</v>
      </c>
      <c r="D46" s="269" t="s">
        <v>618</v>
      </c>
      <c r="E46" s="272">
        <v>9</v>
      </c>
      <c r="F46" s="272">
        <v>495</v>
      </c>
      <c r="G46" s="269">
        <v>1</v>
      </c>
      <c r="H46" s="269">
        <v>55</v>
      </c>
      <c r="I46" s="272">
        <v>5</v>
      </c>
      <c r="J46" s="272">
        <v>280</v>
      </c>
      <c r="K46" s="269">
        <v>0.56565656565656564</v>
      </c>
      <c r="L46" s="269">
        <v>56</v>
      </c>
      <c r="M46" s="272"/>
      <c r="N46" s="272"/>
      <c r="O46" s="292"/>
      <c r="P46" s="273"/>
    </row>
    <row r="47" spans="1:16" ht="14.4" customHeight="1" x14ac:dyDescent="0.3">
      <c r="A47" s="268" t="s">
        <v>535</v>
      </c>
      <c r="B47" s="269" t="s">
        <v>536</v>
      </c>
      <c r="C47" s="269" t="s">
        <v>619</v>
      </c>
      <c r="D47" s="269" t="s">
        <v>620</v>
      </c>
      <c r="E47" s="272">
        <v>18</v>
      </c>
      <c r="F47" s="272">
        <v>1422</v>
      </c>
      <c r="G47" s="269">
        <v>1</v>
      </c>
      <c r="H47" s="269">
        <v>79</v>
      </c>
      <c r="I47" s="272">
        <v>23</v>
      </c>
      <c r="J47" s="272">
        <v>1817</v>
      </c>
      <c r="K47" s="269">
        <v>1.2777777777777777</v>
      </c>
      <c r="L47" s="269">
        <v>79</v>
      </c>
      <c r="M47" s="272">
        <v>4</v>
      </c>
      <c r="N47" s="272">
        <v>320</v>
      </c>
      <c r="O47" s="292">
        <v>0.22503516174402249</v>
      </c>
      <c r="P47" s="273">
        <v>80</v>
      </c>
    </row>
    <row r="48" spans="1:16" ht="14.4" customHeight="1" x14ac:dyDescent="0.3">
      <c r="A48" s="268" t="s">
        <v>535</v>
      </c>
      <c r="B48" s="269" t="s">
        <v>536</v>
      </c>
      <c r="C48" s="269" t="s">
        <v>621</v>
      </c>
      <c r="D48" s="269" t="s">
        <v>622</v>
      </c>
      <c r="E48" s="272">
        <v>310</v>
      </c>
      <c r="F48" s="272">
        <v>22010</v>
      </c>
      <c r="G48" s="269">
        <v>1</v>
      </c>
      <c r="H48" s="269">
        <v>71</v>
      </c>
      <c r="I48" s="272">
        <v>418</v>
      </c>
      <c r="J48" s="272">
        <v>29678</v>
      </c>
      <c r="K48" s="269">
        <v>1.3483870967741935</v>
      </c>
      <c r="L48" s="269">
        <v>71</v>
      </c>
      <c r="M48" s="272">
        <v>443</v>
      </c>
      <c r="N48" s="272">
        <v>31896</v>
      </c>
      <c r="O48" s="292">
        <v>1.4491594729668333</v>
      </c>
      <c r="P48" s="273">
        <v>72</v>
      </c>
    </row>
    <row r="49" spans="1:16" ht="14.4" customHeight="1" x14ac:dyDescent="0.3">
      <c r="A49" s="268" t="s">
        <v>535</v>
      </c>
      <c r="B49" s="269" t="s">
        <v>536</v>
      </c>
      <c r="C49" s="269" t="s">
        <v>623</v>
      </c>
      <c r="D49" s="269" t="s">
        <v>624</v>
      </c>
      <c r="E49" s="272">
        <v>8</v>
      </c>
      <c r="F49" s="272">
        <v>216</v>
      </c>
      <c r="G49" s="269">
        <v>1</v>
      </c>
      <c r="H49" s="269">
        <v>27</v>
      </c>
      <c r="I49" s="272">
        <v>20</v>
      </c>
      <c r="J49" s="272">
        <v>540</v>
      </c>
      <c r="K49" s="269">
        <v>2.5</v>
      </c>
      <c r="L49" s="269">
        <v>27</v>
      </c>
      <c r="M49" s="272">
        <v>8</v>
      </c>
      <c r="N49" s="272">
        <v>216</v>
      </c>
      <c r="O49" s="292">
        <v>1</v>
      </c>
      <c r="P49" s="273">
        <v>27</v>
      </c>
    </row>
    <row r="50" spans="1:16" ht="14.4" customHeight="1" x14ac:dyDescent="0.3">
      <c r="A50" s="268" t="s">
        <v>535</v>
      </c>
      <c r="B50" s="269" t="s">
        <v>536</v>
      </c>
      <c r="C50" s="269" t="s">
        <v>625</v>
      </c>
      <c r="D50" s="269" t="s">
        <v>626</v>
      </c>
      <c r="E50" s="272">
        <v>192</v>
      </c>
      <c r="F50" s="272">
        <v>38976</v>
      </c>
      <c r="G50" s="269">
        <v>1</v>
      </c>
      <c r="H50" s="269">
        <v>203</v>
      </c>
      <c r="I50" s="272">
        <v>548</v>
      </c>
      <c r="J50" s="272">
        <v>111792</v>
      </c>
      <c r="K50" s="269">
        <v>2.8682266009852215</v>
      </c>
      <c r="L50" s="269">
        <v>204</v>
      </c>
      <c r="M50" s="272">
        <v>593</v>
      </c>
      <c r="N50" s="272">
        <v>121565</v>
      </c>
      <c r="O50" s="292">
        <v>3.1189706486042694</v>
      </c>
      <c r="P50" s="273">
        <v>205</v>
      </c>
    </row>
    <row r="51" spans="1:16" ht="14.4" customHeight="1" x14ac:dyDescent="0.3">
      <c r="A51" s="268" t="s">
        <v>535</v>
      </c>
      <c r="B51" s="269" t="s">
        <v>536</v>
      </c>
      <c r="C51" s="269" t="s">
        <v>627</v>
      </c>
      <c r="D51" s="269" t="s">
        <v>628</v>
      </c>
      <c r="E51" s="272">
        <v>189</v>
      </c>
      <c r="F51" s="272">
        <v>71064</v>
      </c>
      <c r="G51" s="269">
        <v>1</v>
      </c>
      <c r="H51" s="269">
        <v>376</v>
      </c>
      <c r="I51" s="272">
        <v>541</v>
      </c>
      <c r="J51" s="272">
        <v>203416</v>
      </c>
      <c r="K51" s="269">
        <v>2.8624338624338623</v>
      </c>
      <c r="L51" s="269">
        <v>376</v>
      </c>
      <c r="M51" s="272">
        <v>578</v>
      </c>
      <c r="N51" s="272">
        <v>217906</v>
      </c>
      <c r="O51" s="292">
        <v>3.0663345716537207</v>
      </c>
      <c r="P51" s="273">
        <v>377</v>
      </c>
    </row>
    <row r="52" spans="1:16" ht="14.4" customHeight="1" x14ac:dyDescent="0.3">
      <c r="A52" s="268" t="s">
        <v>535</v>
      </c>
      <c r="B52" s="269" t="s">
        <v>536</v>
      </c>
      <c r="C52" s="269" t="s">
        <v>629</v>
      </c>
      <c r="D52" s="269" t="s">
        <v>630</v>
      </c>
      <c r="E52" s="272">
        <v>1</v>
      </c>
      <c r="F52" s="272">
        <v>1504</v>
      </c>
      <c r="G52" s="269">
        <v>1</v>
      </c>
      <c r="H52" s="269">
        <v>1504</v>
      </c>
      <c r="I52" s="272"/>
      <c r="J52" s="272"/>
      <c r="K52" s="269"/>
      <c r="L52" s="269"/>
      <c r="M52" s="272"/>
      <c r="N52" s="272"/>
      <c r="O52" s="292"/>
      <c r="P52" s="273"/>
    </row>
    <row r="53" spans="1:16" ht="14.4" customHeight="1" x14ac:dyDescent="0.3">
      <c r="A53" s="268" t="s">
        <v>535</v>
      </c>
      <c r="B53" s="269" t="s">
        <v>536</v>
      </c>
      <c r="C53" s="269" t="s">
        <v>631</v>
      </c>
      <c r="D53" s="269" t="s">
        <v>632</v>
      </c>
      <c r="E53" s="272">
        <v>515</v>
      </c>
      <c r="F53" s="272">
        <v>117935</v>
      </c>
      <c r="G53" s="269">
        <v>1</v>
      </c>
      <c r="H53" s="269">
        <v>229</v>
      </c>
      <c r="I53" s="272">
        <v>488</v>
      </c>
      <c r="J53" s="272">
        <v>112240</v>
      </c>
      <c r="K53" s="269">
        <v>0.95171068809089754</v>
      </c>
      <c r="L53" s="269">
        <v>230</v>
      </c>
      <c r="M53" s="272">
        <v>461</v>
      </c>
      <c r="N53" s="272">
        <v>106491</v>
      </c>
      <c r="O53" s="292">
        <v>0.90296349684148047</v>
      </c>
      <c r="P53" s="273">
        <v>231</v>
      </c>
    </row>
    <row r="54" spans="1:16" ht="14.4" customHeight="1" x14ac:dyDescent="0.3">
      <c r="A54" s="268" t="s">
        <v>535</v>
      </c>
      <c r="B54" s="269" t="s">
        <v>536</v>
      </c>
      <c r="C54" s="269" t="s">
        <v>633</v>
      </c>
      <c r="D54" s="269" t="s">
        <v>634</v>
      </c>
      <c r="E54" s="272">
        <v>515</v>
      </c>
      <c r="F54" s="272">
        <v>125145</v>
      </c>
      <c r="G54" s="269">
        <v>1</v>
      </c>
      <c r="H54" s="269">
        <v>243</v>
      </c>
      <c r="I54" s="272">
        <v>488</v>
      </c>
      <c r="J54" s="272">
        <v>119072</v>
      </c>
      <c r="K54" s="269">
        <v>0.95147229214111628</v>
      </c>
      <c r="L54" s="269">
        <v>244</v>
      </c>
      <c r="M54" s="272">
        <v>461</v>
      </c>
      <c r="N54" s="272">
        <v>112945</v>
      </c>
      <c r="O54" s="292">
        <v>0.90251308482160697</v>
      </c>
      <c r="P54" s="273">
        <v>245</v>
      </c>
    </row>
    <row r="55" spans="1:16" ht="14.4" customHeight="1" x14ac:dyDescent="0.3">
      <c r="A55" s="268" t="s">
        <v>535</v>
      </c>
      <c r="B55" s="269" t="s">
        <v>536</v>
      </c>
      <c r="C55" s="269" t="s">
        <v>635</v>
      </c>
      <c r="D55" s="269" t="s">
        <v>636</v>
      </c>
      <c r="E55" s="272">
        <v>198</v>
      </c>
      <c r="F55" s="272">
        <v>25344</v>
      </c>
      <c r="G55" s="269">
        <v>1</v>
      </c>
      <c r="H55" s="269">
        <v>128</v>
      </c>
      <c r="I55" s="272">
        <v>255</v>
      </c>
      <c r="J55" s="272">
        <v>32640</v>
      </c>
      <c r="K55" s="269">
        <v>1.2878787878787878</v>
      </c>
      <c r="L55" s="269">
        <v>128</v>
      </c>
      <c r="M55" s="272">
        <v>262</v>
      </c>
      <c r="N55" s="272">
        <v>33798</v>
      </c>
      <c r="O55" s="292">
        <v>1.3335700757575757</v>
      </c>
      <c r="P55" s="273">
        <v>129</v>
      </c>
    </row>
    <row r="56" spans="1:16" ht="14.4" customHeight="1" x14ac:dyDescent="0.3">
      <c r="A56" s="268" t="s">
        <v>535</v>
      </c>
      <c r="B56" s="269" t="s">
        <v>536</v>
      </c>
      <c r="C56" s="269" t="s">
        <v>637</v>
      </c>
      <c r="D56" s="269" t="s">
        <v>638</v>
      </c>
      <c r="E56" s="272">
        <v>7</v>
      </c>
      <c r="F56" s="272">
        <v>273</v>
      </c>
      <c r="G56" s="269">
        <v>1</v>
      </c>
      <c r="H56" s="269">
        <v>39</v>
      </c>
      <c r="I56" s="272">
        <v>10</v>
      </c>
      <c r="J56" s="272">
        <v>390</v>
      </c>
      <c r="K56" s="269">
        <v>1.4285714285714286</v>
      </c>
      <c r="L56" s="269">
        <v>39</v>
      </c>
      <c r="M56" s="272">
        <v>5</v>
      </c>
      <c r="N56" s="272">
        <v>200</v>
      </c>
      <c r="O56" s="292">
        <v>0.73260073260073255</v>
      </c>
      <c r="P56" s="273">
        <v>40</v>
      </c>
    </row>
    <row r="57" spans="1:16" ht="14.4" customHeight="1" x14ac:dyDescent="0.3">
      <c r="A57" s="268" t="s">
        <v>535</v>
      </c>
      <c r="B57" s="269" t="s">
        <v>536</v>
      </c>
      <c r="C57" s="269" t="s">
        <v>639</v>
      </c>
      <c r="D57" s="269" t="s">
        <v>640</v>
      </c>
      <c r="E57" s="272">
        <v>400</v>
      </c>
      <c r="F57" s="272">
        <v>799600</v>
      </c>
      <c r="G57" s="269">
        <v>1</v>
      </c>
      <c r="H57" s="269">
        <v>1999</v>
      </c>
      <c r="I57" s="272">
        <v>477</v>
      </c>
      <c r="J57" s="272">
        <v>960201</v>
      </c>
      <c r="K57" s="269">
        <v>1.2008516758379189</v>
      </c>
      <c r="L57" s="269">
        <v>2013</v>
      </c>
      <c r="M57" s="272">
        <v>430</v>
      </c>
      <c r="N57" s="272">
        <v>872470</v>
      </c>
      <c r="O57" s="292">
        <v>1.0911330665332666</v>
      </c>
      <c r="P57" s="273">
        <v>2029</v>
      </c>
    </row>
    <row r="58" spans="1:16" ht="14.4" customHeight="1" x14ac:dyDescent="0.3">
      <c r="A58" s="268" t="s">
        <v>535</v>
      </c>
      <c r="B58" s="269" t="s">
        <v>536</v>
      </c>
      <c r="C58" s="269" t="s">
        <v>641</v>
      </c>
      <c r="D58" s="269" t="s">
        <v>642</v>
      </c>
      <c r="E58" s="272">
        <v>117</v>
      </c>
      <c r="F58" s="272">
        <v>196560</v>
      </c>
      <c r="G58" s="269">
        <v>1</v>
      </c>
      <c r="H58" s="269">
        <v>1680</v>
      </c>
      <c r="I58" s="272">
        <v>143</v>
      </c>
      <c r="J58" s="272">
        <v>241813</v>
      </c>
      <c r="K58" s="269">
        <v>1.2302248677248677</v>
      </c>
      <c r="L58" s="269">
        <v>1691</v>
      </c>
      <c r="M58" s="272">
        <v>136</v>
      </c>
      <c r="N58" s="272">
        <v>231880</v>
      </c>
      <c r="O58" s="292">
        <v>1.1796906796906796</v>
      </c>
      <c r="P58" s="273">
        <v>1705</v>
      </c>
    </row>
    <row r="59" spans="1:16" ht="14.4" customHeight="1" x14ac:dyDescent="0.3">
      <c r="A59" s="268" t="s">
        <v>535</v>
      </c>
      <c r="B59" s="269" t="s">
        <v>536</v>
      </c>
      <c r="C59" s="269" t="s">
        <v>643</v>
      </c>
      <c r="D59" s="269" t="s">
        <v>644</v>
      </c>
      <c r="E59" s="272">
        <v>115</v>
      </c>
      <c r="F59" s="272">
        <v>138805</v>
      </c>
      <c r="G59" s="269">
        <v>1</v>
      </c>
      <c r="H59" s="269">
        <v>1207</v>
      </c>
      <c r="I59" s="272">
        <v>87</v>
      </c>
      <c r="J59" s="272">
        <v>105618</v>
      </c>
      <c r="K59" s="269">
        <v>0.76090918915024675</v>
      </c>
      <c r="L59" s="269">
        <v>1214</v>
      </c>
      <c r="M59" s="272">
        <v>78</v>
      </c>
      <c r="N59" s="272">
        <v>95394</v>
      </c>
      <c r="O59" s="292">
        <v>0.68725190014768922</v>
      </c>
      <c r="P59" s="273">
        <v>1223</v>
      </c>
    </row>
    <row r="60" spans="1:16" ht="14.4" customHeight="1" x14ac:dyDescent="0.3">
      <c r="A60" s="268" t="s">
        <v>535</v>
      </c>
      <c r="B60" s="269" t="s">
        <v>536</v>
      </c>
      <c r="C60" s="269" t="s">
        <v>645</v>
      </c>
      <c r="D60" s="269" t="s">
        <v>646</v>
      </c>
      <c r="E60" s="272">
        <v>204</v>
      </c>
      <c r="F60" s="272">
        <v>155244</v>
      </c>
      <c r="G60" s="269">
        <v>1</v>
      </c>
      <c r="H60" s="269">
        <v>761</v>
      </c>
      <c r="I60" s="272">
        <v>286</v>
      </c>
      <c r="J60" s="272">
        <v>217646</v>
      </c>
      <c r="K60" s="269">
        <v>1.4019607843137254</v>
      </c>
      <c r="L60" s="269">
        <v>761</v>
      </c>
      <c r="M60" s="272">
        <v>313</v>
      </c>
      <c r="N60" s="272">
        <v>238193</v>
      </c>
      <c r="O60" s="292">
        <v>1.5343137254901962</v>
      </c>
      <c r="P60" s="273">
        <v>761</v>
      </c>
    </row>
    <row r="61" spans="1:16" ht="14.4" customHeight="1" x14ac:dyDescent="0.3">
      <c r="A61" s="268" t="s">
        <v>535</v>
      </c>
      <c r="B61" s="269" t="s">
        <v>536</v>
      </c>
      <c r="C61" s="269" t="s">
        <v>647</v>
      </c>
      <c r="D61" s="269" t="s">
        <v>648</v>
      </c>
      <c r="E61" s="272">
        <v>12329</v>
      </c>
      <c r="F61" s="272">
        <v>197264</v>
      </c>
      <c r="G61" s="269">
        <v>1</v>
      </c>
      <c r="H61" s="269">
        <v>16</v>
      </c>
      <c r="I61" s="272">
        <v>14098</v>
      </c>
      <c r="J61" s="272">
        <v>225568</v>
      </c>
      <c r="K61" s="269">
        <v>1.1434828453240327</v>
      </c>
      <c r="L61" s="269">
        <v>16</v>
      </c>
      <c r="M61" s="272">
        <v>11992</v>
      </c>
      <c r="N61" s="272">
        <v>191872</v>
      </c>
      <c r="O61" s="292">
        <v>0.97266607186308707</v>
      </c>
      <c r="P61" s="273">
        <v>16</v>
      </c>
    </row>
    <row r="62" spans="1:16" ht="14.4" customHeight="1" x14ac:dyDescent="0.3">
      <c r="A62" s="268" t="s">
        <v>535</v>
      </c>
      <c r="B62" s="269" t="s">
        <v>536</v>
      </c>
      <c r="C62" s="269" t="s">
        <v>649</v>
      </c>
      <c r="D62" s="269" t="s">
        <v>650</v>
      </c>
      <c r="E62" s="272">
        <v>239</v>
      </c>
      <c r="F62" s="272">
        <v>31070</v>
      </c>
      <c r="G62" s="269">
        <v>1</v>
      </c>
      <c r="H62" s="269">
        <v>130</v>
      </c>
      <c r="I62" s="272">
        <v>240</v>
      </c>
      <c r="J62" s="272">
        <v>31440</v>
      </c>
      <c r="K62" s="269">
        <v>1.0119085934985517</v>
      </c>
      <c r="L62" s="269">
        <v>131</v>
      </c>
      <c r="M62" s="272">
        <v>318</v>
      </c>
      <c r="N62" s="272">
        <v>42294</v>
      </c>
      <c r="O62" s="292">
        <v>1.3612487930479562</v>
      </c>
      <c r="P62" s="273">
        <v>133</v>
      </c>
    </row>
    <row r="63" spans="1:16" ht="14.4" customHeight="1" x14ac:dyDescent="0.3">
      <c r="A63" s="268" t="s">
        <v>535</v>
      </c>
      <c r="B63" s="269" t="s">
        <v>536</v>
      </c>
      <c r="C63" s="269" t="s">
        <v>651</v>
      </c>
      <c r="D63" s="269" t="s">
        <v>652</v>
      </c>
      <c r="E63" s="272">
        <v>85</v>
      </c>
      <c r="F63" s="272">
        <v>42840</v>
      </c>
      <c r="G63" s="269">
        <v>1</v>
      </c>
      <c r="H63" s="269">
        <v>504</v>
      </c>
      <c r="I63" s="272">
        <v>43</v>
      </c>
      <c r="J63" s="272">
        <v>21715</v>
      </c>
      <c r="K63" s="269">
        <v>0.50688608776844069</v>
      </c>
      <c r="L63" s="269">
        <v>505</v>
      </c>
      <c r="M63" s="272">
        <v>101</v>
      </c>
      <c r="N63" s="272">
        <v>51106</v>
      </c>
      <c r="O63" s="292">
        <v>1.1929505135387488</v>
      </c>
      <c r="P63" s="273">
        <v>506</v>
      </c>
    </row>
    <row r="64" spans="1:16" ht="14.4" customHeight="1" x14ac:dyDescent="0.3">
      <c r="A64" s="268" t="s">
        <v>535</v>
      </c>
      <c r="B64" s="269" t="s">
        <v>536</v>
      </c>
      <c r="C64" s="269" t="s">
        <v>653</v>
      </c>
      <c r="D64" s="269" t="s">
        <v>654</v>
      </c>
      <c r="E64" s="272">
        <v>204</v>
      </c>
      <c r="F64" s="272">
        <v>20604</v>
      </c>
      <c r="G64" s="269">
        <v>1</v>
      </c>
      <c r="H64" s="269">
        <v>101</v>
      </c>
      <c r="I64" s="272">
        <v>170</v>
      </c>
      <c r="J64" s="272">
        <v>17170</v>
      </c>
      <c r="K64" s="269">
        <v>0.83333333333333337</v>
      </c>
      <c r="L64" s="269">
        <v>101</v>
      </c>
      <c r="M64" s="272">
        <v>261</v>
      </c>
      <c r="N64" s="272">
        <v>26622</v>
      </c>
      <c r="O64" s="292">
        <v>1.2920792079207921</v>
      </c>
      <c r="P64" s="273">
        <v>102</v>
      </c>
    </row>
    <row r="65" spans="1:16" ht="14.4" customHeight="1" thickBot="1" x14ac:dyDescent="0.35">
      <c r="A65" s="274" t="s">
        <v>535</v>
      </c>
      <c r="B65" s="275" t="s">
        <v>536</v>
      </c>
      <c r="C65" s="275" t="s">
        <v>655</v>
      </c>
      <c r="D65" s="275" t="s">
        <v>656</v>
      </c>
      <c r="E65" s="278">
        <v>43</v>
      </c>
      <c r="F65" s="278">
        <v>9116</v>
      </c>
      <c r="G65" s="275">
        <v>1</v>
      </c>
      <c r="H65" s="275">
        <v>212</v>
      </c>
      <c r="I65" s="278">
        <v>35</v>
      </c>
      <c r="J65" s="278">
        <v>7490</v>
      </c>
      <c r="K65" s="275">
        <v>0.8216322948661694</v>
      </c>
      <c r="L65" s="275">
        <v>214</v>
      </c>
      <c r="M65" s="278">
        <v>58</v>
      </c>
      <c r="N65" s="278">
        <v>12470</v>
      </c>
      <c r="O65" s="286">
        <v>1.3679245283018868</v>
      </c>
      <c r="P65" s="279">
        <v>215</v>
      </c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4"/>
  <sheetViews>
    <sheetView showGridLines="0" showRowColHeaders="0" workbookViewId="0">
      <pane ySplit="4" topLeftCell="A5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65" bestFit="1" customWidth="1"/>
    <col min="2" max="2" width="7.77734375" style="146" customWidth="1"/>
    <col min="3" max="3" width="0.109375" style="65" hidden="1" customWidth="1"/>
    <col min="4" max="4" width="7.77734375" style="146" customWidth="1"/>
    <col min="5" max="5" width="5.44140625" style="65" hidden="1" customWidth="1"/>
    <col min="6" max="6" width="7.77734375" style="146" customWidth="1"/>
    <col min="7" max="7" width="7.77734375" style="86" customWidth="1"/>
    <col min="8" max="8" width="7.77734375" style="146" customWidth="1"/>
    <col min="9" max="9" width="5.44140625" style="65" hidden="1" customWidth="1"/>
    <col min="10" max="10" width="7.77734375" style="146" customWidth="1"/>
    <col min="11" max="11" width="5.44140625" style="65" hidden="1" customWidth="1"/>
    <col min="12" max="12" width="7.77734375" style="146" customWidth="1"/>
    <col min="13" max="13" width="7.77734375" style="86" customWidth="1"/>
    <col min="14" max="14" width="7.77734375" style="146" customWidth="1"/>
    <col min="15" max="15" width="5" style="65" hidden="1" customWidth="1"/>
    <col min="16" max="16" width="7.77734375" style="146" customWidth="1"/>
    <col min="17" max="17" width="5" style="65" hidden="1" customWidth="1"/>
    <col min="18" max="18" width="7.77734375" style="146" customWidth="1"/>
    <col min="19" max="19" width="7.77734375" style="86" customWidth="1"/>
    <col min="20" max="16384" width="8.88671875" style="65"/>
  </cols>
  <sheetData>
    <row r="1" spans="1:19" ht="18.600000000000001" customHeight="1" thickBot="1" x14ac:dyDescent="0.4">
      <c r="A1" s="171" t="s">
        <v>134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</row>
    <row r="2" spans="1:19" ht="14.4" customHeight="1" thickBot="1" x14ac:dyDescent="0.35">
      <c r="A2" s="221" t="s">
        <v>160</v>
      </c>
      <c r="B2" s="134"/>
      <c r="C2" s="98"/>
      <c r="D2" s="134"/>
      <c r="E2" s="98"/>
      <c r="F2" s="134"/>
      <c r="G2" s="125"/>
      <c r="H2" s="134"/>
      <c r="I2" s="98"/>
      <c r="J2" s="134"/>
      <c r="K2" s="98"/>
      <c r="L2" s="134"/>
      <c r="M2" s="125"/>
      <c r="N2" s="134"/>
      <c r="O2" s="98"/>
      <c r="P2" s="134"/>
      <c r="Q2" s="98"/>
      <c r="R2" s="134"/>
      <c r="S2" s="125"/>
    </row>
    <row r="3" spans="1:19" ht="14.4" customHeight="1" x14ac:dyDescent="0.3">
      <c r="A3" s="206" t="s">
        <v>117</v>
      </c>
      <c r="B3" s="207" t="s">
        <v>109</v>
      </c>
      <c r="C3" s="208"/>
      <c r="D3" s="208"/>
      <c r="E3" s="208"/>
      <c r="F3" s="208"/>
      <c r="G3" s="209"/>
      <c r="H3" s="207" t="s">
        <v>110</v>
      </c>
      <c r="I3" s="208"/>
      <c r="J3" s="208"/>
      <c r="K3" s="208"/>
      <c r="L3" s="208"/>
      <c r="M3" s="209"/>
      <c r="N3" s="207" t="s">
        <v>111</v>
      </c>
      <c r="O3" s="208"/>
      <c r="P3" s="208"/>
      <c r="Q3" s="208"/>
      <c r="R3" s="208"/>
      <c r="S3" s="209"/>
    </row>
    <row r="4" spans="1:19" ht="14.4" customHeight="1" thickBot="1" x14ac:dyDescent="0.35">
      <c r="A4" s="302"/>
      <c r="B4" s="303">
        <v>2011</v>
      </c>
      <c r="C4" s="304"/>
      <c r="D4" s="304">
        <v>2012</v>
      </c>
      <c r="E4" s="304"/>
      <c r="F4" s="304">
        <v>2013</v>
      </c>
      <c r="G4" s="305" t="s">
        <v>5</v>
      </c>
      <c r="H4" s="303">
        <v>2011</v>
      </c>
      <c r="I4" s="304"/>
      <c r="J4" s="304">
        <v>2012</v>
      </c>
      <c r="K4" s="304"/>
      <c r="L4" s="304">
        <v>2013</v>
      </c>
      <c r="M4" s="305" t="s">
        <v>5</v>
      </c>
      <c r="N4" s="303">
        <v>2011</v>
      </c>
      <c r="O4" s="304"/>
      <c r="P4" s="304">
        <v>2012</v>
      </c>
      <c r="Q4" s="304"/>
      <c r="R4" s="304">
        <v>2013</v>
      </c>
      <c r="S4" s="305" t="s">
        <v>5</v>
      </c>
    </row>
    <row r="5" spans="1:19" ht="14.4" customHeight="1" x14ac:dyDescent="0.3">
      <c r="A5" s="296" t="s">
        <v>657</v>
      </c>
      <c r="B5" s="308">
        <v>447050</v>
      </c>
      <c r="C5" s="263">
        <v>1</v>
      </c>
      <c r="D5" s="308">
        <v>540761</v>
      </c>
      <c r="E5" s="263">
        <v>1.2096208477798904</v>
      </c>
      <c r="F5" s="308">
        <v>651082</v>
      </c>
      <c r="G5" s="285">
        <v>1.456396376244268</v>
      </c>
      <c r="H5" s="308"/>
      <c r="I5" s="263"/>
      <c r="J5" s="308"/>
      <c r="K5" s="263"/>
      <c r="L5" s="308"/>
      <c r="M5" s="285"/>
      <c r="N5" s="308"/>
      <c r="O5" s="263"/>
      <c r="P5" s="308"/>
      <c r="Q5" s="263"/>
      <c r="R5" s="308"/>
      <c r="S5" s="309"/>
    </row>
    <row r="6" spans="1:19" ht="14.4" customHeight="1" x14ac:dyDescent="0.3">
      <c r="A6" s="297" t="s">
        <v>658</v>
      </c>
      <c r="B6" s="322">
        <v>843556</v>
      </c>
      <c r="C6" s="269">
        <v>1</v>
      </c>
      <c r="D6" s="322">
        <v>814443</v>
      </c>
      <c r="E6" s="269">
        <v>0.96548776844690809</v>
      </c>
      <c r="F6" s="322">
        <v>915445</v>
      </c>
      <c r="G6" s="292">
        <v>1.0852213723807311</v>
      </c>
      <c r="H6" s="322"/>
      <c r="I6" s="269"/>
      <c r="J6" s="322"/>
      <c r="K6" s="269"/>
      <c r="L6" s="322"/>
      <c r="M6" s="292"/>
      <c r="N6" s="322"/>
      <c r="O6" s="269"/>
      <c r="P6" s="322"/>
      <c r="Q6" s="269"/>
      <c r="R6" s="322"/>
      <c r="S6" s="323"/>
    </row>
    <row r="7" spans="1:19" ht="14.4" customHeight="1" x14ac:dyDescent="0.3">
      <c r="A7" s="297" t="s">
        <v>659</v>
      </c>
      <c r="B7" s="322">
        <v>1683454</v>
      </c>
      <c r="C7" s="269">
        <v>1</v>
      </c>
      <c r="D7" s="322">
        <v>1614758</v>
      </c>
      <c r="E7" s="269">
        <v>0.95919342019443354</v>
      </c>
      <c r="F7" s="322">
        <v>1258010</v>
      </c>
      <c r="G7" s="292">
        <v>0.74727910593339641</v>
      </c>
      <c r="H7" s="322"/>
      <c r="I7" s="269"/>
      <c r="J7" s="322"/>
      <c r="K7" s="269"/>
      <c r="L7" s="322"/>
      <c r="M7" s="292"/>
      <c r="N7" s="322"/>
      <c r="O7" s="269"/>
      <c r="P7" s="322"/>
      <c r="Q7" s="269"/>
      <c r="R7" s="322"/>
      <c r="S7" s="323"/>
    </row>
    <row r="8" spans="1:19" ht="14.4" customHeight="1" x14ac:dyDescent="0.3">
      <c r="A8" s="297" t="s">
        <v>660</v>
      </c>
      <c r="B8" s="322">
        <v>506363</v>
      </c>
      <c r="C8" s="269">
        <v>1</v>
      </c>
      <c r="D8" s="322">
        <v>572891</v>
      </c>
      <c r="E8" s="269">
        <v>1.1313840071253232</v>
      </c>
      <c r="F8" s="322">
        <v>470138</v>
      </c>
      <c r="G8" s="292">
        <v>0.92846041278687419</v>
      </c>
      <c r="H8" s="322"/>
      <c r="I8" s="269"/>
      <c r="J8" s="322"/>
      <c r="K8" s="269"/>
      <c r="L8" s="322"/>
      <c r="M8" s="292"/>
      <c r="N8" s="322"/>
      <c r="O8" s="269"/>
      <c r="P8" s="322"/>
      <c r="Q8" s="269"/>
      <c r="R8" s="322"/>
      <c r="S8" s="323"/>
    </row>
    <row r="9" spans="1:19" ht="14.4" customHeight="1" x14ac:dyDescent="0.3">
      <c r="A9" s="297" t="s">
        <v>661</v>
      </c>
      <c r="B9" s="322">
        <v>163412</v>
      </c>
      <c r="C9" s="269">
        <v>1</v>
      </c>
      <c r="D9" s="322">
        <v>137134</v>
      </c>
      <c r="E9" s="269">
        <v>0.83919173622500187</v>
      </c>
      <c r="F9" s="322">
        <v>155708</v>
      </c>
      <c r="G9" s="292">
        <v>0.9528553594595256</v>
      </c>
      <c r="H9" s="322"/>
      <c r="I9" s="269"/>
      <c r="J9" s="322"/>
      <c r="K9" s="269"/>
      <c r="L9" s="322"/>
      <c r="M9" s="292"/>
      <c r="N9" s="322"/>
      <c r="O9" s="269"/>
      <c r="P9" s="322"/>
      <c r="Q9" s="269"/>
      <c r="R9" s="322"/>
      <c r="S9" s="323"/>
    </row>
    <row r="10" spans="1:19" ht="14.4" customHeight="1" x14ac:dyDescent="0.3">
      <c r="A10" s="297" t="s">
        <v>662</v>
      </c>
      <c r="B10" s="322">
        <v>220209</v>
      </c>
      <c r="C10" s="269">
        <v>1</v>
      </c>
      <c r="D10" s="322">
        <v>258983</v>
      </c>
      <c r="E10" s="269">
        <v>1.176078180274194</v>
      </c>
      <c r="F10" s="322">
        <v>262853</v>
      </c>
      <c r="G10" s="292">
        <v>1.1936523938621946</v>
      </c>
      <c r="H10" s="322"/>
      <c r="I10" s="269"/>
      <c r="J10" s="322"/>
      <c r="K10" s="269"/>
      <c r="L10" s="322"/>
      <c r="M10" s="292"/>
      <c r="N10" s="322"/>
      <c r="O10" s="269"/>
      <c r="P10" s="322"/>
      <c r="Q10" s="269"/>
      <c r="R10" s="322"/>
      <c r="S10" s="323"/>
    </row>
    <row r="11" spans="1:19" ht="14.4" customHeight="1" x14ac:dyDescent="0.3">
      <c r="A11" s="297" t="s">
        <v>663</v>
      </c>
      <c r="B11" s="322">
        <v>464891</v>
      </c>
      <c r="C11" s="269">
        <v>1</v>
      </c>
      <c r="D11" s="322">
        <v>542661</v>
      </c>
      <c r="E11" s="269">
        <v>1.1672865252284945</v>
      </c>
      <c r="F11" s="322">
        <v>796046</v>
      </c>
      <c r="G11" s="292">
        <v>1.712328266195732</v>
      </c>
      <c r="H11" s="322"/>
      <c r="I11" s="269"/>
      <c r="J11" s="322"/>
      <c r="K11" s="269"/>
      <c r="L11" s="322"/>
      <c r="M11" s="292"/>
      <c r="N11" s="322"/>
      <c r="O11" s="269"/>
      <c r="P11" s="322"/>
      <c r="Q11" s="269"/>
      <c r="R11" s="322"/>
      <c r="S11" s="323"/>
    </row>
    <row r="12" spans="1:19" ht="14.4" customHeight="1" x14ac:dyDescent="0.3">
      <c r="A12" s="297" t="s">
        <v>664</v>
      </c>
      <c r="B12" s="322">
        <v>226375</v>
      </c>
      <c r="C12" s="269">
        <v>1</v>
      </c>
      <c r="D12" s="322">
        <v>168440</v>
      </c>
      <c r="E12" s="269">
        <v>0.74407509663169524</v>
      </c>
      <c r="F12" s="322">
        <v>234765</v>
      </c>
      <c r="G12" s="292">
        <v>1.0370623964660408</v>
      </c>
      <c r="H12" s="322"/>
      <c r="I12" s="269"/>
      <c r="J12" s="322"/>
      <c r="K12" s="269"/>
      <c r="L12" s="322"/>
      <c r="M12" s="292"/>
      <c r="N12" s="322"/>
      <c r="O12" s="269"/>
      <c r="P12" s="322"/>
      <c r="Q12" s="269"/>
      <c r="R12" s="322"/>
      <c r="S12" s="323"/>
    </row>
    <row r="13" spans="1:19" ht="14.4" customHeight="1" x14ac:dyDescent="0.3">
      <c r="A13" s="297" t="s">
        <v>665</v>
      </c>
      <c r="B13" s="322">
        <v>421536</v>
      </c>
      <c r="C13" s="269">
        <v>1</v>
      </c>
      <c r="D13" s="322">
        <v>367207</v>
      </c>
      <c r="E13" s="269">
        <v>0.87111658316252938</v>
      </c>
      <c r="F13" s="322">
        <v>347634</v>
      </c>
      <c r="G13" s="292">
        <v>0.82468401275335912</v>
      </c>
      <c r="H13" s="322"/>
      <c r="I13" s="269"/>
      <c r="J13" s="322"/>
      <c r="K13" s="269"/>
      <c r="L13" s="322"/>
      <c r="M13" s="292"/>
      <c r="N13" s="322"/>
      <c r="O13" s="269"/>
      <c r="P13" s="322"/>
      <c r="Q13" s="269"/>
      <c r="R13" s="322"/>
      <c r="S13" s="323"/>
    </row>
    <row r="14" spans="1:19" ht="14.4" customHeight="1" x14ac:dyDescent="0.3">
      <c r="A14" s="297" t="s">
        <v>666</v>
      </c>
      <c r="B14" s="322">
        <v>1485679</v>
      </c>
      <c r="C14" s="269">
        <v>1</v>
      </c>
      <c r="D14" s="322">
        <v>1649274</v>
      </c>
      <c r="E14" s="269">
        <v>1.1101146344533375</v>
      </c>
      <c r="F14" s="322">
        <v>1803622</v>
      </c>
      <c r="G14" s="292">
        <v>1.214005178776842</v>
      </c>
      <c r="H14" s="322"/>
      <c r="I14" s="269"/>
      <c r="J14" s="322"/>
      <c r="K14" s="269"/>
      <c r="L14" s="322"/>
      <c r="M14" s="292"/>
      <c r="N14" s="322"/>
      <c r="O14" s="269"/>
      <c r="P14" s="322"/>
      <c r="Q14" s="269"/>
      <c r="R14" s="322"/>
      <c r="S14" s="323"/>
    </row>
    <row r="15" spans="1:19" ht="14.4" customHeight="1" x14ac:dyDescent="0.3">
      <c r="A15" s="297" t="s">
        <v>667</v>
      </c>
      <c r="B15" s="322">
        <v>256294</v>
      </c>
      <c r="C15" s="269">
        <v>1</v>
      </c>
      <c r="D15" s="322">
        <v>311133</v>
      </c>
      <c r="E15" s="269">
        <v>1.2139691135961044</v>
      </c>
      <c r="F15" s="322">
        <v>382257</v>
      </c>
      <c r="G15" s="292">
        <v>1.4914785363683893</v>
      </c>
      <c r="H15" s="322"/>
      <c r="I15" s="269"/>
      <c r="J15" s="322"/>
      <c r="K15" s="269"/>
      <c r="L15" s="322"/>
      <c r="M15" s="292"/>
      <c r="N15" s="322"/>
      <c r="O15" s="269"/>
      <c r="P15" s="322"/>
      <c r="Q15" s="269"/>
      <c r="R15" s="322"/>
      <c r="S15" s="323"/>
    </row>
    <row r="16" spans="1:19" ht="14.4" customHeight="1" x14ac:dyDescent="0.3">
      <c r="A16" s="297" t="s">
        <v>668</v>
      </c>
      <c r="B16" s="322">
        <v>88971</v>
      </c>
      <c r="C16" s="269">
        <v>1</v>
      </c>
      <c r="D16" s="322">
        <v>115394</v>
      </c>
      <c r="E16" s="269">
        <v>1.2969844106506614</v>
      </c>
      <c r="F16" s="322">
        <v>110495</v>
      </c>
      <c r="G16" s="292">
        <v>1.2419215249912894</v>
      </c>
      <c r="H16" s="322"/>
      <c r="I16" s="269"/>
      <c r="J16" s="322"/>
      <c r="K16" s="269"/>
      <c r="L16" s="322"/>
      <c r="M16" s="292"/>
      <c r="N16" s="322"/>
      <c r="O16" s="269"/>
      <c r="P16" s="322"/>
      <c r="Q16" s="269"/>
      <c r="R16" s="322"/>
      <c r="S16" s="323"/>
    </row>
    <row r="17" spans="1:19" ht="14.4" customHeight="1" x14ac:dyDescent="0.3">
      <c r="A17" s="297" t="s">
        <v>669</v>
      </c>
      <c r="B17" s="322">
        <v>277812</v>
      </c>
      <c r="C17" s="269">
        <v>1</v>
      </c>
      <c r="D17" s="322">
        <v>65243</v>
      </c>
      <c r="E17" s="269">
        <v>0.23484586698918694</v>
      </c>
      <c r="F17" s="322">
        <v>46159</v>
      </c>
      <c r="G17" s="292">
        <v>0.16615193008221388</v>
      </c>
      <c r="H17" s="322"/>
      <c r="I17" s="269"/>
      <c r="J17" s="322"/>
      <c r="K17" s="269"/>
      <c r="L17" s="322"/>
      <c r="M17" s="292"/>
      <c r="N17" s="322"/>
      <c r="O17" s="269"/>
      <c r="P17" s="322"/>
      <c r="Q17" s="269"/>
      <c r="R17" s="322"/>
      <c r="S17" s="323"/>
    </row>
    <row r="18" spans="1:19" ht="14.4" customHeight="1" x14ac:dyDescent="0.3">
      <c r="A18" s="297" t="s">
        <v>670</v>
      </c>
      <c r="B18" s="322">
        <v>63953</v>
      </c>
      <c r="C18" s="269">
        <v>1</v>
      </c>
      <c r="D18" s="322">
        <v>42625</v>
      </c>
      <c r="E18" s="269">
        <v>0.66650508967523026</v>
      </c>
      <c r="F18" s="322">
        <v>40874</v>
      </c>
      <c r="G18" s="292">
        <v>0.63912560786827821</v>
      </c>
      <c r="H18" s="322"/>
      <c r="I18" s="269"/>
      <c r="J18" s="322"/>
      <c r="K18" s="269"/>
      <c r="L18" s="322"/>
      <c r="M18" s="292"/>
      <c r="N18" s="322"/>
      <c r="O18" s="269"/>
      <c r="P18" s="322"/>
      <c r="Q18" s="269"/>
      <c r="R18" s="322"/>
      <c r="S18" s="323"/>
    </row>
    <row r="19" spans="1:19" ht="14.4" customHeight="1" x14ac:dyDescent="0.3">
      <c r="A19" s="297" t="s">
        <v>671</v>
      </c>
      <c r="B19" s="322">
        <v>2043538</v>
      </c>
      <c r="C19" s="269">
        <v>1</v>
      </c>
      <c r="D19" s="322">
        <v>2162886</v>
      </c>
      <c r="E19" s="269">
        <v>1.0584026330804712</v>
      </c>
      <c r="F19" s="322">
        <v>1756021</v>
      </c>
      <c r="G19" s="292">
        <v>0.85930430459330831</v>
      </c>
      <c r="H19" s="322"/>
      <c r="I19" s="269"/>
      <c r="J19" s="322"/>
      <c r="K19" s="269"/>
      <c r="L19" s="322"/>
      <c r="M19" s="292"/>
      <c r="N19" s="322"/>
      <c r="O19" s="269"/>
      <c r="P19" s="322"/>
      <c r="Q19" s="269"/>
      <c r="R19" s="322"/>
      <c r="S19" s="323"/>
    </row>
    <row r="20" spans="1:19" ht="14.4" customHeight="1" x14ac:dyDescent="0.3">
      <c r="A20" s="297" t="s">
        <v>672</v>
      </c>
      <c r="B20" s="322">
        <v>274838</v>
      </c>
      <c r="C20" s="269">
        <v>1</v>
      </c>
      <c r="D20" s="322">
        <v>206322</v>
      </c>
      <c r="E20" s="269">
        <v>0.75070405111374705</v>
      </c>
      <c r="F20" s="322">
        <v>346022</v>
      </c>
      <c r="G20" s="292">
        <v>1.2590034856897518</v>
      </c>
      <c r="H20" s="322"/>
      <c r="I20" s="269"/>
      <c r="J20" s="322"/>
      <c r="K20" s="269"/>
      <c r="L20" s="322"/>
      <c r="M20" s="292"/>
      <c r="N20" s="322"/>
      <c r="O20" s="269"/>
      <c r="P20" s="322"/>
      <c r="Q20" s="269"/>
      <c r="R20" s="322"/>
      <c r="S20" s="323"/>
    </row>
    <row r="21" spans="1:19" ht="14.4" customHeight="1" x14ac:dyDescent="0.3">
      <c r="A21" s="297" t="s">
        <v>673</v>
      </c>
      <c r="B21" s="322">
        <v>4327</v>
      </c>
      <c r="C21" s="269">
        <v>1</v>
      </c>
      <c r="D21" s="322">
        <v>20444</v>
      </c>
      <c r="E21" s="269">
        <v>4.7247515599722671</v>
      </c>
      <c r="F21" s="322">
        <v>21580</v>
      </c>
      <c r="G21" s="292">
        <v>4.9872891148601806</v>
      </c>
      <c r="H21" s="322"/>
      <c r="I21" s="269"/>
      <c r="J21" s="322"/>
      <c r="K21" s="269"/>
      <c r="L21" s="322"/>
      <c r="M21" s="292"/>
      <c r="N21" s="322"/>
      <c r="O21" s="269"/>
      <c r="P21" s="322"/>
      <c r="Q21" s="269"/>
      <c r="R21" s="322"/>
      <c r="S21" s="323"/>
    </row>
    <row r="22" spans="1:19" ht="14.4" customHeight="1" x14ac:dyDescent="0.3">
      <c r="A22" s="297" t="s">
        <v>674</v>
      </c>
      <c r="B22" s="322">
        <v>22006</v>
      </c>
      <c r="C22" s="269">
        <v>1</v>
      </c>
      <c r="D22" s="322">
        <v>9152</v>
      </c>
      <c r="E22" s="269">
        <v>0.41588657638825777</v>
      </c>
      <c r="F22" s="322"/>
      <c r="G22" s="292"/>
      <c r="H22" s="322"/>
      <c r="I22" s="269"/>
      <c r="J22" s="322"/>
      <c r="K22" s="269"/>
      <c r="L22" s="322"/>
      <c r="M22" s="292"/>
      <c r="N22" s="322"/>
      <c r="O22" s="269"/>
      <c r="P22" s="322"/>
      <c r="Q22" s="269"/>
      <c r="R22" s="322"/>
      <c r="S22" s="323"/>
    </row>
    <row r="23" spans="1:19" ht="14.4" customHeight="1" x14ac:dyDescent="0.3">
      <c r="A23" s="297" t="s">
        <v>675</v>
      </c>
      <c r="B23" s="322">
        <v>633409</v>
      </c>
      <c r="C23" s="269">
        <v>1</v>
      </c>
      <c r="D23" s="322">
        <v>609770</v>
      </c>
      <c r="E23" s="269">
        <v>0.9626797219490093</v>
      </c>
      <c r="F23" s="322">
        <v>676960</v>
      </c>
      <c r="G23" s="292">
        <v>1.068756522247079</v>
      </c>
      <c r="H23" s="322"/>
      <c r="I23" s="269"/>
      <c r="J23" s="322"/>
      <c r="K23" s="269"/>
      <c r="L23" s="322"/>
      <c r="M23" s="292"/>
      <c r="N23" s="322"/>
      <c r="O23" s="269"/>
      <c r="P23" s="322"/>
      <c r="Q23" s="269"/>
      <c r="R23" s="322"/>
      <c r="S23" s="323"/>
    </row>
    <row r="24" spans="1:19" ht="14.4" customHeight="1" x14ac:dyDescent="0.3">
      <c r="A24" s="297" t="s">
        <v>676</v>
      </c>
      <c r="B24" s="322">
        <v>63271</v>
      </c>
      <c r="C24" s="269">
        <v>1</v>
      </c>
      <c r="D24" s="322">
        <v>94224</v>
      </c>
      <c r="E24" s="269">
        <v>1.4892130675981097</v>
      </c>
      <c r="F24" s="322">
        <v>95722</v>
      </c>
      <c r="G24" s="292">
        <v>1.5128890012802074</v>
      </c>
      <c r="H24" s="322"/>
      <c r="I24" s="269"/>
      <c r="J24" s="322"/>
      <c r="K24" s="269"/>
      <c r="L24" s="322"/>
      <c r="M24" s="292"/>
      <c r="N24" s="322"/>
      <c r="O24" s="269"/>
      <c r="P24" s="322"/>
      <c r="Q24" s="269"/>
      <c r="R24" s="322"/>
      <c r="S24" s="323"/>
    </row>
    <row r="25" spans="1:19" ht="14.4" customHeight="1" x14ac:dyDescent="0.3">
      <c r="A25" s="297" t="s">
        <v>677</v>
      </c>
      <c r="B25" s="322">
        <v>2462</v>
      </c>
      <c r="C25" s="269">
        <v>1</v>
      </c>
      <c r="D25" s="322">
        <v>95</v>
      </c>
      <c r="E25" s="269">
        <v>3.8586515028432168E-2</v>
      </c>
      <c r="F25" s="322">
        <v>39</v>
      </c>
      <c r="G25" s="292">
        <v>1.5840779853777416E-2</v>
      </c>
      <c r="H25" s="322"/>
      <c r="I25" s="269"/>
      <c r="J25" s="322"/>
      <c r="K25" s="269"/>
      <c r="L25" s="322"/>
      <c r="M25" s="292"/>
      <c r="N25" s="322"/>
      <c r="O25" s="269"/>
      <c r="P25" s="322"/>
      <c r="Q25" s="269"/>
      <c r="R25" s="322"/>
      <c r="S25" s="323"/>
    </row>
    <row r="26" spans="1:19" ht="14.4" customHeight="1" x14ac:dyDescent="0.3">
      <c r="A26" s="297" t="s">
        <v>678</v>
      </c>
      <c r="B26" s="322">
        <v>13230</v>
      </c>
      <c r="C26" s="269">
        <v>1</v>
      </c>
      <c r="D26" s="322">
        <v>26199</v>
      </c>
      <c r="E26" s="269">
        <v>1.9802721088435373</v>
      </c>
      <c r="F26" s="322">
        <v>25259</v>
      </c>
      <c r="G26" s="292">
        <v>1.9092214663643234</v>
      </c>
      <c r="H26" s="322"/>
      <c r="I26" s="269"/>
      <c r="J26" s="322"/>
      <c r="K26" s="269"/>
      <c r="L26" s="322"/>
      <c r="M26" s="292"/>
      <c r="N26" s="322"/>
      <c r="O26" s="269"/>
      <c r="P26" s="322"/>
      <c r="Q26" s="269"/>
      <c r="R26" s="322"/>
      <c r="S26" s="323"/>
    </row>
    <row r="27" spans="1:19" ht="14.4" customHeight="1" x14ac:dyDescent="0.3">
      <c r="A27" s="297" t="s">
        <v>679</v>
      </c>
      <c r="B27" s="322">
        <v>25789</v>
      </c>
      <c r="C27" s="269">
        <v>1</v>
      </c>
      <c r="D27" s="322">
        <v>34707</v>
      </c>
      <c r="E27" s="269">
        <v>1.3458063515452325</v>
      </c>
      <c r="F27" s="322">
        <v>26710</v>
      </c>
      <c r="G27" s="292">
        <v>1.0357129008491992</v>
      </c>
      <c r="H27" s="322"/>
      <c r="I27" s="269"/>
      <c r="J27" s="322"/>
      <c r="K27" s="269"/>
      <c r="L27" s="322"/>
      <c r="M27" s="292"/>
      <c r="N27" s="322"/>
      <c r="O27" s="269"/>
      <c r="P27" s="322"/>
      <c r="Q27" s="269"/>
      <c r="R27" s="322"/>
      <c r="S27" s="323"/>
    </row>
    <row r="28" spans="1:19" ht="14.4" customHeight="1" x14ac:dyDescent="0.3">
      <c r="A28" s="297" t="s">
        <v>680</v>
      </c>
      <c r="B28" s="322">
        <v>61205</v>
      </c>
      <c r="C28" s="269">
        <v>1</v>
      </c>
      <c r="D28" s="322">
        <v>63697</v>
      </c>
      <c r="E28" s="269">
        <v>1.0407156278081855</v>
      </c>
      <c r="F28" s="322"/>
      <c r="G28" s="292"/>
      <c r="H28" s="322"/>
      <c r="I28" s="269"/>
      <c r="J28" s="322"/>
      <c r="K28" s="269"/>
      <c r="L28" s="322"/>
      <c r="M28" s="292"/>
      <c r="N28" s="322"/>
      <c r="O28" s="269"/>
      <c r="P28" s="322"/>
      <c r="Q28" s="269"/>
      <c r="R28" s="322"/>
      <c r="S28" s="323"/>
    </row>
    <row r="29" spans="1:19" ht="14.4" customHeight="1" x14ac:dyDescent="0.3">
      <c r="A29" s="297" t="s">
        <v>681</v>
      </c>
      <c r="B29" s="322">
        <v>158829</v>
      </c>
      <c r="C29" s="269">
        <v>1</v>
      </c>
      <c r="D29" s="322">
        <v>245192</v>
      </c>
      <c r="E29" s="269">
        <v>1.5437483079286529</v>
      </c>
      <c r="F29" s="322">
        <v>252813</v>
      </c>
      <c r="G29" s="292">
        <v>1.5917307292748806</v>
      </c>
      <c r="H29" s="322"/>
      <c r="I29" s="269"/>
      <c r="J29" s="322"/>
      <c r="K29" s="269"/>
      <c r="L29" s="322"/>
      <c r="M29" s="292"/>
      <c r="N29" s="322"/>
      <c r="O29" s="269"/>
      <c r="P29" s="322"/>
      <c r="Q29" s="269"/>
      <c r="R29" s="322"/>
      <c r="S29" s="323"/>
    </row>
    <row r="30" spans="1:19" ht="14.4" customHeight="1" x14ac:dyDescent="0.3">
      <c r="A30" s="297" t="s">
        <v>682</v>
      </c>
      <c r="B30" s="322">
        <v>145696</v>
      </c>
      <c r="C30" s="269">
        <v>1</v>
      </c>
      <c r="D30" s="322">
        <v>169190</v>
      </c>
      <c r="E30" s="269">
        <v>1.1612535690753349</v>
      </c>
      <c r="F30" s="322">
        <v>155044</v>
      </c>
      <c r="G30" s="292">
        <v>1.0641609927520317</v>
      </c>
      <c r="H30" s="322"/>
      <c r="I30" s="269"/>
      <c r="J30" s="322"/>
      <c r="K30" s="269"/>
      <c r="L30" s="322"/>
      <c r="M30" s="292"/>
      <c r="N30" s="322"/>
      <c r="O30" s="269"/>
      <c r="P30" s="322"/>
      <c r="Q30" s="269"/>
      <c r="R30" s="322"/>
      <c r="S30" s="323"/>
    </row>
    <row r="31" spans="1:19" ht="14.4" customHeight="1" x14ac:dyDescent="0.3">
      <c r="A31" s="297" t="s">
        <v>683</v>
      </c>
      <c r="B31" s="322">
        <v>1741671</v>
      </c>
      <c r="C31" s="269">
        <v>1</v>
      </c>
      <c r="D31" s="322">
        <v>1876622</v>
      </c>
      <c r="E31" s="269">
        <v>1.0774836349689465</v>
      </c>
      <c r="F31" s="322">
        <v>1620496</v>
      </c>
      <c r="G31" s="292">
        <v>0.9304260104233234</v>
      </c>
      <c r="H31" s="322"/>
      <c r="I31" s="269"/>
      <c r="J31" s="322"/>
      <c r="K31" s="269"/>
      <c r="L31" s="322"/>
      <c r="M31" s="292"/>
      <c r="N31" s="322"/>
      <c r="O31" s="269"/>
      <c r="P31" s="322"/>
      <c r="Q31" s="269"/>
      <c r="R31" s="322"/>
      <c r="S31" s="323"/>
    </row>
    <row r="32" spans="1:19" ht="14.4" customHeight="1" x14ac:dyDescent="0.3">
      <c r="A32" s="297" t="s">
        <v>684</v>
      </c>
      <c r="B32" s="322">
        <v>195255</v>
      </c>
      <c r="C32" s="269">
        <v>1</v>
      </c>
      <c r="D32" s="322">
        <v>245788</v>
      </c>
      <c r="E32" s="269">
        <v>1.2588051522368184</v>
      </c>
      <c r="F32" s="322">
        <v>225609</v>
      </c>
      <c r="G32" s="292">
        <v>1.1554582469078898</v>
      </c>
      <c r="H32" s="322"/>
      <c r="I32" s="269"/>
      <c r="J32" s="322"/>
      <c r="K32" s="269"/>
      <c r="L32" s="322"/>
      <c r="M32" s="292"/>
      <c r="N32" s="322"/>
      <c r="O32" s="269"/>
      <c r="P32" s="322"/>
      <c r="Q32" s="269"/>
      <c r="R32" s="322"/>
      <c r="S32" s="323"/>
    </row>
    <row r="33" spans="1:19" ht="14.4" customHeight="1" thickBot="1" x14ac:dyDescent="0.35">
      <c r="A33" s="298" t="s">
        <v>685</v>
      </c>
      <c r="B33" s="324">
        <v>260850</v>
      </c>
      <c r="C33" s="325">
        <v>1</v>
      </c>
      <c r="D33" s="324">
        <v>295364</v>
      </c>
      <c r="E33" s="325">
        <v>1.1323135901859307</v>
      </c>
      <c r="F33" s="324">
        <v>436093</v>
      </c>
      <c r="G33" s="294">
        <v>1.6718152194747939</v>
      </c>
      <c r="H33" s="324"/>
      <c r="I33" s="325"/>
      <c r="J33" s="324"/>
      <c r="K33" s="325"/>
      <c r="L33" s="324"/>
      <c r="M33" s="294"/>
      <c r="N33" s="324"/>
      <c r="O33" s="325"/>
      <c r="P33" s="324"/>
      <c r="Q33" s="325"/>
      <c r="R33" s="324"/>
      <c r="S33" s="326"/>
    </row>
    <row r="34" spans="1:19" ht="14.4" customHeight="1" thickBot="1" x14ac:dyDescent="0.35">
      <c r="A34" s="287" t="s">
        <v>6</v>
      </c>
      <c r="B34" s="310">
        <v>12795931</v>
      </c>
      <c r="C34" s="311">
        <v>1</v>
      </c>
      <c r="D34" s="310">
        <v>13260599</v>
      </c>
      <c r="E34" s="311">
        <v>1.0363137312947375</v>
      </c>
      <c r="F34" s="310">
        <v>13113456</v>
      </c>
      <c r="G34" s="289">
        <v>1.024814528931111</v>
      </c>
      <c r="H34" s="310"/>
      <c r="I34" s="311"/>
      <c r="J34" s="310"/>
      <c r="K34" s="311"/>
      <c r="L34" s="310"/>
      <c r="M34" s="289"/>
      <c r="N34" s="310"/>
      <c r="O34" s="311"/>
      <c r="P34" s="310"/>
      <c r="Q34" s="311"/>
      <c r="R34" s="310"/>
      <c r="S34" s="312"/>
    </row>
  </sheetData>
  <mergeCells count="5">
    <mergeCell ref="A1:S1"/>
    <mergeCell ref="A3:A4"/>
    <mergeCell ref="B3:G3"/>
    <mergeCell ref="H3:M3"/>
    <mergeCell ref="N3:S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732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65" bestFit="1" customWidth="1"/>
    <col min="2" max="2" width="8.6640625" style="65" bestFit="1" customWidth="1"/>
    <col min="3" max="3" width="2.109375" style="65" bestFit="1" customWidth="1"/>
    <col min="4" max="4" width="8" style="65" bestFit="1" customWidth="1"/>
    <col min="5" max="5" width="52.88671875" style="65" bestFit="1" customWidth="1"/>
    <col min="6" max="7" width="11.109375" style="93" customWidth="1"/>
    <col min="8" max="9" width="9.33203125" style="93" hidden="1" customWidth="1"/>
    <col min="10" max="11" width="11.109375" style="93" customWidth="1"/>
    <col min="12" max="13" width="9.33203125" style="93" hidden="1" customWidth="1"/>
    <col min="14" max="15" width="11.109375" style="93" customWidth="1"/>
    <col min="16" max="16" width="11.109375" style="86" customWidth="1"/>
    <col min="17" max="17" width="11.109375" style="93" customWidth="1"/>
    <col min="18" max="16384" width="8.88671875" style="65"/>
  </cols>
  <sheetData>
    <row r="1" spans="1:17" ht="18.600000000000001" customHeight="1" thickBot="1" x14ac:dyDescent="0.4">
      <c r="A1" s="159" t="s">
        <v>135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</row>
    <row r="2" spans="1:17" ht="14.4" customHeight="1" thickBot="1" x14ac:dyDescent="0.4">
      <c r="A2" s="221" t="s">
        <v>160</v>
      </c>
      <c r="B2" s="95"/>
      <c r="C2" s="95"/>
      <c r="D2" s="95"/>
      <c r="E2" s="95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52"/>
      <c r="Q2" s="148"/>
    </row>
    <row r="3" spans="1:17" ht="14.4" customHeight="1" thickBot="1" x14ac:dyDescent="0.35">
      <c r="E3" s="110" t="s">
        <v>136</v>
      </c>
      <c r="F3" s="149">
        <f t="shared" ref="F3:O3" si="0">SUBTOTAL(9,F6:F1048576)</f>
        <v>75149</v>
      </c>
      <c r="G3" s="150">
        <f t="shared" si="0"/>
        <v>12795931</v>
      </c>
      <c r="H3" s="150"/>
      <c r="I3" s="150"/>
      <c r="J3" s="150">
        <f t="shared" si="0"/>
        <v>78875</v>
      </c>
      <c r="K3" s="150">
        <f t="shared" si="0"/>
        <v>13260599</v>
      </c>
      <c r="L3" s="150"/>
      <c r="M3" s="150"/>
      <c r="N3" s="150">
        <f t="shared" si="0"/>
        <v>80070</v>
      </c>
      <c r="O3" s="150">
        <f t="shared" si="0"/>
        <v>13113456</v>
      </c>
      <c r="P3" s="97">
        <f>IF(G3=0,0,O3/G3)</f>
        <v>1.024814528931111</v>
      </c>
      <c r="Q3" s="151">
        <f>IF(N3=0,0,O3/N3)</f>
        <v>163.77489696515548</v>
      </c>
    </row>
    <row r="4" spans="1:17" ht="14.4" customHeight="1" x14ac:dyDescent="0.3">
      <c r="A4" s="212" t="s">
        <v>78</v>
      </c>
      <c r="B4" s="211" t="s">
        <v>104</v>
      </c>
      <c r="C4" s="212" t="s">
        <v>105</v>
      </c>
      <c r="D4" s="213" t="s">
        <v>106</v>
      </c>
      <c r="E4" s="214" t="s">
        <v>79</v>
      </c>
      <c r="F4" s="218">
        <v>2011</v>
      </c>
      <c r="G4" s="219"/>
      <c r="H4" s="153"/>
      <c r="I4" s="153"/>
      <c r="J4" s="218">
        <v>2012</v>
      </c>
      <c r="K4" s="219"/>
      <c r="L4" s="153"/>
      <c r="M4" s="153"/>
      <c r="N4" s="218">
        <v>2013</v>
      </c>
      <c r="O4" s="219"/>
      <c r="P4" s="220" t="s">
        <v>5</v>
      </c>
      <c r="Q4" s="210" t="s">
        <v>107</v>
      </c>
    </row>
    <row r="5" spans="1:17" ht="14.4" customHeight="1" thickBot="1" x14ac:dyDescent="0.35">
      <c r="A5" s="314"/>
      <c r="B5" s="313"/>
      <c r="C5" s="314"/>
      <c r="D5" s="315"/>
      <c r="E5" s="316"/>
      <c r="F5" s="327" t="s">
        <v>81</v>
      </c>
      <c r="G5" s="328" t="s">
        <v>17</v>
      </c>
      <c r="H5" s="329"/>
      <c r="I5" s="329"/>
      <c r="J5" s="327" t="s">
        <v>81</v>
      </c>
      <c r="K5" s="328" t="s">
        <v>17</v>
      </c>
      <c r="L5" s="329"/>
      <c r="M5" s="329"/>
      <c r="N5" s="327" t="s">
        <v>81</v>
      </c>
      <c r="O5" s="328" t="s">
        <v>17</v>
      </c>
      <c r="P5" s="330"/>
      <c r="Q5" s="321"/>
    </row>
    <row r="6" spans="1:17" ht="14.4" customHeight="1" x14ac:dyDescent="0.3">
      <c r="A6" s="262" t="s">
        <v>686</v>
      </c>
      <c r="B6" s="263" t="s">
        <v>535</v>
      </c>
      <c r="C6" s="263" t="s">
        <v>536</v>
      </c>
      <c r="D6" s="263" t="s">
        <v>537</v>
      </c>
      <c r="E6" s="263" t="s">
        <v>538</v>
      </c>
      <c r="F6" s="266">
        <v>187</v>
      </c>
      <c r="G6" s="266">
        <v>29546</v>
      </c>
      <c r="H6" s="266">
        <v>1</v>
      </c>
      <c r="I6" s="266">
        <v>158</v>
      </c>
      <c r="J6" s="266">
        <v>291</v>
      </c>
      <c r="K6" s="266">
        <v>45978</v>
      </c>
      <c r="L6" s="266">
        <v>1.5561497326203209</v>
      </c>
      <c r="M6" s="266">
        <v>158</v>
      </c>
      <c r="N6" s="266">
        <v>340</v>
      </c>
      <c r="O6" s="266">
        <v>54060</v>
      </c>
      <c r="P6" s="285">
        <v>1.8296892980437285</v>
      </c>
      <c r="Q6" s="267">
        <v>159</v>
      </c>
    </row>
    <row r="7" spans="1:17" ht="14.4" customHeight="1" x14ac:dyDescent="0.3">
      <c r="A7" s="268" t="s">
        <v>686</v>
      </c>
      <c r="B7" s="269" t="s">
        <v>535</v>
      </c>
      <c r="C7" s="269" t="s">
        <v>536</v>
      </c>
      <c r="D7" s="269" t="s">
        <v>539</v>
      </c>
      <c r="E7" s="269" t="s">
        <v>540</v>
      </c>
      <c r="F7" s="272">
        <v>51</v>
      </c>
      <c r="G7" s="272">
        <v>4233</v>
      </c>
      <c r="H7" s="272">
        <v>1</v>
      </c>
      <c r="I7" s="272">
        <v>83</v>
      </c>
      <c r="J7" s="272">
        <v>98</v>
      </c>
      <c r="K7" s="272">
        <v>8134</v>
      </c>
      <c r="L7" s="272">
        <v>1.9215686274509804</v>
      </c>
      <c r="M7" s="272">
        <v>83</v>
      </c>
      <c r="N7" s="272">
        <v>134</v>
      </c>
      <c r="O7" s="272">
        <v>11256</v>
      </c>
      <c r="P7" s="292">
        <v>2.6591070163004962</v>
      </c>
      <c r="Q7" s="273">
        <v>84</v>
      </c>
    </row>
    <row r="8" spans="1:17" ht="14.4" customHeight="1" x14ac:dyDescent="0.3">
      <c r="A8" s="268" t="s">
        <v>686</v>
      </c>
      <c r="B8" s="269" t="s">
        <v>535</v>
      </c>
      <c r="C8" s="269" t="s">
        <v>536</v>
      </c>
      <c r="D8" s="269" t="s">
        <v>553</v>
      </c>
      <c r="E8" s="269" t="s">
        <v>554</v>
      </c>
      <c r="F8" s="272">
        <v>3</v>
      </c>
      <c r="G8" s="272">
        <v>282</v>
      </c>
      <c r="H8" s="272">
        <v>1</v>
      </c>
      <c r="I8" s="272">
        <v>94</v>
      </c>
      <c r="J8" s="272">
        <v>4</v>
      </c>
      <c r="K8" s="272">
        <v>380</v>
      </c>
      <c r="L8" s="272">
        <v>1.3475177304964538</v>
      </c>
      <c r="M8" s="272">
        <v>95</v>
      </c>
      <c r="N8" s="272">
        <v>3</v>
      </c>
      <c r="O8" s="272">
        <v>288</v>
      </c>
      <c r="P8" s="292">
        <v>1.0212765957446808</v>
      </c>
      <c r="Q8" s="273">
        <v>96</v>
      </c>
    </row>
    <row r="9" spans="1:17" ht="14.4" customHeight="1" x14ac:dyDescent="0.3">
      <c r="A9" s="268" t="s">
        <v>686</v>
      </c>
      <c r="B9" s="269" t="s">
        <v>535</v>
      </c>
      <c r="C9" s="269" t="s">
        <v>536</v>
      </c>
      <c r="D9" s="269" t="s">
        <v>565</v>
      </c>
      <c r="E9" s="269" t="s">
        <v>566</v>
      </c>
      <c r="F9" s="272">
        <v>3</v>
      </c>
      <c r="G9" s="272">
        <v>3486</v>
      </c>
      <c r="H9" s="272">
        <v>1</v>
      </c>
      <c r="I9" s="272">
        <v>1162</v>
      </c>
      <c r="J9" s="272"/>
      <c r="K9" s="272"/>
      <c r="L9" s="272"/>
      <c r="M9" s="272"/>
      <c r="N9" s="272">
        <v>24</v>
      </c>
      <c r="O9" s="272">
        <v>27960</v>
      </c>
      <c r="P9" s="292">
        <v>8.0206540447504295</v>
      </c>
      <c r="Q9" s="273">
        <v>1165</v>
      </c>
    </row>
    <row r="10" spans="1:17" ht="14.4" customHeight="1" x14ac:dyDescent="0.3">
      <c r="A10" s="268" t="s">
        <v>686</v>
      </c>
      <c r="B10" s="269" t="s">
        <v>535</v>
      </c>
      <c r="C10" s="269" t="s">
        <v>536</v>
      </c>
      <c r="D10" s="269" t="s">
        <v>573</v>
      </c>
      <c r="E10" s="269" t="s">
        <v>574</v>
      </c>
      <c r="F10" s="272">
        <v>383</v>
      </c>
      <c r="G10" s="272">
        <v>14554</v>
      </c>
      <c r="H10" s="272">
        <v>1</v>
      </c>
      <c r="I10" s="272">
        <v>38</v>
      </c>
      <c r="J10" s="272">
        <v>553</v>
      </c>
      <c r="K10" s="272">
        <v>21567</v>
      </c>
      <c r="L10" s="272">
        <v>1.4818606568640924</v>
      </c>
      <c r="M10" s="272">
        <v>39</v>
      </c>
      <c r="N10" s="272">
        <v>613</v>
      </c>
      <c r="O10" s="272">
        <v>23907</v>
      </c>
      <c r="P10" s="292">
        <v>1.6426411982960012</v>
      </c>
      <c r="Q10" s="273">
        <v>39</v>
      </c>
    </row>
    <row r="11" spans="1:17" ht="14.4" customHeight="1" x14ac:dyDescent="0.3">
      <c r="A11" s="268" t="s">
        <v>686</v>
      </c>
      <c r="B11" s="269" t="s">
        <v>535</v>
      </c>
      <c r="C11" s="269" t="s">
        <v>536</v>
      </c>
      <c r="D11" s="269" t="s">
        <v>577</v>
      </c>
      <c r="E11" s="269" t="s">
        <v>578</v>
      </c>
      <c r="F11" s="272">
        <v>3</v>
      </c>
      <c r="G11" s="272">
        <v>1209</v>
      </c>
      <c r="H11" s="272">
        <v>1</v>
      </c>
      <c r="I11" s="272">
        <v>403</v>
      </c>
      <c r="J11" s="272"/>
      <c r="K11" s="272"/>
      <c r="L11" s="272"/>
      <c r="M11" s="272"/>
      <c r="N11" s="272"/>
      <c r="O11" s="272"/>
      <c r="P11" s="292"/>
      <c r="Q11" s="273"/>
    </row>
    <row r="12" spans="1:17" ht="14.4" customHeight="1" x14ac:dyDescent="0.3">
      <c r="A12" s="268" t="s">
        <v>686</v>
      </c>
      <c r="B12" s="269" t="s">
        <v>535</v>
      </c>
      <c r="C12" s="269" t="s">
        <v>536</v>
      </c>
      <c r="D12" s="269" t="s">
        <v>579</v>
      </c>
      <c r="E12" s="269" t="s">
        <v>580</v>
      </c>
      <c r="F12" s="272">
        <v>35</v>
      </c>
      <c r="G12" s="272">
        <v>1365</v>
      </c>
      <c r="H12" s="272">
        <v>1</v>
      </c>
      <c r="I12" s="272">
        <v>39</v>
      </c>
      <c r="J12" s="272">
        <v>69</v>
      </c>
      <c r="K12" s="272">
        <v>2760</v>
      </c>
      <c r="L12" s="272">
        <v>2.0219780219780219</v>
      </c>
      <c r="M12" s="272">
        <v>40</v>
      </c>
      <c r="N12" s="272">
        <v>79</v>
      </c>
      <c r="O12" s="272">
        <v>3160</v>
      </c>
      <c r="P12" s="292">
        <v>2.3150183150183152</v>
      </c>
      <c r="Q12" s="273">
        <v>40</v>
      </c>
    </row>
    <row r="13" spans="1:17" ht="14.4" customHeight="1" x14ac:dyDescent="0.3">
      <c r="A13" s="268" t="s">
        <v>686</v>
      </c>
      <c r="B13" s="269" t="s">
        <v>535</v>
      </c>
      <c r="C13" s="269" t="s">
        <v>536</v>
      </c>
      <c r="D13" s="269" t="s">
        <v>581</v>
      </c>
      <c r="E13" s="269" t="s">
        <v>582</v>
      </c>
      <c r="F13" s="272">
        <v>244</v>
      </c>
      <c r="G13" s="272">
        <v>27084</v>
      </c>
      <c r="H13" s="272">
        <v>1</v>
      </c>
      <c r="I13" s="272">
        <v>111</v>
      </c>
      <c r="J13" s="272">
        <v>339</v>
      </c>
      <c r="K13" s="272">
        <v>37968</v>
      </c>
      <c r="L13" s="272">
        <v>1.4018608772707133</v>
      </c>
      <c r="M13" s="272">
        <v>112</v>
      </c>
      <c r="N13" s="272">
        <v>443</v>
      </c>
      <c r="O13" s="272">
        <v>50059</v>
      </c>
      <c r="P13" s="292">
        <v>1.8482868114015656</v>
      </c>
      <c r="Q13" s="273">
        <v>113</v>
      </c>
    </row>
    <row r="14" spans="1:17" ht="14.4" customHeight="1" x14ac:dyDescent="0.3">
      <c r="A14" s="268" t="s">
        <v>686</v>
      </c>
      <c r="B14" s="269" t="s">
        <v>535</v>
      </c>
      <c r="C14" s="269" t="s">
        <v>536</v>
      </c>
      <c r="D14" s="269" t="s">
        <v>583</v>
      </c>
      <c r="E14" s="269" t="s">
        <v>584</v>
      </c>
      <c r="F14" s="272">
        <v>18</v>
      </c>
      <c r="G14" s="272">
        <v>378</v>
      </c>
      <c r="H14" s="272">
        <v>1</v>
      </c>
      <c r="I14" s="272">
        <v>21</v>
      </c>
      <c r="J14" s="272">
        <v>36</v>
      </c>
      <c r="K14" s="272">
        <v>756</v>
      </c>
      <c r="L14" s="272">
        <v>2</v>
      </c>
      <c r="M14" s="272">
        <v>21</v>
      </c>
      <c r="N14" s="272">
        <v>34</v>
      </c>
      <c r="O14" s="272">
        <v>714</v>
      </c>
      <c r="P14" s="292">
        <v>1.8888888888888888</v>
      </c>
      <c r="Q14" s="273">
        <v>21</v>
      </c>
    </row>
    <row r="15" spans="1:17" ht="14.4" customHeight="1" x14ac:dyDescent="0.3">
      <c r="A15" s="268" t="s">
        <v>686</v>
      </c>
      <c r="B15" s="269" t="s">
        <v>535</v>
      </c>
      <c r="C15" s="269" t="s">
        <v>536</v>
      </c>
      <c r="D15" s="269" t="s">
        <v>587</v>
      </c>
      <c r="E15" s="269" t="s">
        <v>588</v>
      </c>
      <c r="F15" s="272">
        <v>45</v>
      </c>
      <c r="G15" s="272">
        <v>17190</v>
      </c>
      <c r="H15" s="272">
        <v>1</v>
      </c>
      <c r="I15" s="272">
        <v>382</v>
      </c>
      <c r="J15" s="272">
        <v>43</v>
      </c>
      <c r="K15" s="272">
        <v>16426</v>
      </c>
      <c r="L15" s="272">
        <v>0.9555555555555556</v>
      </c>
      <c r="M15" s="272">
        <v>382</v>
      </c>
      <c r="N15" s="272">
        <v>31</v>
      </c>
      <c r="O15" s="272">
        <v>11842</v>
      </c>
      <c r="P15" s="292">
        <v>0.68888888888888888</v>
      </c>
      <c r="Q15" s="273">
        <v>382</v>
      </c>
    </row>
    <row r="16" spans="1:17" ht="14.4" customHeight="1" x14ac:dyDescent="0.3">
      <c r="A16" s="268" t="s">
        <v>686</v>
      </c>
      <c r="B16" s="269" t="s">
        <v>535</v>
      </c>
      <c r="C16" s="269" t="s">
        <v>536</v>
      </c>
      <c r="D16" s="269" t="s">
        <v>589</v>
      </c>
      <c r="E16" s="269" t="s">
        <v>590</v>
      </c>
      <c r="F16" s="272">
        <v>513</v>
      </c>
      <c r="G16" s="272">
        <v>249318</v>
      </c>
      <c r="H16" s="272">
        <v>1</v>
      </c>
      <c r="I16" s="272">
        <v>486</v>
      </c>
      <c r="J16" s="272">
        <v>612</v>
      </c>
      <c r="K16" s="272">
        <v>297432</v>
      </c>
      <c r="L16" s="272">
        <v>1.1929824561403508</v>
      </c>
      <c r="M16" s="272">
        <v>486</v>
      </c>
      <c r="N16" s="272">
        <v>712</v>
      </c>
      <c r="O16" s="272">
        <v>346032</v>
      </c>
      <c r="P16" s="292">
        <v>1.3879142300194931</v>
      </c>
      <c r="Q16" s="273">
        <v>486</v>
      </c>
    </row>
    <row r="17" spans="1:17" ht="14.4" customHeight="1" x14ac:dyDescent="0.3">
      <c r="A17" s="268" t="s">
        <v>686</v>
      </c>
      <c r="B17" s="269" t="s">
        <v>535</v>
      </c>
      <c r="C17" s="269" t="s">
        <v>536</v>
      </c>
      <c r="D17" s="269" t="s">
        <v>591</v>
      </c>
      <c r="E17" s="269" t="s">
        <v>592</v>
      </c>
      <c r="F17" s="272">
        <v>2</v>
      </c>
      <c r="G17" s="272">
        <v>1202</v>
      </c>
      <c r="H17" s="272">
        <v>1</v>
      </c>
      <c r="I17" s="272">
        <v>601</v>
      </c>
      <c r="J17" s="272"/>
      <c r="K17" s="272"/>
      <c r="L17" s="272"/>
      <c r="M17" s="272"/>
      <c r="N17" s="272">
        <v>6</v>
      </c>
      <c r="O17" s="272">
        <v>3624</v>
      </c>
      <c r="P17" s="292">
        <v>3.0149750415973378</v>
      </c>
      <c r="Q17" s="273">
        <v>604</v>
      </c>
    </row>
    <row r="18" spans="1:17" ht="14.4" customHeight="1" x14ac:dyDescent="0.3">
      <c r="A18" s="268" t="s">
        <v>686</v>
      </c>
      <c r="B18" s="269" t="s">
        <v>535</v>
      </c>
      <c r="C18" s="269" t="s">
        <v>536</v>
      </c>
      <c r="D18" s="269" t="s">
        <v>593</v>
      </c>
      <c r="E18" s="269" t="s">
        <v>594</v>
      </c>
      <c r="F18" s="272">
        <v>12</v>
      </c>
      <c r="G18" s="272">
        <v>432</v>
      </c>
      <c r="H18" s="272">
        <v>1</v>
      </c>
      <c r="I18" s="272">
        <v>36</v>
      </c>
      <c r="J18" s="272">
        <v>38</v>
      </c>
      <c r="K18" s="272">
        <v>1368</v>
      </c>
      <c r="L18" s="272">
        <v>3.1666666666666665</v>
      </c>
      <c r="M18" s="272">
        <v>36</v>
      </c>
      <c r="N18" s="272">
        <v>77</v>
      </c>
      <c r="O18" s="272">
        <v>2849</v>
      </c>
      <c r="P18" s="292">
        <v>6.5949074074074074</v>
      </c>
      <c r="Q18" s="273">
        <v>37</v>
      </c>
    </row>
    <row r="19" spans="1:17" ht="14.4" customHeight="1" x14ac:dyDescent="0.3">
      <c r="A19" s="268" t="s">
        <v>686</v>
      </c>
      <c r="B19" s="269" t="s">
        <v>535</v>
      </c>
      <c r="C19" s="269" t="s">
        <v>536</v>
      </c>
      <c r="D19" s="269" t="s">
        <v>597</v>
      </c>
      <c r="E19" s="269" t="s">
        <v>598</v>
      </c>
      <c r="F19" s="272">
        <v>3</v>
      </c>
      <c r="G19" s="272">
        <v>591</v>
      </c>
      <c r="H19" s="272">
        <v>1</v>
      </c>
      <c r="I19" s="272">
        <v>197</v>
      </c>
      <c r="J19" s="272"/>
      <c r="K19" s="272"/>
      <c r="L19" s="272"/>
      <c r="M19" s="272"/>
      <c r="N19" s="272"/>
      <c r="O19" s="272"/>
      <c r="P19" s="292"/>
      <c r="Q19" s="273"/>
    </row>
    <row r="20" spans="1:17" ht="14.4" customHeight="1" x14ac:dyDescent="0.3">
      <c r="A20" s="268" t="s">
        <v>686</v>
      </c>
      <c r="B20" s="269" t="s">
        <v>535</v>
      </c>
      <c r="C20" s="269" t="s">
        <v>536</v>
      </c>
      <c r="D20" s="269" t="s">
        <v>599</v>
      </c>
      <c r="E20" s="269" t="s">
        <v>600</v>
      </c>
      <c r="F20" s="272">
        <v>96</v>
      </c>
      <c r="G20" s="272">
        <v>42624</v>
      </c>
      <c r="H20" s="272">
        <v>1</v>
      </c>
      <c r="I20" s="272">
        <v>444</v>
      </c>
      <c r="J20" s="272">
        <v>105</v>
      </c>
      <c r="K20" s="272">
        <v>46620</v>
      </c>
      <c r="L20" s="272">
        <v>1.09375</v>
      </c>
      <c r="M20" s="272">
        <v>444</v>
      </c>
      <c r="N20" s="272">
        <v>108</v>
      </c>
      <c r="O20" s="272">
        <v>47952</v>
      </c>
      <c r="P20" s="292">
        <v>1.125</v>
      </c>
      <c r="Q20" s="273">
        <v>444</v>
      </c>
    </row>
    <row r="21" spans="1:17" ht="14.4" customHeight="1" x14ac:dyDescent="0.3">
      <c r="A21" s="268" t="s">
        <v>686</v>
      </c>
      <c r="B21" s="269" t="s">
        <v>535</v>
      </c>
      <c r="C21" s="269" t="s">
        <v>536</v>
      </c>
      <c r="D21" s="269" t="s">
        <v>603</v>
      </c>
      <c r="E21" s="269" t="s">
        <v>604</v>
      </c>
      <c r="F21" s="272">
        <v>36</v>
      </c>
      <c r="G21" s="272">
        <v>1440</v>
      </c>
      <c r="H21" s="272">
        <v>1</v>
      </c>
      <c r="I21" s="272">
        <v>40</v>
      </c>
      <c r="J21" s="272">
        <v>55</v>
      </c>
      <c r="K21" s="272">
        <v>2200</v>
      </c>
      <c r="L21" s="272">
        <v>1.5277777777777777</v>
      </c>
      <c r="M21" s="272">
        <v>40</v>
      </c>
      <c r="N21" s="272">
        <v>29</v>
      </c>
      <c r="O21" s="272">
        <v>1189</v>
      </c>
      <c r="P21" s="292">
        <v>0.8256944444444444</v>
      </c>
      <c r="Q21" s="273">
        <v>41</v>
      </c>
    </row>
    <row r="22" spans="1:17" ht="14.4" customHeight="1" x14ac:dyDescent="0.3">
      <c r="A22" s="268" t="s">
        <v>686</v>
      </c>
      <c r="B22" s="269" t="s">
        <v>535</v>
      </c>
      <c r="C22" s="269" t="s">
        <v>536</v>
      </c>
      <c r="D22" s="269" t="s">
        <v>605</v>
      </c>
      <c r="E22" s="269" t="s">
        <v>606</v>
      </c>
      <c r="F22" s="272"/>
      <c r="G22" s="272"/>
      <c r="H22" s="272"/>
      <c r="I22" s="272"/>
      <c r="J22" s="272"/>
      <c r="K22" s="272"/>
      <c r="L22" s="272"/>
      <c r="M22" s="272"/>
      <c r="N22" s="272">
        <v>2</v>
      </c>
      <c r="O22" s="272">
        <v>304</v>
      </c>
      <c r="P22" s="292"/>
      <c r="Q22" s="273">
        <v>152</v>
      </c>
    </row>
    <row r="23" spans="1:17" ht="14.4" customHeight="1" x14ac:dyDescent="0.3">
      <c r="A23" s="268" t="s">
        <v>686</v>
      </c>
      <c r="B23" s="269" t="s">
        <v>535</v>
      </c>
      <c r="C23" s="269" t="s">
        <v>536</v>
      </c>
      <c r="D23" s="269" t="s">
        <v>607</v>
      </c>
      <c r="E23" s="269" t="s">
        <v>608</v>
      </c>
      <c r="F23" s="272">
        <v>1</v>
      </c>
      <c r="G23" s="272">
        <v>490</v>
      </c>
      <c r="H23" s="272">
        <v>1</v>
      </c>
      <c r="I23" s="272">
        <v>490</v>
      </c>
      <c r="J23" s="272">
        <v>24</v>
      </c>
      <c r="K23" s="272">
        <v>11760</v>
      </c>
      <c r="L23" s="272">
        <v>24</v>
      </c>
      <c r="M23" s="272">
        <v>490</v>
      </c>
      <c r="N23" s="272">
        <v>12</v>
      </c>
      <c r="O23" s="272">
        <v>5880</v>
      </c>
      <c r="P23" s="292">
        <v>12</v>
      </c>
      <c r="Q23" s="273">
        <v>490</v>
      </c>
    </row>
    <row r="24" spans="1:17" ht="14.4" customHeight="1" x14ac:dyDescent="0.3">
      <c r="A24" s="268" t="s">
        <v>686</v>
      </c>
      <c r="B24" s="269" t="s">
        <v>535</v>
      </c>
      <c r="C24" s="269" t="s">
        <v>536</v>
      </c>
      <c r="D24" s="269" t="s">
        <v>613</v>
      </c>
      <c r="E24" s="269" t="s">
        <v>614</v>
      </c>
      <c r="F24" s="272">
        <v>8</v>
      </c>
      <c r="G24" s="272">
        <v>248</v>
      </c>
      <c r="H24" s="272">
        <v>1</v>
      </c>
      <c r="I24" s="272">
        <v>31</v>
      </c>
      <c r="J24" s="272">
        <v>14</v>
      </c>
      <c r="K24" s="272">
        <v>434</v>
      </c>
      <c r="L24" s="272">
        <v>1.75</v>
      </c>
      <c r="M24" s="272">
        <v>31</v>
      </c>
      <c r="N24" s="272">
        <v>32</v>
      </c>
      <c r="O24" s="272">
        <v>992</v>
      </c>
      <c r="P24" s="292">
        <v>4</v>
      </c>
      <c r="Q24" s="273">
        <v>31</v>
      </c>
    </row>
    <row r="25" spans="1:17" ht="14.4" customHeight="1" x14ac:dyDescent="0.3">
      <c r="A25" s="268" t="s">
        <v>686</v>
      </c>
      <c r="B25" s="269" t="s">
        <v>535</v>
      </c>
      <c r="C25" s="269" t="s">
        <v>536</v>
      </c>
      <c r="D25" s="269" t="s">
        <v>623</v>
      </c>
      <c r="E25" s="269" t="s">
        <v>624</v>
      </c>
      <c r="F25" s="272"/>
      <c r="G25" s="272"/>
      <c r="H25" s="272"/>
      <c r="I25" s="272"/>
      <c r="J25" s="272"/>
      <c r="K25" s="272"/>
      <c r="L25" s="272"/>
      <c r="M25" s="272"/>
      <c r="N25" s="272">
        <v>1</v>
      </c>
      <c r="O25" s="272">
        <v>27</v>
      </c>
      <c r="P25" s="292"/>
      <c r="Q25" s="273">
        <v>27</v>
      </c>
    </row>
    <row r="26" spans="1:17" ht="14.4" customHeight="1" x14ac:dyDescent="0.3">
      <c r="A26" s="268" t="s">
        <v>686</v>
      </c>
      <c r="B26" s="269" t="s">
        <v>535</v>
      </c>
      <c r="C26" s="269" t="s">
        <v>536</v>
      </c>
      <c r="D26" s="269" t="s">
        <v>625</v>
      </c>
      <c r="E26" s="269" t="s">
        <v>626</v>
      </c>
      <c r="F26" s="272">
        <v>7</v>
      </c>
      <c r="G26" s="272">
        <v>1421</v>
      </c>
      <c r="H26" s="272">
        <v>1</v>
      </c>
      <c r="I26" s="272">
        <v>203</v>
      </c>
      <c r="J26" s="272"/>
      <c r="K26" s="272"/>
      <c r="L26" s="272"/>
      <c r="M26" s="272"/>
      <c r="N26" s="272">
        <v>6</v>
      </c>
      <c r="O26" s="272">
        <v>1230</v>
      </c>
      <c r="P26" s="292">
        <v>0.86558761435608722</v>
      </c>
      <c r="Q26" s="273">
        <v>205</v>
      </c>
    </row>
    <row r="27" spans="1:17" ht="14.4" customHeight="1" x14ac:dyDescent="0.3">
      <c r="A27" s="268" t="s">
        <v>686</v>
      </c>
      <c r="B27" s="269" t="s">
        <v>535</v>
      </c>
      <c r="C27" s="269" t="s">
        <v>536</v>
      </c>
      <c r="D27" s="269" t="s">
        <v>627</v>
      </c>
      <c r="E27" s="269" t="s">
        <v>628</v>
      </c>
      <c r="F27" s="272">
        <v>7</v>
      </c>
      <c r="G27" s="272">
        <v>2632</v>
      </c>
      <c r="H27" s="272">
        <v>1</v>
      </c>
      <c r="I27" s="272">
        <v>376</v>
      </c>
      <c r="J27" s="272"/>
      <c r="K27" s="272"/>
      <c r="L27" s="272"/>
      <c r="M27" s="272"/>
      <c r="N27" s="272">
        <v>6</v>
      </c>
      <c r="O27" s="272">
        <v>2262</v>
      </c>
      <c r="P27" s="292">
        <v>0.85942249240121582</v>
      </c>
      <c r="Q27" s="273">
        <v>377</v>
      </c>
    </row>
    <row r="28" spans="1:17" ht="14.4" customHeight="1" x14ac:dyDescent="0.3">
      <c r="A28" s="268" t="s">
        <v>686</v>
      </c>
      <c r="B28" s="269" t="s">
        <v>535</v>
      </c>
      <c r="C28" s="269" t="s">
        <v>536</v>
      </c>
      <c r="D28" s="269" t="s">
        <v>631</v>
      </c>
      <c r="E28" s="269" t="s">
        <v>632</v>
      </c>
      <c r="F28" s="272">
        <v>1</v>
      </c>
      <c r="G28" s="272">
        <v>229</v>
      </c>
      <c r="H28" s="272">
        <v>1</v>
      </c>
      <c r="I28" s="272">
        <v>229</v>
      </c>
      <c r="J28" s="272">
        <v>1</v>
      </c>
      <c r="K28" s="272">
        <v>230</v>
      </c>
      <c r="L28" s="272">
        <v>1.0043668122270741</v>
      </c>
      <c r="M28" s="272">
        <v>230</v>
      </c>
      <c r="N28" s="272"/>
      <c r="O28" s="272"/>
      <c r="P28" s="292"/>
      <c r="Q28" s="273"/>
    </row>
    <row r="29" spans="1:17" ht="14.4" customHeight="1" x14ac:dyDescent="0.3">
      <c r="A29" s="268" t="s">
        <v>686</v>
      </c>
      <c r="B29" s="269" t="s">
        <v>535</v>
      </c>
      <c r="C29" s="269" t="s">
        <v>536</v>
      </c>
      <c r="D29" s="269" t="s">
        <v>633</v>
      </c>
      <c r="E29" s="269" t="s">
        <v>634</v>
      </c>
      <c r="F29" s="272">
        <v>1</v>
      </c>
      <c r="G29" s="272">
        <v>243</v>
      </c>
      <c r="H29" s="272">
        <v>1</v>
      </c>
      <c r="I29" s="272">
        <v>243</v>
      </c>
      <c r="J29" s="272">
        <v>1</v>
      </c>
      <c r="K29" s="272">
        <v>244</v>
      </c>
      <c r="L29" s="272">
        <v>1.0041152263374487</v>
      </c>
      <c r="M29" s="272">
        <v>244</v>
      </c>
      <c r="N29" s="272"/>
      <c r="O29" s="272"/>
      <c r="P29" s="292"/>
      <c r="Q29" s="273"/>
    </row>
    <row r="30" spans="1:17" ht="14.4" customHeight="1" x14ac:dyDescent="0.3">
      <c r="A30" s="268" t="s">
        <v>686</v>
      </c>
      <c r="B30" s="269" t="s">
        <v>535</v>
      </c>
      <c r="C30" s="269" t="s">
        <v>536</v>
      </c>
      <c r="D30" s="269" t="s">
        <v>635</v>
      </c>
      <c r="E30" s="269" t="s">
        <v>636</v>
      </c>
      <c r="F30" s="272">
        <v>4</v>
      </c>
      <c r="G30" s="272">
        <v>512</v>
      </c>
      <c r="H30" s="272">
        <v>1</v>
      </c>
      <c r="I30" s="272">
        <v>128</v>
      </c>
      <c r="J30" s="272"/>
      <c r="K30" s="272"/>
      <c r="L30" s="272"/>
      <c r="M30" s="272"/>
      <c r="N30" s="272">
        <v>4</v>
      </c>
      <c r="O30" s="272">
        <v>516</v>
      </c>
      <c r="P30" s="292">
        <v>1.0078125</v>
      </c>
      <c r="Q30" s="273">
        <v>129</v>
      </c>
    </row>
    <row r="31" spans="1:17" ht="14.4" customHeight="1" x14ac:dyDescent="0.3">
      <c r="A31" s="268" t="s">
        <v>686</v>
      </c>
      <c r="B31" s="269" t="s">
        <v>535</v>
      </c>
      <c r="C31" s="269" t="s">
        <v>536</v>
      </c>
      <c r="D31" s="269" t="s">
        <v>639</v>
      </c>
      <c r="E31" s="269" t="s">
        <v>640</v>
      </c>
      <c r="F31" s="272">
        <v>17</v>
      </c>
      <c r="G31" s="272">
        <v>33983</v>
      </c>
      <c r="H31" s="272">
        <v>1</v>
      </c>
      <c r="I31" s="272">
        <v>1999</v>
      </c>
      <c r="J31" s="272">
        <v>15</v>
      </c>
      <c r="K31" s="272">
        <v>30195</v>
      </c>
      <c r="L31" s="272">
        <v>0.88853250154489005</v>
      </c>
      <c r="M31" s="272">
        <v>2013</v>
      </c>
      <c r="N31" s="272">
        <v>16</v>
      </c>
      <c r="O31" s="272">
        <v>32464</v>
      </c>
      <c r="P31" s="292">
        <v>0.95530118000176556</v>
      </c>
      <c r="Q31" s="273">
        <v>2029</v>
      </c>
    </row>
    <row r="32" spans="1:17" ht="14.4" customHeight="1" x14ac:dyDescent="0.3">
      <c r="A32" s="268" t="s">
        <v>686</v>
      </c>
      <c r="B32" s="269" t="s">
        <v>535</v>
      </c>
      <c r="C32" s="269" t="s">
        <v>536</v>
      </c>
      <c r="D32" s="269" t="s">
        <v>645</v>
      </c>
      <c r="E32" s="269" t="s">
        <v>646</v>
      </c>
      <c r="F32" s="272">
        <v>6</v>
      </c>
      <c r="G32" s="272">
        <v>4566</v>
      </c>
      <c r="H32" s="272">
        <v>1</v>
      </c>
      <c r="I32" s="272">
        <v>761</v>
      </c>
      <c r="J32" s="272">
        <v>3</v>
      </c>
      <c r="K32" s="272">
        <v>2283</v>
      </c>
      <c r="L32" s="272">
        <v>0.5</v>
      </c>
      <c r="M32" s="272">
        <v>761</v>
      </c>
      <c r="N32" s="272">
        <v>1</v>
      </c>
      <c r="O32" s="272">
        <v>761</v>
      </c>
      <c r="P32" s="292">
        <v>0.16666666666666666</v>
      </c>
      <c r="Q32" s="273">
        <v>761</v>
      </c>
    </row>
    <row r="33" spans="1:17" ht="14.4" customHeight="1" x14ac:dyDescent="0.3">
      <c r="A33" s="268" t="s">
        <v>686</v>
      </c>
      <c r="B33" s="269" t="s">
        <v>535</v>
      </c>
      <c r="C33" s="269" t="s">
        <v>536</v>
      </c>
      <c r="D33" s="269" t="s">
        <v>647</v>
      </c>
      <c r="E33" s="269" t="s">
        <v>648</v>
      </c>
      <c r="F33" s="272">
        <v>378</v>
      </c>
      <c r="G33" s="272">
        <v>6048</v>
      </c>
      <c r="H33" s="272">
        <v>1</v>
      </c>
      <c r="I33" s="272">
        <v>16</v>
      </c>
      <c r="J33" s="272">
        <v>542</v>
      </c>
      <c r="K33" s="272">
        <v>8672</v>
      </c>
      <c r="L33" s="272">
        <v>1.4338624338624339</v>
      </c>
      <c r="M33" s="272">
        <v>16</v>
      </c>
      <c r="N33" s="272">
        <v>471</v>
      </c>
      <c r="O33" s="272">
        <v>7536</v>
      </c>
      <c r="P33" s="292">
        <v>1.246031746031746</v>
      </c>
      <c r="Q33" s="273">
        <v>16</v>
      </c>
    </row>
    <row r="34" spans="1:17" ht="14.4" customHeight="1" x14ac:dyDescent="0.3">
      <c r="A34" s="268" t="s">
        <v>686</v>
      </c>
      <c r="B34" s="269" t="s">
        <v>535</v>
      </c>
      <c r="C34" s="269" t="s">
        <v>536</v>
      </c>
      <c r="D34" s="269" t="s">
        <v>649</v>
      </c>
      <c r="E34" s="269" t="s">
        <v>650</v>
      </c>
      <c r="F34" s="272">
        <v>1</v>
      </c>
      <c r="G34" s="272">
        <v>130</v>
      </c>
      <c r="H34" s="272">
        <v>1</v>
      </c>
      <c r="I34" s="272">
        <v>130</v>
      </c>
      <c r="J34" s="272">
        <v>3</v>
      </c>
      <c r="K34" s="272">
        <v>393</v>
      </c>
      <c r="L34" s="272">
        <v>3.023076923076923</v>
      </c>
      <c r="M34" s="272">
        <v>131</v>
      </c>
      <c r="N34" s="272">
        <v>4</v>
      </c>
      <c r="O34" s="272">
        <v>532</v>
      </c>
      <c r="P34" s="292">
        <v>4.092307692307692</v>
      </c>
      <c r="Q34" s="273">
        <v>133</v>
      </c>
    </row>
    <row r="35" spans="1:17" ht="14.4" customHeight="1" x14ac:dyDescent="0.3">
      <c r="A35" s="268" t="s">
        <v>686</v>
      </c>
      <c r="B35" s="269" t="s">
        <v>535</v>
      </c>
      <c r="C35" s="269" t="s">
        <v>536</v>
      </c>
      <c r="D35" s="269" t="s">
        <v>651</v>
      </c>
      <c r="E35" s="269" t="s">
        <v>652</v>
      </c>
      <c r="F35" s="272">
        <v>2</v>
      </c>
      <c r="G35" s="272">
        <v>1008</v>
      </c>
      <c r="H35" s="272">
        <v>1</v>
      </c>
      <c r="I35" s="272">
        <v>504</v>
      </c>
      <c r="J35" s="272">
        <v>6</v>
      </c>
      <c r="K35" s="272">
        <v>3030</v>
      </c>
      <c r="L35" s="272">
        <v>3.0059523809523809</v>
      </c>
      <c r="M35" s="272">
        <v>505</v>
      </c>
      <c r="N35" s="272">
        <v>21</v>
      </c>
      <c r="O35" s="272">
        <v>10626</v>
      </c>
      <c r="P35" s="292">
        <v>10.541666666666666</v>
      </c>
      <c r="Q35" s="273">
        <v>506</v>
      </c>
    </row>
    <row r="36" spans="1:17" ht="14.4" customHeight="1" x14ac:dyDescent="0.3">
      <c r="A36" s="268" t="s">
        <v>686</v>
      </c>
      <c r="B36" s="269" t="s">
        <v>535</v>
      </c>
      <c r="C36" s="269" t="s">
        <v>536</v>
      </c>
      <c r="D36" s="269" t="s">
        <v>653</v>
      </c>
      <c r="E36" s="269" t="s">
        <v>654</v>
      </c>
      <c r="F36" s="272">
        <v>6</v>
      </c>
      <c r="G36" s="272">
        <v>606</v>
      </c>
      <c r="H36" s="272">
        <v>1</v>
      </c>
      <c r="I36" s="272">
        <v>101</v>
      </c>
      <c r="J36" s="272">
        <v>17</v>
      </c>
      <c r="K36" s="272">
        <v>1717</v>
      </c>
      <c r="L36" s="272">
        <v>2.8333333333333335</v>
      </c>
      <c r="M36" s="272">
        <v>101</v>
      </c>
      <c r="N36" s="272">
        <v>30</v>
      </c>
      <c r="O36" s="272">
        <v>3060</v>
      </c>
      <c r="P36" s="292">
        <v>5.0495049504950495</v>
      </c>
      <c r="Q36" s="273">
        <v>102</v>
      </c>
    </row>
    <row r="37" spans="1:17" ht="14.4" customHeight="1" x14ac:dyDescent="0.3">
      <c r="A37" s="268" t="s">
        <v>686</v>
      </c>
      <c r="B37" s="269" t="s">
        <v>535</v>
      </c>
      <c r="C37" s="269" t="s">
        <v>536</v>
      </c>
      <c r="D37" s="269" t="s">
        <v>655</v>
      </c>
      <c r="E37" s="269" t="s">
        <v>656</v>
      </c>
      <c r="F37" s="272"/>
      <c r="G37" s="272"/>
      <c r="H37" s="272"/>
      <c r="I37" s="272"/>
      <c r="J37" s="272">
        <v>1</v>
      </c>
      <c r="K37" s="272">
        <v>214</v>
      </c>
      <c r="L37" s="272"/>
      <c r="M37" s="272">
        <v>214</v>
      </c>
      <c r="N37" s="272"/>
      <c r="O37" s="272"/>
      <c r="P37" s="292"/>
      <c r="Q37" s="273"/>
    </row>
    <row r="38" spans="1:17" ht="14.4" customHeight="1" x14ac:dyDescent="0.3">
      <c r="A38" s="268" t="s">
        <v>687</v>
      </c>
      <c r="B38" s="269" t="s">
        <v>535</v>
      </c>
      <c r="C38" s="269" t="s">
        <v>536</v>
      </c>
      <c r="D38" s="269" t="s">
        <v>537</v>
      </c>
      <c r="E38" s="269" t="s">
        <v>538</v>
      </c>
      <c r="F38" s="272">
        <v>532</v>
      </c>
      <c r="G38" s="272">
        <v>84056</v>
      </c>
      <c r="H38" s="272">
        <v>1</v>
      </c>
      <c r="I38" s="272">
        <v>158</v>
      </c>
      <c r="J38" s="272">
        <v>647</v>
      </c>
      <c r="K38" s="272">
        <v>102226</v>
      </c>
      <c r="L38" s="272">
        <v>1.2161654135338347</v>
      </c>
      <c r="M38" s="272">
        <v>158</v>
      </c>
      <c r="N38" s="272">
        <v>825</v>
      </c>
      <c r="O38" s="272">
        <v>131175</v>
      </c>
      <c r="P38" s="292">
        <v>1.5605667650138004</v>
      </c>
      <c r="Q38" s="273">
        <v>159</v>
      </c>
    </row>
    <row r="39" spans="1:17" ht="14.4" customHeight="1" x14ac:dyDescent="0.3">
      <c r="A39" s="268" t="s">
        <v>687</v>
      </c>
      <c r="B39" s="269" t="s">
        <v>535</v>
      </c>
      <c r="C39" s="269" t="s">
        <v>536</v>
      </c>
      <c r="D39" s="269" t="s">
        <v>539</v>
      </c>
      <c r="E39" s="269" t="s">
        <v>540</v>
      </c>
      <c r="F39" s="272">
        <v>210</v>
      </c>
      <c r="G39" s="272">
        <v>17430</v>
      </c>
      <c r="H39" s="272">
        <v>1</v>
      </c>
      <c r="I39" s="272">
        <v>83</v>
      </c>
      <c r="J39" s="272">
        <v>214</v>
      </c>
      <c r="K39" s="272">
        <v>17762</v>
      </c>
      <c r="L39" s="272">
        <v>1.019047619047619</v>
      </c>
      <c r="M39" s="272">
        <v>83</v>
      </c>
      <c r="N39" s="272">
        <v>271</v>
      </c>
      <c r="O39" s="272">
        <v>22764</v>
      </c>
      <c r="P39" s="292">
        <v>1.3060240963855421</v>
      </c>
      <c r="Q39" s="273">
        <v>84</v>
      </c>
    </row>
    <row r="40" spans="1:17" ht="14.4" customHeight="1" x14ac:dyDescent="0.3">
      <c r="A40" s="268" t="s">
        <v>687</v>
      </c>
      <c r="B40" s="269" t="s">
        <v>535</v>
      </c>
      <c r="C40" s="269" t="s">
        <v>536</v>
      </c>
      <c r="D40" s="269" t="s">
        <v>553</v>
      </c>
      <c r="E40" s="269" t="s">
        <v>554</v>
      </c>
      <c r="F40" s="272">
        <v>1</v>
      </c>
      <c r="G40" s="272">
        <v>94</v>
      </c>
      <c r="H40" s="272">
        <v>1</v>
      </c>
      <c r="I40" s="272">
        <v>94</v>
      </c>
      <c r="J40" s="272">
        <v>3</v>
      </c>
      <c r="K40" s="272">
        <v>285</v>
      </c>
      <c r="L40" s="272">
        <v>3.0319148936170213</v>
      </c>
      <c r="M40" s="272">
        <v>95</v>
      </c>
      <c r="N40" s="272">
        <v>4</v>
      </c>
      <c r="O40" s="272">
        <v>384</v>
      </c>
      <c r="P40" s="292">
        <v>4.0851063829787231</v>
      </c>
      <c r="Q40" s="273">
        <v>96</v>
      </c>
    </row>
    <row r="41" spans="1:17" ht="14.4" customHeight="1" x14ac:dyDescent="0.3">
      <c r="A41" s="268" t="s">
        <v>687</v>
      </c>
      <c r="B41" s="269" t="s">
        <v>535</v>
      </c>
      <c r="C41" s="269" t="s">
        <v>536</v>
      </c>
      <c r="D41" s="269" t="s">
        <v>565</v>
      </c>
      <c r="E41" s="269" t="s">
        <v>566</v>
      </c>
      <c r="F41" s="272">
        <v>13</v>
      </c>
      <c r="G41" s="272">
        <v>15106</v>
      </c>
      <c r="H41" s="272">
        <v>1</v>
      </c>
      <c r="I41" s="272">
        <v>1162</v>
      </c>
      <c r="J41" s="272">
        <v>8</v>
      </c>
      <c r="K41" s="272">
        <v>9312</v>
      </c>
      <c r="L41" s="272">
        <v>0.61644379716668873</v>
      </c>
      <c r="M41" s="272">
        <v>1164</v>
      </c>
      <c r="N41" s="272">
        <v>6</v>
      </c>
      <c r="O41" s="272">
        <v>6990</v>
      </c>
      <c r="P41" s="292">
        <v>0.46273004104329407</v>
      </c>
      <c r="Q41" s="273">
        <v>1165</v>
      </c>
    </row>
    <row r="42" spans="1:17" ht="14.4" customHeight="1" x14ac:dyDescent="0.3">
      <c r="A42" s="268" t="s">
        <v>687</v>
      </c>
      <c r="B42" s="269" t="s">
        <v>535</v>
      </c>
      <c r="C42" s="269" t="s">
        <v>536</v>
      </c>
      <c r="D42" s="269" t="s">
        <v>573</v>
      </c>
      <c r="E42" s="269" t="s">
        <v>574</v>
      </c>
      <c r="F42" s="272">
        <v>554</v>
      </c>
      <c r="G42" s="272">
        <v>21052</v>
      </c>
      <c r="H42" s="272">
        <v>1</v>
      </c>
      <c r="I42" s="272">
        <v>38</v>
      </c>
      <c r="J42" s="272">
        <v>412</v>
      </c>
      <c r="K42" s="272">
        <v>16068</v>
      </c>
      <c r="L42" s="272">
        <v>0.7632528975869276</v>
      </c>
      <c r="M42" s="272">
        <v>39</v>
      </c>
      <c r="N42" s="272">
        <v>525</v>
      </c>
      <c r="O42" s="272">
        <v>20475</v>
      </c>
      <c r="P42" s="292">
        <v>0.97259167775033251</v>
      </c>
      <c r="Q42" s="273">
        <v>39</v>
      </c>
    </row>
    <row r="43" spans="1:17" ht="14.4" customHeight="1" x14ac:dyDescent="0.3">
      <c r="A43" s="268" t="s">
        <v>687</v>
      </c>
      <c r="B43" s="269" t="s">
        <v>535</v>
      </c>
      <c r="C43" s="269" t="s">
        <v>536</v>
      </c>
      <c r="D43" s="269" t="s">
        <v>579</v>
      </c>
      <c r="E43" s="269" t="s">
        <v>580</v>
      </c>
      <c r="F43" s="272">
        <v>161</v>
      </c>
      <c r="G43" s="272">
        <v>6279</v>
      </c>
      <c r="H43" s="272">
        <v>1</v>
      </c>
      <c r="I43" s="272">
        <v>39</v>
      </c>
      <c r="J43" s="272">
        <v>127</v>
      </c>
      <c r="K43" s="272">
        <v>5080</v>
      </c>
      <c r="L43" s="272">
        <v>0.80904602643733081</v>
      </c>
      <c r="M43" s="272">
        <v>40</v>
      </c>
      <c r="N43" s="272">
        <v>147</v>
      </c>
      <c r="O43" s="272">
        <v>5880</v>
      </c>
      <c r="P43" s="292">
        <v>0.9364548494983278</v>
      </c>
      <c r="Q43" s="273">
        <v>40</v>
      </c>
    </row>
    <row r="44" spans="1:17" ht="14.4" customHeight="1" x14ac:dyDescent="0.3">
      <c r="A44" s="268" t="s">
        <v>687</v>
      </c>
      <c r="B44" s="269" t="s">
        <v>535</v>
      </c>
      <c r="C44" s="269" t="s">
        <v>536</v>
      </c>
      <c r="D44" s="269" t="s">
        <v>581</v>
      </c>
      <c r="E44" s="269" t="s">
        <v>582</v>
      </c>
      <c r="F44" s="272">
        <v>716</v>
      </c>
      <c r="G44" s="272">
        <v>79476</v>
      </c>
      <c r="H44" s="272">
        <v>1</v>
      </c>
      <c r="I44" s="272">
        <v>111</v>
      </c>
      <c r="J44" s="272">
        <v>704</v>
      </c>
      <c r="K44" s="272">
        <v>78848</v>
      </c>
      <c r="L44" s="272">
        <v>0.99209824349489151</v>
      </c>
      <c r="M44" s="272">
        <v>112</v>
      </c>
      <c r="N44" s="272">
        <v>819</v>
      </c>
      <c r="O44" s="272">
        <v>92547</v>
      </c>
      <c r="P44" s="292">
        <v>1.1644647440736826</v>
      </c>
      <c r="Q44" s="273">
        <v>113</v>
      </c>
    </row>
    <row r="45" spans="1:17" ht="14.4" customHeight="1" x14ac:dyDescent="0.3">
      <c r="A45" s="268" t="s">
        <v>687</v>
      </c>
      <c r="B45" s="269" t="s">
        <v>535</v>
      </c>
      <c r="C45" s="269" t="s">
        <v>536</v>
      </c>
      <c r="D45" s="269" t="s">
        <v>583</v>
      </c>
      <c r="E45" s="269" t="s">
        <v>584</v>
      </c>
      <c r="F45" s="272">
        <v>134</v>
      </c>
      <c r="G45" s="272">
        <v>2814</v>
      </c>
      <c r="H45" s="272">
        <v>1</v>
      </c>
      <c r="I45" s="272">
        <v>21</v>
      </c>
      <c r="J45" s="272">
        <v>106</v>
      </c>
      <c r="K45" s="272">
        <v>2226</v>
      </c>
      <c r="L45" s="272">
        <v>0.79104477611940294</v>
      </c>
      <c r="M45" s="272">
        <v>21</v>
      </c>
      <c r="N45" s="272">
        <v>92</v>
      </c>
      <c r="O45" s="272">
        <v>1932</v>
      </c>
      <c r="P45" s="292">
        <v>0.68656716417910446</v>
      </c>
      <c r="Q45" s="273">
        <v>21</v>
      </c>
    </row>
    <row r="46" spans="1:17" ht="14.4" customHeight="1" x14ac:dyDescent="0.3">
      <c r="A46" s="268" t="s">
        <v>687</v>
      </c>
      <c r="B46" s="269" t="s">
        <v>535</v>
      </c>
      <c r="C46" s="269" t="s">
        <v>536</v>
      </c>
      <c r="D46" s="269" t="s">
        <v>587</v>
      </c>
      <c r="E46" s="269" t="s">
        <v>588</v>
      </c>
      <c r="F46" s="272">
        <v>181</v>
      </c>
      <c r="G46" s="272">
        <v>69142</v>
      </c>
      <c r="H46" s="272">
        <v>1</v>
      </c>
      <c r="I46" s="272">
        <v>382</v>
      </c>
      <c r="J46" s="272">
        <v>157</v>
      </c>
      <c r="K46" s="272">
        <v>59974</v>
      </c>
      <c r="L46" s="272">
        <v>0.86740331491712708</v>
      </c>
      <c r="M46" s="272">
        <v>382</v>
      </c>
      <c r="N46" s="272">
        <v>113</v>
      </c>
      <c r="O46" s="272">
        <v>43166</v>
      </c>
      <c r="P46" s="292">
        <v>0.62430939226519333</v>
      </c>
      <c r="Q46" s="273">
        <v>382</v>
      </c>
    </row>
    <row r="47" spans="1:17" ht="14.4" customHeight="1" x14ac:dyDescent="0.3">
      <c r="A47" s="268" t="s">
        <v>687</v>
      </c>
      <c r="B47" s="269" t="s">
        <v>535</v>
      </c>
      <c r="C47" s="269" t="s">
        <v>536</v>
      </c>
      <c r="D47" s="269" t="s">
        <v>589</v>
      </c>
      <c r="E47" s="269" t="s">
        <v>590</v>
      </c>
      <c r="F47" s="272">
        <v>701</v>
      </c>
      <c r="G47" s="272">
        <v>340686</v>
      </c>
      <c r="H47" s="272">
        <v>1</v>
      </c>
      <c r="I47" s="272">
        <v>486</v>
      </c>
      <c r="J47" s="272">
        <v>675</v>
      </c>
      <c r="K47" s="272">
        <v>328050</v>
      </c>
      <c r="L47" s="272">
        <v>0.96291012838801715</v>
      </c>
      <c r="M47" s="272">
        <v>486</v>
      </c>
      <c r="N47" s="272">
        <v>730</v>
      </c>
      <c r="O47" s="272">
        <v>354780</v>
      </c>
      <c r="P47" s="292">
        <v>1.0413694721825963</v>
      </c>
      <c r="Q47" s="273">
        <v>486</v>
      </c>
    </row>
    <row r="48" spans="1:17" ht="14.4" customHeight="1" x14ac:dyDescent="0.3">
      <c r="A48" s="268" t="s">
        <v>687</v>
      </c>
      <c r="B48" s="269" t="s">
        <v>535</v>
      </c>
      <c r="C48" s="269" t="s">
        <v>536</v>
      </c>
      <c r="D48" s="269" t="s">
        <v>591</v>
      </c>
      <c r="E48" s="269" t="s">
        <v>592</v>
      </c>
      <c r="F48" s="272">
        <v>90</v>
      </c>
      <c r="G48" s="272">
        <v>54090</v>
      </c>
      <c r="H48" s="272">
        <v>1</v>
      </c>
      <c r="I48" s="272">
        <v>601</v>
      </c>
      <c r="J48" s="272">
        <v>94</v>
      </c>
      <c r="K48" s="272">
        <v>56682</v>
      </c>
      <c r="L48" s="272">
        <v>1.0479201331114809</v>
      </c>
      <c r="M48" s="272">
        <v>603</v>
      </c>
      <c r="N48" s="272">
        <v>103</v>
      </c>
      <c r="O48" s="272">
        <v>62212</v>
      </c>
      <c r="P48" s="292">
        <v>1.1501571454982438</v>
      </c>
      <c r="Q48" s="273">
        <v>604</v>
      </c>
    </row>
    <row r="49" spans="1:17" ht="14.4" customHeight="1" x14ac:dyDescent="0.3">
      <c r="A49" s="268" t="s">
        <v>687</v>
      </c>
      <c r="B49" s="269" t="s">
        <v>535</v>
      </c>
      <c r="C49" s="269" t="s">
        <v>536</v>
      </c>
      <c r="D49" s="269" t="s">
        <v>593</v>
      </c>
      <c r="E49" s="269" t="s">
        <v>594</v>
      </c>
      <c r="F49" s="272">
        <v>512</v>
      </c>
      <c r="G49" s="272">
        <v>18432</v>
      </c>
      <c r="H49" s="272">
        <v>1</v>
      </c>
      <c r="I49" s="272">
        <v>36</v>
      </c>
      <c r="J49" s="272">
        <v>469</v>
      </c>
      <c r="K49" s="272">
        <v>16884</v>
      </c>
      <c r="L49" s="272">
        <v>0.916015625</v>
      </c>
      <c r="M49" s="272">
        <v>36</v>
      </c>
      <c r="N49" s="272">
        <v>623</v>
      </c>
      <c r="O49" s="272">
        <v>23051</v>
      </c>
      <c r="P49" s="292">
        <v>1.2505967881944444</v>
      </c>
      <c r="Q49" s="273">
        <v>37</v>
      </c>
    </row>
    <row r="50" spans="1:17" ht="14.4" customHeight="1" x14ac:dyDescent="0.3">
      <c r="A50" s="268" t="s">
        <v>687</v>
      </c>
      <c r="B50" s="269" t="s">
        <v>535</v>
      </c>
      <c r="C50" s="269" t="s">
        <v>536</v>
      </c>
      <c r="D50" s="269" t="s">
        <v>597</v>
      </c>
      <c r="E50" s="269" t="s">
        <v>598</v>
      </c>
      <c r="F50" s="272">
        <v>1</v>
      </c>
      <c r="G50" s="272">
        <v>197</v>
      </c>
      <c r="H50" s="272">
        <v>1</v>
      </c>
      <c r="I50" s="272">
        <v>197</v>
      </c>
      <c r="J50" s="272"/>
      <c r="K50" s="272"/>
      <c r="L50" s="272"/>
      <c r="M50" s="272"/>
      <c r="N50" s="272"/>
      <c r="O50" s="272"/>
      <c r="P50" s="292"/>
      <c r="Q50" s="273"/>
    </row>
    <row r="51" spans="1:17" ht="14.4" customHeight="1" x14ac:dyDescent="0.3">
      <c r="A51" s="268" t="s">
        <v>687</v>
      </c>
      <c r="B51" s="269" t="s">
        <v>535</v>
      </c>
      <c r="C51" s="269" t="s">
        <v>536</v>
      </c>
      <c r="D51" s="269" t="s">
        <v>599</v>
      </c>
      <c r="E51" s="269" t="s">
        <v>600</v>
      </c>
      <c r="F51" s="272">
        <v>130</v>
      </c>
      <c r="G51" s="272">
        <v>57720</v>
      </c>
      <c r="H51" s="272">
        <v>1</v>
      </c>
      <c r="I51" s="272">
        <v>444</v>
      </c>
      <c r="J51" s="272">
        <v>111</v>
      </c>
      <c r="K51" s="272">
        <v>49284</v>
      </c>
      <c r="L51" s="272">
        <v>0.85384615384615381</v>
      </c>
      <c r="M51" s="272">
        <v>444</v>
      </c>
      <c r="N51" s="272">
        <v>127</v>
      </c>
      <c r="O51" s="272">
        <v>56388</v>
      </c>
      <c r="P51" s="292">
        <v>0.97692307692307689</v>
      </c>
      <c r="Q51" s="273">
        <v>444</v>
      </c>
    </row>
    <row r="52" spans="1:17" ht="14.4" customHeight="1" x14ac:dyDescent="0.3">
      <c r="A52" s="268" t="s">
        <v>687</v>
      </c>
      <c r="B52" s="269" t="s">
        <v>535</v>
      </c>
      <c r="C52" s="269" t="s">
        <v>536</v>
      </c>
      <c r="D52" s="269" t="s">
        <v>603</v>
      </c>
      <c r="E52" s="269" t="s">
        <v>604</v>
      </c>
      <c r="F52" s="272">
        <v>1</v>
      </c>
      <c r="G52" s="272">
        <v>40</v>
      </c>
      <c r="H52" s="272">
        <v>1</v>
      </c>
      <c r="I52" s="272">
        <v>40</v>
      </c>
      <c r="J52" s="272">
        <v>3</v>
      </c>
      <c r="K52" s="272">
        <v>120</v>
      </c>
      <c r="L52" s="272">
        <v>3</v>
      </c>
      <c r="M52" s="272">
        <v>40</v>
      </c>
      <c r="N52" s="272">
        <v>6</v>
      </c>
      <c r="O52" s="272">
        <v>246</v>
      </c>
      <c r="P52" s="292">
        <v>6.15</v>
      </c>
      <c r="Q52" s="273">
        <v>41</v>
      </c>
    </row>
    <row r="53" spans="1:17" ht="14.4" customHeight="1" x14ac:dyDescent="0.3">
      <c r="A53" s="268" t="s">
        <v>687</v>
      </c>
      <c r="B53" s="269" t="s">
        <v>535</v>
      </c>
      <c r="C53" s="269" t="s">
        <v>536</v>
      </c>
      <c r="D53" s="269" t="s">
        <v>605</v>
      </c>
      <c r="E53" s="269" t="s">
        <v>606</v>
      </c>
      <c r="F53" s="272">
        <v>72</v>
      </c>
      <c r="G53" s="272">
        <v>10872</v>
      </c>
      <c r="H53" s="272">
        <v>1</v>
      </c>
      <c r="I53" s="272">
        <v>151</v>
      </c>
      <c r="J53" s="272">
        <v>74</v>
      </c>
      <c r="K53" s="272">
        <v>11174</v>
      </c>
      <c r="L53" s="272">
        <v>1.0277777777777777</v>
      </c>
      <c r="M53" s="272">
        <v>151</v>
      </c>
      <c r="N53" s="272">
        <v>108</v>
      </c>
      <c r="O53" s="272">
        <v>16416</v>
      </c>
      <c r="P53" s="292">
        <v>1.509933774834437</v>
      </c>
      <c r="Q53" s="273">
        <v>152</v>
      </c>
    </row>
    <row r="54" spans="1:17" ht="14.4" customHeight="1" x14ac:dyDescent="0.3">
      <c r="A54" s="268" t="s">
        <v>687</v>
      </c>
      <c r="B54" s="269" t="s">
        <v>535</v>
      </c>
      <c r="C54" s="269" t="s">
        <v>536</v>
      </c>
      <c r="D54" s="269" t="s">
        <v>607</v>
      </c>
      <c r="E54" s="269" t="s">
        <v>608</v>
      </c>
      <c r="F54" s="272">
        <v>5</v>
      </c>
      <c r="G54" s="272">
        <v>2450</v>
      </c>
      <c r="H54" s="272">
        <v>1</v>
      </c>
      <c r="I54" s="272">
        <v>490</v>
      </c>
      <c r="J54" s="272">
        <v>6</v>
      </c>
      <c r="K54" s="272">
        <v>2940</v>
      </c>
      <c r="L54" s="272">
        <v>1.2</v>
      </c>
      <c r="M54" s="272">
        <v>490</v>
      </c>
      <c r="N54" s="272">
        <v>12</v>
      </c>
      <c r="O54" s="272">
        <v>5880</v>
      </c>
      <c r="P54" s="292">
        <v>2.4</v>
      </c>
      <c r="Q54" s="273">
        <v>490</v>
      </c>
    </row>
    <row r="55" spans="1:17" ht="14.4" customHeight="1" x14ac:dyDescent="0.3">
      <c r="A55" s="268" t="s">
        <v>687</v>
      </c>
      <c r="B55" s="269" t="s">
        <v>535</v>
      </c>
      <c r="C55" s="269" t="s">
        <v>536</v>
      </c>
      <c r="D55" s="269" t="s">
        <v>613</v>
      </c>
      <c r="E55" s="269" t="s">
        <v>614</v>
      </c>
      <c r="F55" s="272">
        <v>18</v>
      </c>
      <c r="G55" s="272">
        <v>558</v>
      </c>
      <c r="H55" s="272">
        <v>1</v>
      </c>
      <c r="I55" s="272">
        <v>31</v>
      </c>
      <c r="J55" s="272">
        <v>23</v>
      </c>
      <c r="K55" s="272">
        <v>713</v>
      </c>
      <c r="L55" s="272">
        <v>1.2777777777777777</v>
      </c>
      <c r="M55" s="272">
        <v>31</v>
      </c>
      <c r="N55" s="272">
        <v>46</v>
      </c>
      <c r="O55" s="272">
        <v>1426</v>
      </c>
      <c r="P55" s="292">
        <v>2.5555555555555554</v>
      </c>
      <c r="Q55" s="273">
        <v>31</v>
      </c>
    </row>
    <row r="56" spans="1:17" ht="14.4" customHeight="1" x14ac:dyDescent="0.3">
      <c r="A56" s="268" t="s">
        <v>687</v>
      </c>
      <c r="B56" s="269" t="s">
        <v>535</v>
      </c>
      <c r="C56" s="269" t="s">
        <v>536</v>
      </c>
      <c r="D56" s="269" t="s">
        <v>615</v>
      </c>
      <c r="E56" s="269" t="s">
        <v>616</v>
      </c>
      <c r="F56" s="272">
        <v>1</v>
      </c>
      <c r="G56" s="272">
        <v>961</v>
      </c>
      <c r="H56" s="272">
        <v>1</v>
      </c>
      <c r="I56" s="272">
        <v>961</v>
      </c>
      <c r="J56" s="272"/>
      <c r="K56" s="272"/>
      <c r="L56" s="272"/>
      <c r="M56" s="272"/>
      <c r="N56" s="272"/>
      <c r="O56" s="272"/>
      <c r="P56" s="292"/>
      <c r="Q56" s="273"/>
    </row>
    <row r="57" spans="1:17" ht="14.4" customHeight="1" x14ac:dyDescent="0.3">
      <c r="A57" s="268" t="s">
        <v>687</v>
      </c>
      <c r="B57" s="269" t="s">
        <v>535</v>
      </c>
      <c r="C57" s="269" t="s">
        <v>536</v>
      </c>
      <c r="D57" s="269" t="s">
        <v>623</v>
      </c>
      <c r="E57" s="269" t="s">
        <v>624</v>
      </c>
      <c r="F57" s="272"/>
      <c r="G57" s="272"/>
      <c r="H57" s="272"/>
      <c r="I57" s="272"/>
      <c r="J57" s="272">
        <v>1</v>
      </c>
      <c r="K57" s="272">
        <v>27</v>
      </c>
      <c r="L57" s="272"/>
      <c r="M57" s="272">
        <v>27</v>
      </c>
      <c r="N57" s="272"/>
      <c r="O57" s="272"/>
      <c r="P57" s="292"/>
      <c r="Q57" s="273"/>
    </row>
    <row r="58" spans="1:17" ht="14.4" customHeight="1" x14ac:dyDescent="0.3">
      <c r="A58" s="268" t="s">
        <v>687</v>
      </c>
      <c r="B58" s="269" t="s">
        <v>535</v>
      </c>
      <c r="C58" s="269" t="s">
        <v>536</v>
      </c>
      <c r="D58" s="269" t="s">
        <v>625</v>
      </c>
      <c r="E58" s="269" t="s">
        <v>626</v>
      </c>
      <c r="F58" s="272">
        <v>12</v>
      </c>
      <c r="G58" s="272">
        <v>2436</v>
      </c>
      <c r="H58" s="272">
        <v>1</v>
      </c>
      <c r="I58" s="272">
        <v>203</v>
      </c>
      <c r="J58" s="272">
        <v>12</v>
      </c>
      <c r="K58" s="272">
        <v>2448</v>
      </c>
      <c r="L58" s="272">
        <v>1.0049261083743843</v>
      </c>
      <c r="M58" s="272">
        <v>204</v>
      </c>
      <c r="N58" s="272">
        <v>7</v>
      </c>
      <c r="O58" s="272">
        <v>1435</v>
      </c>
      <c r="P58" s="292">
        <v>0.58908045977011492</v>
      </c>
      <c r="Q58" s="273">
        <v>205</v>
      </c>
    </row>
    <row r="59" spans="1:17" ht="14.4" customHeight="1" x14ac:dyDescent="0.3">
      <c r="A59" s="268" t="s">
        <v>687</v>
      </c>
      <c r="B59" s="269" t="s">
        <v>535</v>
      </c>
      <c r="C59" s="269" t="s">
        <v>536</v>
      </c>
      <c r="D59" s="269" t="s">
        <v>627</v>
      </c>
      <c r="E59" s="269" t="s">
        <v>628</v>
      </c>
      <c r="F59" s="272">
        <v>12</v>
      </c>
      <c r="G59" s="272">
        <v>4512</v>
      </c>
      <c r="H59" s="272">
        <v>1</v>
      </c>
      <c r="I59" s="272">
        <v>376</v>
      </c>
      <c r="J59" s="272">
        <v>12</v>
      </c>
      <c r="K59" s="272">
        <v>4512</v>
      </c>
      <c r="L59" s="272">
        <v>1</v>
      </c>
      <c r="M59" s="272">
        <v>376</v>
      </c>
      <c r="N59" s="272">
        <v>7</v>
      </c>
      <c r="O59" s="272">
        <v>2639</v>
      </c>
      <c r="P59" s="292">
        <v>0.58488475177304966</v>
      </c>
      <c r="Q59" s="273">
        <v>377</v>
      </c>
    </row>
    <row r="60" spans="1:17" ht="14.4" customHeight="1" x14ac:dyDescent="0.3">
      <c r="A60" s="268" t="s">
        <v>687</v>
      </c>
      <c r="B60" s="269" t="s">
        <v>535</v>
      </c>
      <c r="C60" s="269" t="s">
        <v>536</v>
      </c>
      <c r="D60" s="269" t="s">
        <v>635</v>
      </c>
      <c r="E60" s="269" t="s">
        <v>636</v>
      </c>
      <c r="F60" s="272">
        <v>2</v>
      </c>
      <c r="G60" s="272">
        <v>256</v>
      </c>
      <c r="H60" s="272">
        <v>1</v>
      </c>
      <c r="I60" s="272">
        <v>128</v>
      </c>
      <c r="J60" s="272">
        <v>16</v>
      </c>
      <c r="K60" s="272">
        <v>2048</v>
      </c>
      <c r="L60" s="272">
        <v>8</v>
      </c>
      <c r="M60" s="272">
        <v>128</v>
      </c>
      <c r="N60" s="272">
        <v>6</v>
      </c>
      <c r="O60" s="272">
        <v>774</v>
      </c>
      <c r="P60" s="292">
        <v>3.0234375</v>
      </c>
      <c r="Q60" s="273">
        <v>129</v>
      </c>
    </row>
    <row r="61" spans="1:17" ht="14.4" customHeight="1" x14ac:dyDescent="0.3">
      <c r="A61" s="268" t="s">
        <v>687</v>
      </c>
      <c r="B61" s="269" t="s">
        <v>535</v>
      </c>
      <c r="C61" s="269" t="s">
        <v>536</v>
      </c>
      <c r="D61" s="269" t="s">
        <v>639</v>
      </c>
      <c r="E61" s="269" t="s">
        <v>640</v>
      </c>
      <c r="F61" s="272">
        <v>1</v>
      </c>
      <c r="G61" s="272">
        <v>1999</v>
      </c>
      <c r="H61" s="272">
        <v>1</v>
      </c>
      <c r="I61" s="272">
        <v>1999</v>
      </c>
      <c r="J61" s="272">
        <v>6</v>
      </c>
      <c r="K61" s="272">
        <v>12078</v>
      </c>
      <c r="L61" s="272">
        <v>6.0420210105052528</v>
      </c>
      <c r="M61" s="272">
        <v>2013</v>
      </c>
      <c r="N61" s="272">
        <v>3</v>
      </c>
      <c r="O61" s="272">
        <v>6087</v>
      </c>
      <c r="P61" s="292">
        <v>3.045022511255628</v>
      </c>
      <c r="Q61" s="273">
        <v>2029</v>
      </c>
    </row>
    <row r="62" spans="1:17" ht="14.4" customHeight="1" x14ac:dyDescent="0.3">
      <c r="A62" s="268" t="s">
        <v>687</v>
      </c>
      <c r="B62" s="269" t="s">
        <v>535</v>
      </c>
      <c r="C62" s="269" t="s">
        <v>536</v>
      </c>
      <c r="D62" s="269" t="s">
        <v>645</v>
      </c>
      <c r="E62" s="269" t="s">
        <v>646</v>
      </c>
      <c r="F62" s="272">
        <v>43</v>
      </c>
      <c r="G62" s="272">
        <v>32723</v>
      </c>
      <c r="H62" s="272">
        <v>1</v>
      </c>
      <c r="I62" s="272">
        <v>761</v>
      </c>
      <c r="J62" s="272">
        <v>29</v>
      </c>
      <c r="K62" s="272">
        <v>22069</v>
      </c>
      <c r="L62" s="272">
        <v>0.67441860465116277</v>
      </c>
      <c r="M62" s="272">
        <v>761</v>
      </c>
      <c r="N62" s="272">
        <v>28</v>
      </c>
      <c r="O62" s="272">
        <v>21308</v>
      </c>
      <c r="P62" s="292">
        <v>0.65116279069767447</v>
      </c>
      <c r="Q62" s="273">
        <v>761</v>
      </c>
    </row>
    <row r="63" spans="1:17" ht="14.4" customHeight="1" x14ac:dyDescent="0.3">
      <c r="A63" s="268" t="s">
        <v>687</v>
      </c>
      <c r="B63" s="269" t="s">
        <v>535</v>
      </c>
      <c r="C63" s="269" t="s">
        <v>536</v>
      </c>
      <c r="D63" s="269" t="s">
        <v>647</v>
      </c>
      <c r="E63" s="269" t="s">
        <v>648</v>
      </c>
      <c r="F63" s="272">
        <v>647</v>
      </c>
      <c r="G63" s="272">
        <v>10352</v>
      </c>
      <c r="H63" s="272">
        <v>1</v>
      </c>
      <c r="I63" s="272">
        <v>16</v>
      </c>
      <c r="J63" s="272">
        <v>604</v>
      </c>
      <c r="K63" s="272">
        <v>9664</v>
      </c>
      <c r="L63" s="272">
        <v>0.93353941267387941</v>
      </c>
      <c r="M63" s="272">
        <v>16</v>
      </c>
      <c r="N63" s="272">
        <v>632</v>
      </c>
      <c r="O63" s="272">
        <v>10112</v>
      </c>
      <c r="P63" s="292">
        <v>0.97681607418856264</v>
      </c>
      <c r="Q63" s="273">
        <v>16</v>
      </c>
    </row>
    <row r="64" spans="1:17" ht="14.4" customHeight="1" x14ac:dyDescent="0.3">
      <c r="A64" s="268" t="s">
        <v>687</v>
      </c>
      <c r="B64" s="269" t="s">
        <v>535</v>
      </c>
      <c r="C64" s="269" t="s">
        <v>536</v>
      </c>
      <c r="D64" s="269" t="s">
        <v>649</v>
      </c>
      <c r="E64" s="269" t="s">
        <v>650</v>
      </c>
      <c r="F64" s="272">
        <v>1</v>
      </c>
      <c r="G64" s="272">
        <v>130</v>
      </c>
      <c r="H64" s="272">
        <v>1</v>
      </c>
      <c r="I64" s="272">
        <v>130</v>
      </c>
      <c r="J64" s="272">
        <v>1</v>
      </c>
      <c r="K64" s="272">
        <v>131</v>
      </c>
      <c r="L64" s="272">
        <v>1.0076923076923077</v>
      </c>
      <c r="M64" s="272">
        <v>131</v>
      </c>
      <c r="N64" s="272">
        <v>3</v>
      </c>
      <c r="O64" s="272">
        <v>399</v>
      </c>
      <c r="P64" s="292">
        <v>3.0692307692307694</v>
      </c>
      <c r="Q64" s="273">
        <v>133</v>
      </c>
    </row>
    <row r="65" spans="1:17" ht="14.4" customHeight="1" x14ac:dyDescent="0.3">
      <c r="A65" s="268" t="s">
        <v>687</v>
      </c>
      <c r="B65" s="269" t="s">
        <v>535</v>
      </c>
      <c r="C65" s="269" t="s">
        <v>536</v>
      </c>
      <c r="D65" s="269" t="s">
        <v>651</v>
      </c>
      <c r="E65" s="269" t="s">
        <v>652</v>
      </c>
      <c r="F65" s="272">
        <v>13</v>
      </c>
      <c r="G65" s="272">
        <v>6552</v>
      </c>
      <c r="H65" s="272">
        <v>1</v>
      </c>
      <c r="I65" s="272">
        <v>504</v>
      </c>
      <c r="J65" s="272">
        <v>5</v>
      </c>
      <c r="K65" s="272">
        <v>2525</v>
      </c>
      <c r="L65" s="272">
        <v>0.3853785103785104</v>
      </c>
      <c r="M65" s="272">
        <v>505</v>
      </c>
      <c r="N65" s="272">
        <v>41</v>
      </c>
      <c r="O65" s="272">
        <v>20746</v>
      </c>
      <c r="P65" s="292">
        <v>3.1663614163614162</v>
      </c>
      <c r="Q65" s="273">
        <v>506</v>
      </c>
    </row>
    <row r="66" spans="1:17" ht="14.4" customHeight="1" x14ac:dyDescent="0.3">
      <c r="A66" s="268" t="s">
        <v>687</v>
      </c>
      <c r="B66" s="269" t="s">
        <v>535</v>
      </c>
      <c r="C66" s="269" t="s">
        <v>536</v>
      </c>
      <c r="D66" s="269" t="s">
        <v>653</v>
      </c>
      <c r="E66" s="269" t="s">
        <v>654</v>
      </c>
      <c r="F66" s="272">
        <v>29</v>
      </c>
      <c r="G66" s="272">
        <v>2929</v>
      </c>
      <c r="H66" s="272">
        <v>1</v>
      </c>
      <c r="I66" s="272">
        <v>101</v>
      </c>
      <c r="J66" s="272">
        <v>13</v>
      </c>
      <c r="K66" s="272">
        <v>1313</v>
      </c>
      <c r="L66" s="272">
        <v>0.44827586206896552</v>
      </c>
      <c r="M66" s="272">
        <v>101</v>
      </c>
      <c r="N66" s="272">
        <v>59</v>
      </c>
      <c r="O66" s="272">
        <v>6018</v>
      </c>
      <c r="P66" s="292">
        <v>2.0546261522703992</v>
      </c>
      <c r="Q66" s="273">
        <v>102</v>
      </c>
    </row>
    <row r="67" spans="1:17" ht="14.4" customHeight="1" x14ac:dyDescent="0.3">
      <c r="A67" s="268" t="s">
        <v>687</v>
      </c>
      <c r="B67" s="269" t="s">
        <v>535</v>
      </c>
      <c r="C67" s="269" t="s">
        <v>536</v>
      </c>
      <c r="D67" s="269" t="s">
        <v>655</v>
      </c>
      <c r="E67" s="269" t="s">
        <v>656</v>
      </c>
      <c r="F67" s="272">
        <v>1</v>
      </c>
      <c r="G67" s="272">
        <v>212</v>
      </c>
      <c r="H67" s="272">
        <v>1</v>
      </c>
      <c r="I67" s="272">
        <v>212</v>
      </c>
      <c r="J67" s="272"/>
      <c r="K67" s="272"/>
      <c r="L67" s="272"/>
      <c r="M67" s="272"/>
      <c r="N67" s="272">
        <v>1</v>
      </c>
      <c r="O67" s="272">
        <v>215</v>
      </c>
      <c r="P67" s="292">
        <v>1.0141509433962264</v>
      </c>
      <c r="Q67" s="273">
        <v>215</v>
      </c>
    </row>
    <row r="68" spans="1:17" ht="14.4" customHeight="1" x14ac:dyDescent="0.3">
      <c r="A68" s="268" t="s">
        <v>688</v>
      </c>
      <c r="B68" s="269" t="s">
        <v>535</v>
      </c>
      <c r="C68" s="269" t="s">
        <v>536</v>
      </c>
      <c r="D68" s="269" t="s">
        <v>537</v>
      </c>
      <c r="E68" s="269" t="s">
        <v>538</v>
      </c>
      <c r="F68" s="272">
        <v>598</v>
      </c>
      <c r="G68" s="272">
        <v>94484</v>
      </c>
      <c r="H68" s="272">
        <v>1</v>
      </c>
      <c r="I68" s="272">
        <v>158</v>
      </c>
      <c r="J68" s="272">
        <v>532</v>
      </c>
      <c r="K68" s="272">
        <v>84056</v>
      </c>
      <c r="L68" s="272">
        <v>0.88963210702341133</v>
      </c>
      <c r="M68" s="272">
        <v>158</v>
      </c>
      <c r="N68" s="272">
        <v>480</v>
      </c>
      <c r="O68" s="272">
        <v>76320</v>
      </c>
      <c r="P68" s="292">
        <v>0.80775581050759915</v>
      </c>
      <c r="Q68" s="273">
        <v>159</v>
      </c>
    </row>
    <row r="69" spans="1:17" ht="14.4" customHeight="1" x14ac:dyDescent="0.3">
      <c r="A69" s="268" t="s">
        <v>688</v>
      </c>
      <c r="B69" s="269" t="s">
        <v>535</v>
      </c>
      <c r="C69" s="269" t="s">
        <v>536</v>
      </c>
      <c r="D69" s="269" t="s">
        <v>539</v>
      </c>
      <c r="E69" s="269" t="s">
        <v>540</v>
      </c>
      <c r="F69" s="272">
        <v>179</v>
      </c>
      <c r="G69" s="272">
        <v>14857</v>
      </c>
      <c r="H69" s="272">
        <v>1</v>
      </c>
      <c r="I69" s="272">
        <v>83</v>
      </c>
      <c r="J69" s="272">
        <v>215</v>
      </c>
      <c r="K69" s="272">
        <v>17845</v>
      </c>
      <c r="L69" s="272">
        <v>1.2011173184357542</v>
      </c>
      <c r="M69" s="272">
        <v>83</v>
      </c>
      <c r="N69" s="272">
        <v>181</v>
      </c>
      <c r="O69" s="272">
        <v>15204</v>
      </c>
      <c r="P69" s="292">
        <v>1.0233559938076329</v>
      </c>
      <c r="Q69" s="273">
        <v>84</v>
      </c>
    </row>
    <row r="70" spans="1:17" ht="14.4" customHeight="1" x14ac:dyDescent="0.3">
      <c r="A70" s="268" t="s">
        <v>688</v>
      </c>
      <c r="B70" s="269" t="s">
        <v>535</v>
      </c>
      <c r="C70" s="269" t="s">
        <v>536</v>
      </c>
      <c r="D70" s="269" t="s">
        <v>553</v>
      </c>
      <c r="E70" s="269" t="s">
        <v>554</v>
      </c>
      <c r="F70" s="272">
        <v>4</v>
      </c>
      <c r="G70" s="272">
        <v>376</v>
      </c>
      <c r="H70" s="272">
        <v>1</v>
      </c>
      <c r="I70" s="272">
        <v>94</v>
      </c>
      <c r="J70" s="272">
        <v>4</v>
      </c>
      <c r="K70" s="272">
        <v>380</v>
      </c>
      <c r="L70" s="272">
        <v>1.0106382978723405</v>
      </c>
      <c r="M70" s="272">
        <v>95</v>
      </c>
      <c r="N70" s="272">
        <v>3</v>
      </c>
      <c r="O70" s="272">
        <v>288</v>
      </c>
      <c r="P70" s="292">
        <v>0.76595744680851063</v>
      </c>
      <c r="Q70" s="273">
        <v>96</v>
      </c>
    </row>
    <row r="71" spans="1:17" ht="14.4" customHeight="1" x14ac:dyDescent="0.3">
      <c r="A71" s="268" t="s">
        <v>688</v>
      </c>
      <c r="B71" s="269" t="s">
        <v>535</v>
      </c>
      <c r="C71" s="269" t="s">
        <v>536</v>
      </c>
      <c r="D71" s="269" t="s">
        <v>565</v>
      </c>
      <c r="E71" s="269" t="s">
        <v>566</v>
      </c>
      <c r="F71" s="272">
        <v>33</v>
      </c>
      <c r="G71" s="272">
        <v>38346</v>
      </c>
      <c r="H71" s="272">
        <v>1</v>
      </c>
      <c r="I71" s="272">
        <v>1162</v>
      </c>
      <c r="J71" s="272">
        <v>16</v>
      </c>
      <c r="K71" s="272">
        <v>18624</v>
      </c>
      <c r="L71" s="272">
        <v>0.48568299170708812</v>
      </c>
      <c r="M71" s="272">
        <v>1164</v>
      </c>
      <c r="N71" s="272">
        <v>15</v>
      </c>
      <c r="O71" s="272">
        <v>17475</v>
      </c>
      <c r="P71" s="292">
        <v>0.45571897981536535</v>
      </c>
      <c r="Q71" s="273">
        <v>1165</v>
      </c>
    </row>
    <row r="72" spans="1:17" ht="14.4" customHeight="1" x14ac:dyDescent="0.3">
      <c r="A72" s="268" t="s">
        <v>688</v>
      </c>
      <c r="B72" s="269" t="s">
        <v>535</v>
      </c>
      <c r="C72" s="269" t="s">
        <v>536</v>
      </c>
      <c r="D72" s="269" t="s">
        <v>569</v>
      </c>
      <c r="E72" s="269" t="s">
        <v>570</v>
      </c>
      <c r="F72" s="272">
        <v>1</v>
      </c>
      <c r="G72" s="272">
        <v>28</v>
      </c>
      <c r="H72" s="272">
        <v>1</v>
      </c>
      <c r="I72" s="272">
        <v>28</v>
      </c>
      <c r="J72" s="272"/>
      <c r="K72" s="272"/>
      <c r="L72" s="272"/>
      <c r="M72" s="272"/>
      <c r="N72" s="272"/>
      <c r="O72" s="272"/>
      <c r="P72" s="292"/>
      <c r="Q72" s="273"/>
    </row>
    <row r="73" spans="1:17" ht="14.4" customHeight="1" x14ac:dyDescent="0.3">
      <c r="A73" s="268" t="s">
        <v>688</v>
      </c>
      <c r="B73" s="269" t="s">
        <v>535</v>
      </c>
      <c r="C73" s="269" t="s">
        <v>536</v>
      </c>
      <c r="D73" s="269" t="s">
        <v>573</v>
      </c>
      <c r="E73" s="269" t="s">
        <v>574</v>
      </c>
      <c r="F73" s="272">
        <v>1415</v>
      </c>
      <c r="G73" s="272">
        <v>53770</v>
      </c>
      <c r="H73" s="272">
        <v>1</v>
      </c>
      <c r="I73" s="272">
        <v>38</v>
      </c>
      <c r="J73" s="272">
        <v>1190</v>
      </c>
      <c r="K73" s="272">
        <v>46410</v>
      </c>
      <c r="L73" s="272">
        <v>0.86312069927468849</v>
      </c>
      <c r="M73" s="272">
        <v>39</v>
      </c>
      <c r="N73" s="272">
        <v>1304</v>
      </c>
      <c r="O73" s="272">
        <v>50856</v>
      </c>
      <c r="P73" s="292">
        <v>0.94580621164217971</v>
      </c>
      <c r="Q73" s="273">
        <v>39</v>
      </c>
    </row>
    <row r="74" spans="1:17" ht="14.4" customHeight="1" x14ac:dyDescent="0.3">
      <c r="A74" s="268" t="s">
        <v>688</v>
      </c>
      <c r="B74" s="269" t="s">
        <v>535</v>
      </c>
      <c r="C74" s="269" t="s">
        <v>536</v>
      </c>
      <c r="D74" s="269" t="s">
        <v>577</v>
      </c>
      <c r="E74" s="269" t="s">
        <v>578</v>
      </c>
      <c r="F74" s="272">
        <v>1</v>
      </c>
      <c r="G74" s="272">
        <v>403</v>
      </c>
      <c r="H74" s="272">
        <v>1</v>
      </c>
      <c r="I74" s="272">
        <v>403</v>
      </c>
      <c r="J74" s="272">
        <v>2</v>
      </c>
      <c r="K74" s="272">
        <v>808</v>
      </c>
      <c r="L74" s="272">
        <v>2.0049627791563274</v>
      </c>
      <c r="M74" s="272">
        <v>404</v>
      </c>
      <c r="N74" s="272"/>
      <c r="O74" s="272"/>
      <c r="P74" s="292"/>
      <c r="Q74" s="273"/>
    </row>
    <row r="75" spans="1:17" ht="14.4" customHeight="1" x14ac:dyDescent="0.3">
      <c r="A75" s="268" t="s">
        <v>688</v>
      </c>
      <c r="B75" s="269" t="s">
        <v>535</v>
      </c>
      <c r="C75" s="269" t="s">
        <v>536</v>
      </c>
      <c r="D75" s="269" t="s">
        <v>579</v>
      </c>
      <c r="E75" s="269" t="s">
        <v>580</v>
      </c>
      <c r="F75" s="272">
        <v>110</v>
      </c>
      <c r="G75" s="272">
        <v>4290</v>
      </c>
      <c r="H75" s="272">
        <v>1</v>
      </c>
      <c r="I75" s="272">
        <v>39</v>
      </c>
      <c r="J75" s="272">
        <v>116</v>
      </c>
      <c r="K75" s="272">
        <v>4640</v>
      </c>
      <c r="L75" s="272">
        <v>1.0815850815850816</v>
      </c>
      <c r="M75" s="272">
        <v>40</v>
      </c>
      <c r="N75" s="272">
        <v>138</v>
      </c>
      <c r="O75" s="272">
        <v>5520</v>
      </c>
      <c r="P75" s="292">
        <v>1.2867132867132867</v>
      </c>
      <c r="Q75" s="273">
        <v>40</v>
      </c>
    </row>
    <row r="76" spans="1:17" ht="14.4" customHeight="1" x14ac:dyDescent="0.3">
      <c r="A76" s="268" t="s">
        <v>688</v>
      </c>
      <c r="B76" s="269" t="s">
        <v>535</v>
      </c>
      <c r="C76" s="269" t="s">
        <v>536</v>
      </c>
      <c r="D76" s="269" t="s">
        <v>581</v>
      </c>
      <c r="E76" s="269" t="s">
        <v>582</v>
      </c>
      <c r="F76" s="272">
        <v>877</v>
      </c>
      <c r="G76" s="272">
        <v>97347</v>
      </c>
      <c r="H76" s="272">
        <v>1</v>
      </c>
      <c r="I76" s="272">
        <v>111</v>
      </c>
      <c r="J76" s="272">
        <v>949</v>
      </c>
      <c r="K76" s="272">
        <v>106288</v>
      </c>
      <c r="L76" s="272">
        <v>1.0918466927588935</v>
      </c>
      <c r="M76" s="272">
        <v>112</v>
      </c>
      <c r="N76" s="272">
        <v>1036</v>
      </c>
      <c r="O76" s="272">
        <v>117068</v>
      </c>
      <c r="P76" s="292">
        <v>1.2025845686050931</v>
      </c>
      <c r="Q76" s="273">
        <v>113</v>
      </c>
    </row>
    <row r="77" spans="1:17" ht="14.4" customHeight="1" x14ac:dyDescent="0.3">
      <c r="A77" s="268" t="s">
        <v>688</v>
      </c>
      <c r="B77" s="269" t="s">
        <v>535</v>
      </c>
      <c r="C77" s="269" t="s">
        <v>536</v>
      </c>
      <c r="D77" s="269" t="s">
        <v>583</v>
      </c>
      <c r="E77" s="269" t="s">
        <v>584</v>
      </c>
      <c r="F77" s="272">
        <v>103</v>
      </c>
      <c r="G77" s="272">
        <v>2163</v>
      </c>
      <c r="H77" s="272">
        <v>1</v>
      </c>
      <c r="I77" s="272">
        <v>21</v>
      </c>
      <c r="J77" s="272">
        <v>53</v>
      </c>
      <c r="K77" s="272">
        <v>1113</v>
      </c>
      <c r="L77" s="272">
        <v>0.5145631067961165</v>
      </c>
      <c r="M77" s="272">
        <v>21</v>
      </c>
      <c r="N77" s="272">
        <v>91</v>
      </c>
      <c r="O77" s="272">
        <v>1911</v>
      </c>
      <c r="P77" s="292">
        <v>0.88349514563106801</v>
      </c>
      <c r="Q77" s="273">
        <v>21</v>
      </c>
    </row>
    <row r="78" spans="1:17" ht="14.4" customHeight="1" x14ac:dyDescent="0.3">
      <c r="A78" s="268" t="s">
        <v>688</v>
      </c>
      <c r="B78" s="269" t="s">
        <v>535</v>
      </c>
      <c r="C78" s="269" t="s">
        <v>536</v>
      </c>
      <c r="D78" s="269" t="s">
        <v>587</v>
      </c>
      <c r="E78" s="269" t="s">
        <v>588</v>
      </c>
      <c r="F78" s="272">
        <v>366</v>
      </c>
      <c r="G78" s="272">
        <v>139812</v>
      </c>
      <c r="H78" s="272">
        <v>1</v>
      </c>
      <c r="I78" s="272">
        <v>382</v>
      </c>
      <c r="J78" s="272">
        <v>244</v>
      </c>
      <c r="K78" s="272">
        <v>93208</v>
      </c>
      <c r="L78" s="272">
        <v>0.66666666666666663</v>
      </c>
      <c r="M78" s="272">
        <v>382</v>
      </c>
      <c r="N78" s="272">
        <v>155</v>
      </c>
      <c r="O78" s="272">
        <v>59210</v>
      </c>
      <c r="P78" s="292">
        <v>0.42349726775956287</v>
      </c>
      <c r="Q78" s="273">
        <v>382</v>
      </c>
    </row>
    <row r="79" spans="1:17" ht="14.4" customHeight="1" x14ac:dyDescent="0.3">
      <c r="A79" s="268" t="s">
        <v>688</v>
      </c>
      <c r="B79" s="269" t="s">
        <v>535</v>
      </c>
      <c r="C79" s="269" t="s">
        <v>536</v>
      </c>
      <c r="D79" s="269" t="s">
        <v>589</v>
      </c>
      <c r="E79" s="269" t="s">
        <v>590</v>
      </c>
      <c r="F79" s="272">
        <v>1696</v>
      </c>
      <c r="G79" s="272">
        <v>824256</v>
      </c>
      <c r="H79" s="272">
        <v>1</v>
      </c>
      <c r="I79" s="272">
        <v>486</v>
      </c>
      <c r="J79" s="272">
        <v>1673</v>
      </c>
      <c r="K79" s="272">
        <v>813078</v>
      </c>
      <c r="L79" s="272">
        <v>0.98643867924528306</v>
      </c>
      <c r="M79" s="272">
        <v>486</v>
      </c>
      <c r="N79" s="272">
        <v>1266</v>
      </c>
      <c r="O79" s="272">
        <v>615276</v>
      </c>
      <c r="P79" s="292">
        <v>0.74646226415094341</v>
      </c>
      <c r="Q79" s="273">
        <v>486</v>
      </c>
    </row>
    <row r="80" spans="1:17" ht="14.4" customHeight="1" x14ac:dyDescent="0.3">
      <c r="A80" s="268" t="s">
        <v>688</v>
      </c>
      <c r="B80" s="269" t="s">
        <v>535</v>
      </c>
      <c r="C80" s="269" t="s">
        <v>536</v>
      </c>
      <c r="D80" s="269" t="s">
        <v>591</v>
      </c>
      <c r="E80" s="269" t="s">
        <v>592</v>
      </c>
      <c r="F80" s="272">
        <v>47</v>
      </c>
      <c r="G80" s="272">
        <v>28247</v>
      </c>
      <c r="H80" s="272">
        <v>1</v>
      </c>
      <c r="I80" s="272">
        <v>601</v>
      </c>
      <c r="J80" s="272">
        <v>110</v>
      </c>
      <c r="K80" s="272">
        <v>66330</v>
      </c>
      <c r="L80" s="272">
        <v>2.348213969625093</v>
      </c>
      <c r="M80" s="272">
        <v>603</v>
      </c>
      <c r="N80" s="272">
        <v>76</v>
      </c>
      <c r="O80" s="272">
        <v>45904</v>
      </c>
      <c r="P80" s="292">
        <v>1.6250929302226784</v>
      </c>
      <c r="Q80" s="273">
        <v>604</v>
      </c>
    </row>
    <row r="81" spans="1:17" ht="14.4" customHeight="1" x14ac:dyDescent="0.3">
      <c r="A81" s="268" t="s">
        <v>688</v>
      </c>
      <c r="B81" s="269" t="s">
        <v>535</v>
      </c>
      <c r="C81" s="269" t="s">
        <v>536</v>
      </c>
      <c r="D81" s="269" t="s">
        <v>593</v>
      </c>
      <c r="E81" s="269" t="s">
        <v>594</v>
      </c>
      <c r="F81" s="272">
        <v>881</v>
      </c>
      <c r="G81" s="272">
        <v>31716</v>
      </c>
      <c r="H81" s="272">
        <v>1</v>
      </c>
      <c r="I81" s="272">
        <v>36</v>
      </c>
      <c r="J81" s="272">
        <v>825</v>
      </c>
      <c r="K81" s="272">
        <v>29700</v>
      </c>
      <c r="L81" s="272">
        <v>0.93643586833144155</v>
      </c>
      <c r="M81" s="272">
        <v>36</v>
      </c>
      <c r="N81" s="272">
        <v>385</v>
      </c>
      <c r="O81" s="272">
        <v>14245</v>
      </c>
      <c r="P81" s="292">
        <v>0.4491423886997099</v>
      </c>
      <c r="Q81" s="273">
        <v>37</v>
      </c>
    </row>
    <row r="82" spans="1:17" ht="14.4" customHeight="1" x14ac:dyDescent="0.3">
      <c r="A82" s="268" t="s">
        <v>688</v>
      </c>
      <c r="B82" s="269" t="s">
        <v>535</v>
      </c>
      <c r="C82" s="269" t="s">
        <v>536</v>
      </c>
      <c r="D82" s="269" t="s">
        <v>597</v>
      </c>
      <c r="E82" s="269" t="s">
        <v>598</v>
      </c>
      <c r="F82" s="272">
        <v>46</v>
      </c>
      <c r="G82" s="272">
        <v>9062</v>
      </c>
      <c r="H82" s="272">
        <v>1</v>
      </c>
      <c r="I82" s="272">
        <v>197</v>
      </c>
      <c r="J82" s="272"/>
      <c r="K82" s="272"/>
      <c r="L82" s="272"/>
      <c r="M82" s="272"/>
      <c r="N82" s="272"/>
      <c r="O82" s="272"/>
      <c r="P82" s="292"/>
      <c r="Q82" s="273"/>
    </row>
    <row r="83" spans="1:17" ht="14.4" customHeight="1" x14ac:dyDescent="0.3">
      <c r="A83" s="268" t="s">
        <v>688</v>
      </c>
      <c r="B83" s="269" t="s">
        <v>535</v>
      </c>
      <c r="C83" s="269" t="s">
        <v>536</v>
      </c>
      <c r="D83" s="269" t="s">
        <v>599</v>
      </c>
      <c r="E83" s="269" t="s">
        <v>600</v>
      </c>
      <c r="F83" s="272">
        <v>401</v>
      </c>
      <c r="G83" s="272">
        <v>178044</v>
      </c>
      <c r="H83" s="272">
        <v>1</v>
      </c>
      <c r="I83" s="272">
        <v>444</v>
      </c>
      <c r="J83" s="272">
        <v>441</v>
      </c>
      <c r="K83" s="272">
        <v>195804</v>
      </c>
      <c r="L83" s="272">
        <v>1.0997506234413965</v>
      </c>
      <c r="M83" s="272">
        <v>444</v>
      </c>
      <c r="N83" s="272">
        <v>293</v>
      </c>
      <c r="O83" s="272">
        <v>130092</v>
      </c>
      <c r="P83" s="292">
        <v>0.73067331670822944</v>
      </c>
      <c r="Q83" s="273">
        <v>444</v>
      </c>
    </row>
    <row r="84" spans="1:17" ht="14.4" customHeight="1" x14ac:dyDescent="0.3">
      <c r="A84" s="268" t="s">
        <v>688</v>
      </c>
      <c r="B84" s="269" t="s">
        <v>535</v>
      </c>
      <c r="C84" s="269" t="s">
        <v>536</v>
      </c>
      <c r="D84" s="269" t="s">
        <v>603</v>
      </c>
      <c r="E84" s="269" t="s">
        <v>604</v>
      </c>
      <c r="F84" s="272">
        <v>31</v>
      </c>
      <c r="G84" s="272">
        <v>1240</v>
      </c>
      <c r="H84" s="272">
        <v>1</v>
      </c>
      <c r="I84" s="272">
        <v>40</v>
      </c>
      <c r="J84" s="272">
        <v>22</v>
      </c>
      <c r="K84" s="272">
        <v>880</v>
      </c>
      <c r="L84" s="272">
        <v>0.70967741935483875</v>
      </c>
      <c r="M84" s="272">
        <v>40</v>
      </c>
      <c r="N84" s="272">
        <v>17</v>
      </c>
      <c r="O84" s="272">
        <v>697</v>
      </c>
      <c r="P84" s="292">
        <v>0.56209677419354842</v>
      </c>
      <c r="Q84" s="273">
        <v>41</v>
      </c>
    </row>
    <row r="85" spans="1:17" ht="14.4" customHeight="1" x14ac:dyDescent="0.3">
      <c r="A85" s="268" t="s">
        <v>688</v>
      </c>
      <c r="B85" s="269" t="s">
        <v>535</v>
      </c>
      <c r="C85" s="269" t="s">
        <v>536</v>
      </c>
      <c r="D85" s="269" t="s">
        <v>605</v>
      </c>
      <c r="E85" s="269" t="s">
        <v>606</v>
      </c>
      <c r="F85" s="272">
        <v>32</v>
      </c>
      <c r="G85" s="272">
        <v>4832</v>
      </c>
      <c r="H85" s="272">
        <v>1</v>
      </c>
      <c r="I85" s="272">
        <v>151</v>
      </c>
      <c r="J85" s="272">
        <v>38</v>
      </c>
      <c r="K85" s="272">
        <v>5738</v>
      </c>
      <c r="L85" s="272">
        <v>1.1875</v>
      </c>
      <c r="M85" s="272">
        <v>151</v>
      </c>
      <c r="N85" s="272">
        <v>52</v>
      </c>
      <c r="O85" s="272">
        <v>7904</v>
      </c>
      <c r="P85" s="292">
        <v>1.6357615894039734</v>
      </c>
      <c r="Q85" s="273">
        <v>152</v>
      </c>
    </row>
    <row r="86" spans="1:17" ht="14.4" customHeight="1" x14ac:dyDescent="0.3">
      <c r="A86" s="268" t="s">
        <v>688</v>
      </c>
      <c r="B86" s="269" t="s">
        <v>535</v>
      </c>
      <c r="C86" s="269" t="s">
        <v>536</v>
      </c>
      <c r="D86" s="269" t="s">
        <v>607</v>
      </c>
      <c r="E86" s="269" t="s">
        <v>608</v>
      </c>
      <c r="F86" s="272">
        <v>43</v>
      </c>
      <c r="G86" s="272">
        <v>21070</v>
      </c>
      <c r="H86" s="272">
        <v>1</v>
      </c>
      <c r="I86" s="272">
        <v>490</v>
      </c>
      <c r="J86" s="272">
        <v>65</v>
      </c>
      <c r="K86" s="272">
        <v>31850</v>
      </c>
      <c r="L86" s="272">
        <v>1.5116279069767442</v>
      </c>
      <c r="M86" s="272">
        <v>490</v>
      </c>
      <c r="N86" s="272">
        <v>37</v>
      </c>
      <c r="O86" s="272">
        <v>18130</v>
      </c>
      <c r="P86" s="292">
        <v>0.86046511627906974</v>
      </c>
      <c r="Q86" s="273">
        <v>490</v>
      </c>
    </row>
    <row r="87" spans="1:17" ht="14.4" customHeight="1" x14ac:dyDescent="0.3">
      <c r="A87" s="268" t="s">
        <v>688</v>
      </c>
      <c r="B87" s="269" t="s">
        <v>535</v>
      </c>
      <c r="C87" s="269" t="s">
        <v>536</v>
      </c>
      <c r="D87" s="269" t="s">
        <v>611</v>
      </c>
      <c r="E87" s="269" t="s">
        <v>612</v>
      </c>
      <c r="F87" s="272">
        <v>2</v>
      </c>
      <c r="G87" s="272">
        <v>654</v>
      </c>
      <c r="H87" s="272">
        <v>1</v>
      </c>
      <c r="I87" s="272">
        <v>327</v>
      </c>
      <c r="J87" s="272"/>
      <c r="K87" s="272"/>
      <c r="L87" s="272"/>
      <c r="M87" s="272"/>
      <c r="N87" s="272"/>
      <c r="O87" s="272"/>
      <c r="P87" s="292"/>
      <c r="Q87" s="273"/>
    </row>
    <row r="88" spans="1:17" ht="14.4" customHeight="1" x14ac:dyDescent="0.3">
      <c r="A88" s="268" t="s">
        <v>688</v>
      </c>
      <c r="B88" s="269" t="s">
        <v>535</v>
      </c>
      <c r="C88" s="269" t="s">
        <v>536</v>
      </c>
      <c r="D88" s="269" t="s">
        <v>613</v>
      </c>
      <c r="E88" s="269" t="s">
        <v>614</v>
      </c>
      <c r="F88" s="272">
        <v>18</v>
      </c>
      <c r="G88" s="272">
        <v>558</v>
      </c>
      <c r="H88" s="272">
        <v>1</v>
      </c>
      <c r="I88" s="272">
        <v>31</v>
      </c>
      <c r="J88" s="272">
        <v>31</v>
      </c>
      <c r="K88" s="272">
        <v>961</v>
      </c>
      <c r="L88" s="272">
        <v>1.7222222222222223</v>
      </c>
      <c r="M88" s="272">
        <v>31</v>
      </c>
      <c r="N88" s="272">
        <v>86</v>
      </c>
      <c r="O88" s="272">
        <v>2666</v>
      </c>
      <c r="P88" s="292">
        <v>4.7777777777777777</v>
      </c>
      <c r="Q88" s="273">
        <v>31</v>
      </c>
    </row>
    <row r="89" spans="1:17" ht="14.4" customHeight="1" x14ac:dyDescent="0.3">
      <c r="A89" s="268" t="s">
        <v>688</v>
      </c>
      <c r="B89" s="269" t="s">
        <v>535</v>
      </c>
      <c r="C89" s="269" t="s">
        <v>536</v>
      </c>
      <c r="D89" s="269" t="s">
        <v>615</v>
      </c>
      <c r="E89" s="269" t="s">
        <v>616</v>
      </c>
      <c r="F89" s="272">
        <v>2</v>
      </c>
      <c r="G89" s="272">
        <v>1922</v>
      </c>
      <c r="H89" s="272">
        <v>1</v>
      </c>
      <c r="I89" s="272">
        <v>961</v>
      </c>
      <c r="J89" s="272">
        <v>1</v>
      </c>
      <c r="K89" s="272">
        <v>961</v>
      </c>
      <c r="L89" s="272">
        <v>0.5</v>
      </c>
      <c r="M89" s="272">
        <v>961</v>
      </c>
      <c r="N89" s="272"/>
      <c r="O89" s="272"/>
      <c r="P89" s="292"/>
      <c r="Q89" s="273"/>
    </row>
    <row r="90" spans="1:17" ht="14.4" customHeight="1" x14ac:dyDescent="0.3">
      <c r="A90" s="268" t="s">
        <v>688</v>
      </c>
      <c r="B90" s="269" t="s">
        <v>535</v>
      </c>
      <c r="C90" s="269" t="s">
        <v>536</v>
      </c>
      <c r="D90" s="269" t="s">
        <v>623</v>
      </c>
      <c r="E90" s="269" t="s">
        <v>624</v>
      </c>
      <c r="F90" s="272"/>
      <c r="G90" s="272"/>
      <c r="H90" s="272"/>
      <c r="I90" s="272"/>
      <c r="J90" s="272">
        <v>5</v>
      </c>
      <c r="K90" s="272">
        <v>135</v>
      </c>
      <c r="L90" s="272"/>
      <c r="M90" s="272">
        <v>27</v>
      </c>
      <c r="N90" s="272"/>
      <c r="O90" s="272"/>
      <c r="P90" s="292"/>
      <c r="Q90" s="273"/>
    </row>
    <row r="91" spans="1:17" ht="14.4" customHeight="1" x14ac:dyDescent="0.3">
      <c r="A91" s="268" t="s">
        <v>688</v>
      </c>
      <c r="B91" s="269" t="s">
        <v>535</v>
      </c>
      <c r="C91" s="269" t="s">
        <v>536</v>
      </c>
      <c r="D91" s="269" t="s">
        <v>625</v>
      </c>
      <c r="E91" s="269" t="s">
        <v>626</v>
      </c>
      <c r="F91" s="272">
        <v>27</v>
      </c>
      <c r="G91" s="272">
        <v>5481</v>
      </c>
      <c r="H91" s="272">
        <v>1</v>
      </c>
      <c r="I91" s="272">
        <v>203</v>
      </c>
      <c r="J91" s="272">
        <v>15</v>
      </c>
      <c r="K91" s="272">
        <v>3060</v>
      </c>
      <c r="L91" s="272">
        <v>0.55829228243021345</v>
      </c>
      <c r="M91" s="272">
        <v>204</v>
      </c>
      <c r="N91" s="272">
        <v>12</v>
      </c>
      <c r="O91" s="272">
        <v>2460</v>
      </c>
      <c r="P91" s="292">
        <v>0.44882320744389709</v>
      </c>
      <c r="Q91" s="273">
        <v>205</v>
      </c>
    </row>
    <row r="92" spans="1:17" ht="14.4" customHeight="1" x14ac:dyDescent="0.3">
      <c r="A92" s="268" t="s">
        <v>688</v>
      </c>
      <c r="B92" s="269" t="s">
        <v>535</v>
      </c>
      <c r="C92" s="269" t="s">
        <v>536</v>
      </c>
      <c r="D92" s="269" t="s">
        <v>627</v>
      </c>
      <c r="E92" s="269" t="s">
        <v>628</v>
      </c>
      <c r="F92" s="272">
        <v>27</v>
      </c>
      <c r="G92" s="272">
        <v>10152</v>
      </c>
      <c r="H92" s="272">
        <v>1</v>
      </c>
      <c r="I92" s="272">
        <v>376</v>
      </c>
      <c r="J92" s="272">
        <v>16</v>
      </c>
      <c r="K92" s="272">
        <v>6016</v>
      </c>
      <c r="L92" s="272">
        <v>0.59259259259259256</v>
      </c>
      <c r="M92" s="272">
        <v>376</v>
      </c>
      <c r="N92" s="272">
        <v>14</v>
      </c>
      <c r="O92" s="272">
        <v>5278</v>
      </c>
      <c r="P92" s="292">
        <v>0.51989755713159969</v>
      </c>
      <c r="Q92" s="273">
        <v>377</v>
      </c>
    </row>
    <row r="93" spans="1:17" ht="14.4" customHeight="1" x14ac:dyDescent="0.3">
      <c r="A93" s="268" t="s">
        <v>688</v>
      </c>
      <c r="B93" s="269" t="s">
        <v>535</v>
      </c>
      <c r="C93" s="269" t="s">
        <v>536</v>
      </c>
      <c r="D93" s="269" t="s">
        <v>631</v>
      </c>
      <c r="E93" s="269" t="s">
        <v>632</v>
      </c>
      <c r="F93" s="272">
        <v>2</v>
      </c>
      <c r="G93" s="272">
        <v>458</v>
      </c>
      <c r="H93" s="272">
        <v>1</v>
      </c>
      <c r="I93" s="272">
        <v>229</v>
      </c>
      <c r="J93" s="272">
        <v>1</v>
      </c>
      <c r="K93" s="272">
        <v>230</v>
      </c>
      <c r="L93" s="272">
        <v>0.50218340611353707</v>
      </c>
      <c r="M93" s="272">
        <v>230</v>
      </c>
      <c r="N93" s="272"/>
      <c r="O93" s="272"/>
      <c r="P93" s="292"/>
      <c r="Q93" s="273"/>
    </row>
    <row r="94" spans="1:17" ht="14.4" customHeight="1" x14ac:dyDescent="0.3">
      <c r="A94" s="268" t="s">
        <v>688</v>
      </c>
      <c r="B94" s="269" t="s">
        <v>535</v>
      </c>
      <c r="C94" s="269" t="s">
        <v>536</v>
      </c>
      <c r="D94" s="269" t="s">
        <v>633</v>
      </c>
      <c r="E94" s="269" t="s">
        <v>634</v>
      </c>
      <c r="F94" s="272">
        <v>2</v>
      </c>
      <c r="G94" s="272">
        <v>486</v>
      </c>
      <c r="H94" s="272">
        <v>1</v>
      </c>
      <c r="I94" s="272">
        <v>243</v>
      </c>
      <c r="J94" s="272">
        <v>1</v>
      </c>
      <c r="K94" s="272">
        <v>244</v>
      </c>
      <c r="L94" s="272">
        <v>0.50205761316872433</v>
      </c>
      <c r="M94" s="272">
        <v>244</v>
      </c>
      <c r="N94" s="272"/>
      <c r="O94" s="272"/>
      <c r="P94" s="292"/>
      <c r="Q94" s="273"/>
    </row>
    <row r="95" spans="1:17" ht="14.4" customHeight="1" x14ac:dyDescent="0.3">
      <c r="A95" s="268" t="s">
        <v>688</v>
      </c>
      <c r="B95" s="269" t="s">
        <v>535</v>
      </c>
      <c r="C95" s="269" t="s">
        <v>536</v>
      </c>
      <c r="D95" s="269" t="s">
        <v>635</v>
      </c>
      <c r="E95" s="269" t="s">
        <v>636</v>
      </c>
      <c r="F95" s="272">
        <v>26</v>
      </c>
      <c r="G95" s="272">
        <v>3328</v>
      </c>
      <c r="H95" s="272">
        <v>1</v>
      </c>
      <c r="I95" s="272">
        <v>128</v>
      </c>
      <c r="J95" s="272">
        <v>22</v>
      </c>
      <c r="K95" s="272">
        <v>2816</v>
      </c>
      <c r="L95" s="272">
        <v>0.84615384615384615</v>
      </c>
      <c r="M95" s="272">
        <v>128</v>
      </c>
      <c r="N95" s="272">
        <v>12</v>
      </c>
      <c r="O95" s="272">
        <v>1548</v>
      </c>
      <c r="P95" s="292">
        <v>0.46514423076923078</v>
      </c>
      <c r="Q95" s="273">
        <v>129</v>
      </c>
    </row>
    <row r="96" spans="1:17" ht="14.4" customHeight="1" x14ac:dyDescent="0.3">
      <c r="A96" s="268" t="s">
        <v>688</v>
      </c>
      <c r="B96" s="269" t="s">
        <v>535</v>
      </c>
      <c r="C96" s="269" t="s">
        <v>536</v>
      </c>
      <c r="D96" s="269" t="s">
        <v>637</v>
      </c>
      <c r="E96" s="269" t="s">
        <v>638</v>
      </c>
      <c r="F96" s="272"/>
      <c r="G96" s="272"/>
      <c r="H96" s="272"/>
      <c r="I96" s="272"/>
      <c r="J96" s="272">
        <v>2</v>
      </c>
      <c r="K96" s="272">
        <v>78</v>
      </c>
      <c r="L96" s="272"/>
      <c r="M96" s="272">
        <v>39</v>
      </c>
      <c r="N96" s="272"/>
      <c r="O96" s="272"/>
      <c r="P96" s="292"/>
      <c r="Q96" s="273"/>
    </row>
    <row r="97" spans="1:17" ht="14.4" customHeight="1" x14ac:dyDescent="0.3">
      <c r="A97" s="268" t="s">
        <v>688</v>
      </c>
      <c r="B97" s="269" t="s">
        <v>535</v>
      </c>
      <c r="C97" s="269" t="s">
        <v>536</v>
      </c>
      <c r="D97" s="269" t="s">
        <v>639</v>
      </c>
      <c r="E97" s="269" t="s">
        <v>640</v>
      </c>
      <c r="F97" s="272">
        <v>28</v>
      </c>
      <c r="G97" s="272">
        <v>55972</v>
      </c>
      <c r="H97" s="272">
        <v>1</v>
      </c>
      <c r="I97" s="272">
        <v>1999</v>
      </c>
      <c r="J97" s="272">
        <v>20</v>
      </c>
      <c r="K97" s="272">
        <v>40260</v>
      </c>
      <c r="L97" s="272">
        <v>0.71928821553633959</v>
      </c>
      <c r="M97" s="272">
        <v>2013</v>
      </c>
      <c r="N97" s="272">
        <v>13</v>
      </c>
      <c r="O97" s="272">
        <v>26377</v>
      </c>
      <c r="P97" s="292">
        <v>0.47125348388479954</v>
      </c>
      <c r="Q97" s="273">
        <v>2029</v>
      </c>
    </row>
    <row r="98" spans="1:17" ht="14.4" customHeight="1" x14ac:dyDescent="0.3">
      <c r="A98" s="268" t="s">
        <v>688</v>
      </c>
      <c r="B98" s="269" t="s">
        <v>535</v>
      </c>
      <c r="C98" s="269" t="s">
        <v>536</v>
      </c>
      <c r="D98" s="269" t="s">
        <v>645</v>
      </c>
      <c r="E98" s="269" t="s">
        <v>646</v>
      </c>
      <c r="F98" s="272">
        <v>15</v>
      </c>
      <c r="G98" s="272">
        <v>11415</v>
      </c>
      <c r="H98" s="272">
        <v>1</v>
      </c>
      <c r="I98" s="272">
        <v>761</v>
      </c>
      <c r="J98" s="272">
        <v>9</v>
      </c>
      <c r="K98" s="272">
        <v>6849</v>
      </c>
      <c r="L98" s="272">
        <v>0.6</v>
      </c>
      <c r="M98" s="272">
        <v>761</v>
      </c>
      <c r="N98" s="272">
        <v>12</v>
      </c>
      <c r="O98" s="272">
        <v>9132</v>
      </c>
      <c r="P98" s="292">
        <v>0.8</v>
      </c>
      <c r="Q98" s="273">
        <v>761</v>
      </c>
    </row>
    <row r="99" spans="1:17" ht="14.4" customHeight="1" x14ac:dyDescent="0.3">
      <c r="A99" s="268" t="s">
        <v>688</v>
      </c>
      <c r="B99" s="269" t="s">
        <v>535</v>
      </c>
      <c r="C99" s="269" t="s">
        <v>536</v>
      </c>
      <c r="D99" s="269" t="s">
        <v>647</v>
      </c>
      <c r="E99" s="269" t="s">
        <v>648</v>
      </c>
      <c r="F99" s="272">
        <v>1640</v>
      </c>
      <c r="G99" s="272">
        <v>26240</v>
      </c>
      <c r="H99" s="272">
        <v>1</v>
      </c>
      <c r="I99" s="272">
        <v>16</v>
      </c>
      <c r="J99" s="272">
        <v>1484</v>
      </c>
      <c r="K99" s="272">
        <v>23744</v>
      </c>
      <c r="L99" s="272">
        <v>0.90487804878048783</v>
      </c>
      <c r="M99" s="272">
        <v>16</v>
      </c>
      <c r="N99" s="272">
        <v>1024</v>
      </c>
      <c r="O99" s="272">
        <v>16384</v>
      </c>
      <c r="P99" s="292">
        <v>0.62439024390243902</v>
      </c>
      <c r="Q99" s="273">
        <v>16</v>
      </c>
    </row>
    <row r="100" spans="1:17" ht="14.4" customHeight="1" x14ac:dyDescent="0.3">
      <c r="A100" s="268" t="s">
        <v>688</v>
      </c>
      <c r="B100" s="269" t="s">
        <v>535</v>
      </c>
      <c r="C100" s="269" t="s">
        <v>536</v>
      </c>
      <c r="D100" s="269" t="s">
        <v>649</v>
      </c>
      <c r="E100" s="269" t="s">
        <v>650</v>
      </c>
      <c r="F100" s="272">
        <v>12</v>
      </c>
      <c r="G100" s="272">
        <v>1560</v>
      </c>
      <c r="H100" s="272">
        <v>1</v>
      </c>
      <c r="I100" s="272">
        <v>130</v>
      </c>
      <c r="J100" s="272">
        <v>11</v>
      </c>
      <c r="K100" s="272">
        <v>1441</v>
      </c>
      <c r="L100" s="272">
        <v>0.92371794871794877</v>
      </c>
      <c r="M100" s="272">
        <v>131</v>
      </c>
      <c r="N100" s="272">
        <v>7</v>
      </c>
      <c r="O100" s="272">
        <v>931</v>
      </c>
      <c r="P100" s="292">
        <v>0.59679487179487178</v>
      </c>
      <c r="Q100" s="273">
        <v>133</v>
      </c>
    </row>
    <row r="101" spans="1:17" ht="14.4" customHeight="1" x14ac:dyDescent="0.3">
      <c r="A101" s="268" t="s">
        <v>688</v>
      </c>
      <c r="B101" s="269" t="s">
        <v>535</v>
      </c>
      <c r="C101" s="269" t="s">
        <v>536</v>
      </c>
      <c r="D101" s="269" t="s">
        <v>651</v>
      </c>
      <c r="E101" s="269" t="s">
        <v>652</v>
      </c>
      <c r="F101" s="272">
        <v>32</v>
      </c>
      <c r="G101" s="272">
        <v>16128</v>
      </c>
      <c r="H101" s="272">
        <v>1</v>
      </c>
      <c r="I101" s="272">
        <v>504</v>
      </c>
      <c r="J101" s="272">
        <v>17</v>
      </c>
      <c r="K101" s="272">
        <v>8585</v>
      </c>
      <c r="L101" s="272">
        <v>0.53230406746031744</v>
      </c>
      <c r="M101" s="272">
        <v>505</v>
      </c>
      <c r="N101" s="272">
        <v>26</v>
      </c>
      <c r="O101" s="272">
        <v>13156</v>
      </c>
      <c r="P101" s="292">
        <v>0.81572420634920639</v>
      </c>
      <c r="Q101" s="273">
        <v>506</v>
      </c>
    </row>
    <row r="102" spans="1:17" ht="14.4" customHeight="1" x14ac:dyDescent="0.3">
      <c r="A102" s="268" t="s">
        <v>688</v>
      </c>
      <c r="B102" s="269" t="s">
        <v>535</v>
      </c>
      <c r="C102" s="269" t="s">
        <v>536</v>
      </c>
      <c r="D102" s="269" t="s">
        <v>653</v>
      </c>
      <c r="E102" s="269" t="s">
        <v>654</v>
      </c>
      <c r="F102" s="272">
        <v>45</v>
      </c>
      <c r="G102" s="272">
        <v>4545</v>
      </c>
      <c r="H102" s="272">
        <v>1</v>
      </c>
      <c r="I102" s="272">
        <v>101</v>
      </c>
      <c r="J102" s="272">
        <v>26</v>
      </c>
      <c r="K102" s="272">
        <v>2626</v>
      </c>
      <c r="L102" s="272">
        <v>0.57777777777777772</v>
      </c>
      <c r="M102" s="272">
        <v>101</v>
      </c>
      <c r="N102" s="272">
        <v>39</v>
      </c>
      <c r="O102" s="272">
        <v>3978</v>
      </c>
      <c r="P102" s="292">
        <v>0.87524752475247525</v>
      </c>
      <c r="Q102" s="273">
        <v>102</v>
      </c>
    </row>
    <row r="103" spans="1:17" ht="14.4" customHeight="1" x14ac:dyDescent="0.3">
      <c r="A103" s="268" t="s">
        <v>688</v>
      </c>
      <c r="B103" s="269" t="s">
        <v>535</v>
      </c>
      <c r="C103" s="269" t="s">
        <v>536</v>
      </c>
      <c r="D103" s="269" t="s">
        <v>655</v>
      </c>
      <c r="E103" s="269" t="s">
        <v>656</v>
      </c>
      <c r="F103" s="272">
        <v>1</v>
      </c>
      <c r="G103" s="272">
        <v>212</v>
      </c>
      <c r="H103" s="272">
        <v>1</v>
      </c>
      <c r="I103" s="272">
        <v>212</v>
      </c>
      <c r="J103" s="272"/>
      <c r="K103" s="272"/>
      <c r="L103" s="272"/>
      <c r="M103" s="272"/>
      <c r="N103" s="272"/>
      <c r="O103" s="272"/>
      <c r="P103" s="292"/>
      <c r="Q103" s="273"/>
    </row>
    <row r="104" spans="1:17" ht="14.4" customHeight="1" x14ac:dyDescent="0.3">
      <c r="A104" s="268" t="s">
        <v>689</v>
      </c>
      <c r="B104" s="269" t="s">
        <v>535</v>
      </c>
      <c r="C104" s="269" t="s">
        <v>536</v>
      </c>
      <c r="D104" s="269" t="s">
        <v>537</v>
      </c>
      <c r="E104" s="269" t="s">
        <v>538</v>
      </c>
      <c r="F104" s="272">
        <v>1649</v>
      </c>
      <c r="G104" s="272">
        <v>260542</v>
      </c>
      <c r="H104" s="272">
        <v>1</v>
      </c>
      <c r="I104" s="272">
        <v>158</v>
      </c>
      <c r="J104" s="272">
        <v>1835</v>
      </c>
      <c r="K104" s="272">
        <v>289930</v>
      </c>
      <c r="L104" s="272">
        <v>1.1127956337174045</v>
      </c>
      <c r="M104" s="272">
        <v>158</v>
      </c>
      <c r="N104" s="272">
        <v>1868</v>
      </c>
      <c r="O104" s="272">
        <v>297012</v>
      </c>
      <c r="P104" s="292">
        <v>1.13997743166169</v>
      </c>
      <c r="Q104" s="273">
        <v>159</v>
      </c>
    </row>
    <row r="105" spans="1:17" ht="14.4" customHeight="1" x14ac:dyDescent="0.3">
      <c r="A105" s="268" t="s">
        <v>689</v>
      </c>
      <c r="B105" s="269" t="s">
        <v>535</v>
      </c>
      <c r="C105" s="269" t="s">
        <v>536</v>
      </c>
      <c r="D105" s="269" t="s">
        <v>539</v>
      </c>
      <c r="E105" s="269" t="s">
        <v>540</v>
      </c>
      <c r="F105" s="272">
        <v>279</v>
      </c>
      <c r="G105" s="272">
        <v>23157</v>
      </c>
      <c r="H105" s="272">
        <v>1</v>
      </c>
      <c r="I105" s="272">
        <v>83</v>
      </c>
      <c r="J105" s="272">
        <v>348</v>
      </c>
      <c r="K105" s="272">
        <v>28884</v>
      </c>
      <c r="L105" s="272">
        <v>1.2473118279569892</v>
      </c>
      <c r="M105" s="272">
        <v>83</v>
      </c>
      <c r="N105" s="272">
        <v>210</v>
      </c>
      <c r="O105" s="272">
        <v>17640</v>
      </c>
      <c r="P105" s="292">
        <v>0.76175670423630004</v>
      </c>
      <c r="Q105" s="273">
        <v>84</v>
      </c>
    </row>
    <row r="106" spans="1:17" ht="14.4" customHeight="1" x14ac:dyDescent="0.3">
      <c r="A106" s="268" t="s">
        <v>689</v>
      </c>
      <c r="B106" s="269" t="s">
        <v>535</v>
      </c>
      <c r="C106" s="269" t="s">
        <v>536</v>
      </c>
      <c r="D106" s="269" t="s">
        <v>553</v>
      </c>
      <c r="E106" s="269" t="s">
        <v>554</v>
      </c>
      <c r="F106" s="272">
        <v>2</v>
      </c>
      <c r="G106" s="272">
        <v>188</v>
      </c>
      <c r="H106" s="272">
        <v>1</v>
      </c>
      <c r="I106" s="272">
        <v>94</v>
      </c>
      <c r="J106" s="272">
        <v>5</v>
      </c>
      <c r="K106" s="272">
        <v>475</v>
      </c>
      <c r="L106" s="272">
        <v>2.5265957446808511</v>
      </c>
      <c r="M106" s="272">
        <v>95</v>
      </c>
      <c r="N106" s="272">
        <v>7</v>
      </c>
      <c r="O106" s="272">
        <v>672</v>
      </c>
      <c r="P106" s="292">
        <v>3.5744680851063828</v>
      </c>
      <c r="Q106" s="273">
        <v>96</v>
      </c>
    </row>
    <row r="107" spans="1:17" ht="14.4" customHeight="1" x14ac:dyDescent="0.3">
      <c r="A107" s="268" t="s">
        <v>689</v>
      </c>
      <c r="B107" s="269" t="s">
        <v>535</v>
      </c>
      <c r="C107" s="269" t="s">
        <v>536</v>
      </c>
      <c r="D107" s="269" t="s">
        <v>565</v>
      </c>
      <c r="E107" s="269" t="s">
        <v>566</v>
      </c>
      <c r="F107" s="272">
        <v>26</v>
      </c>
      <c r="G107" s="272">
        <v>30212</v>
      </c>
      <c r="H107" s="272">
        <v>1</v>
      </c>
      <c r="I107" s="272">
        <v>1162</v>
      </c>
      <c r="J107" s="272">
        <v>23</v>
      </c>
      <c r="K107" s="272">
        <v>26772</v>
      </c>
      <c r="L107" s="272">
        <v>0.88613795842711507</v>
      </c>
      <c r="M107" s="272">
        <v>1164</v>
      </c>
      <c r="N107" s="272">
        <v>1</v>
      </c>
      <c r="O107" s="272">
        <v>1165</v>
      </c>
      <c r="P107" s="292">
        <v>3.8560836753607837E-2</v>
      </c>
      <c r="Q107" s="273">
        <v>1165</v>
      </c>
    </row>
    <row r="108" spans="1:17" ht="14.4" customHeight="1" x14ac:dyDescent="0.3">
      <c r="A108" s="268" t="s">
        <v>689</v>
      </c>
      <c r="B108" s="269" t="s">
        <v>535</v>
      </c>
      <c r="C108" s="269" t="s">
        <v>536</v>
      </c>
      <c r="D108" s="269" t="s">
        <v>573</v>
      </c>
      <c r="E108" s="269" t="s">
        <v>574</v>
      </c>
      <c r="F108" s="272">
        <v>220</v>
      </c>
      <c r="G108" s="272">
        <v>8360</v>
      </c>
      <c r="H108" s="272">
        <v>1</v>
      </c>
      <c r="I108" s="272">
        <v>38</v>
      </c>
      <c r="J108" s="272">
        <v>317</v>
      </c>
      <c r="K108" s="272">
        <v>12363</v>
      </c>
      <c r="L108" s="272">
        <v>1.4788277511961723</v>
      </c>
      <c r="M108" s="272">
        <v>39</v>
      </c>
      <c r="N108" s="272">
        <v>274</v>
      </c>
      <c r="O108" s="272">
        <v>10686</v>
      </c>
      <c r="P108" s="292">
        <v>1.2782296650717704</v>
      </c>
      <c r="Q108" s="273">
        <v>39</v>
      </c>
    </row>
    <row r="109" spans="1:17" ht="14.4" customHeight="1" x14ac:dyDescent="0.3">
      <c r="A109" s="268" t="s">
        <v>689</v>
      </c>
      <c r="B109" s="269" t="s">
        <v>535</v>
      </c>
      <c r="C109" s="269" t="s">
        <v>536</v>
      </c>
      <c r="D109" s="269" t="s">
        <v>577</v>
      </c>
      <c r="E109" s="269" t="s">
        <v>578</v>
      </c>
      <c r="F109" s="272">
        <v>8</v>
      </c>
      <c r="G109" s="272">
        <v>3224</v>
      </c>
      <c r="H109" s="272">
        <v>1</v>
      </c>
      <c r="I109" s="272">
        <v>403</v>
      </c>
      <c r="J109" s="272">
        <v>7</v>
      </c>
      <c r="K109" s="272">
        <v>2828</v>
      </c>
      <c r="L109" s="272">
        <v>0.87717121588089331</v>
      </c>
      <c r="M109" s="272">
        <v>404</v>
      </c>
      <c r="N109" s="272">
        <v>1</v>
      </c>
      <c r="O109" s="272">
        <v>405</v>
      </c>
      <c r="P109" s="292">
        <v>0.12562034739454095</v>
      </c>
      <c r="Q109" s="273">
        <v>405</v>
      </c>
    </row>
    <row r="110" spans="1:17" ht="14.4" customHeight="1" x14ac:dyDescent="0.3">
      <c r="A110" s="268" t="s">
        <v>689</v>
      </c>
      <c r="B110" s="269" t="s">
        <v>535</v>
      </c>
      <c r="C110" s="269" t="s">
        <v>536</v>
      </c>
      <c r="D110" s="269" t="s">
        <v>579</v>
      </c>
      <c r="E110" s="269" t="s">
        <v>580</v>
      </c>
      <c r="F110" s="272">
        <v>115</v>
      </c>
      <c r="G110" s="272">
        <v>4485</v>
      </c>
      <c r="H110" s="272">
        <v>1</v>
      </c>
      <c r="I110" s="272">
        <v>39</v>
      </c>
      <c r="J110" s="272">
        <v>201</v>
      </c>
      <c r="K110" s="272">
        <v>8040</v>
      </c>
      <c r="L110" s="272">
        <v>1.7926421404682273</v>
      </c>
      <c r="M110" s="272">
        <v>40</v>
      </c>
      <c r="N110" s="272">
        <v>148</v>
      </c>
      <c r="O110" s="272">
        <v>5920</v>
      </c>
      <c r="P110" s="292">
        <v>1.3199554069119286</v>
      </c>
      <c r="Q110" s="273">
        <v>40</v>
      </c>
    </row>
    <row r="111" spans="1:17" ht="14.4" customHeight="1" x14ac:dyDescent="0.3">
      <c r="A111" s="268" t="s">
        <v>689</v>
      </c>
      <c r="B111" s="269" t="s">
        <v>535</v>
      </c>
      <c r="C111" s="269" t="s">
        <v>536</v>
      </c>
      <c r="D111" s="269" t="s">
        <v>581</v>
      </c>
      <c r="E111" s="269" t="s">
        <v>582</v>
      </c>
      <c r="F111" s="272">
        <v>844</v>
      </c>
      <c r="G111" s="272">
        <v>93684</v>
      </c>
      <c r="H111" s="272">
        <v>1</v>
      </c>
      <c r="I111" s="272">
        <v>111</v>
      </c>
      <c r="J111" s="272">
        <v>1180</v>
      </c>
      <c r="K111" s="272">
        <v>132160</v>
      </c>
      <c r="L111" s="272">
        <v>1.4106997993253918</v>
      </c>
      <c r="M111" s="272">
        <v>112</v>
      </c>
      <c r="N111" s="272">
        <v>995</v>
      </c>
      <c r="O111" s="272">
        <v>112435</v>
      </c>
      <c r="P111" s="292">
        <v>1.2001515733743222</v>
      </c>
      <c r="Q111" s="273">
        <v>113</v>
      </c>
    </row>
    <row r="112" spans="1:17" ht="14.4" customHeight="1" x14ac:dyDescent="0.3">
      <c r="A112" s="268" t="s">
        <v>689</v>
      </c>
      <c r="B112" s="269" t="s">
        <v>535</v>
      </c>
      <c r="C112" s="269" t="s">
        <v>536</v>
      </c>
      <c r="D112" s="269" t="s">
        <v>583</v>
      </c>
      <c r="E112" s="269" t="s">
        <v>584</v>
      </c>
      <c r="F112" s="272">
        <v>102</v>
      </c>
      <c r="G112" s="272">
        <v>2142</v>
      </c>
      <c r="H112" s="272">
        <v>1</v>
      </c>
      <c r="I112" s="272">
        <v>21</v>
      </c>
      <c r="J112" s="272">
        <v>130</v>
      </c>
      <c r="K112" s="272">
        <v>2730</v>
      </c>
      <c r="L112" s="272">
        <v>1.2745098039215685</v>
      </c>
      <c r="M112" s="272">
        <v>21</v>
      </c>
      <c r="N112" s="272">
        <v>125</v>
      </c>
      <c r="O112" s="272">
        <v>2625</v>
      </c>
      <c r="P112" s="292">
        <v>1.2254901960784315</v>
      </c>
      <c r="Q112" s="273">
        <v>21</v>
      </c>
    </row>
    <row r="113" spans="1:17" ht="14.4" customHeight="1" x14ac:dyDescent="0.3">
      <c r="A113" s="268" t="s">
        <v>689</v>
      </c>
      <c r="B113" s="269" t="s">
        <v>535</v>
      </c>
      <c r="C113" s="269" t="s">
        <v>536</v>
      </c>
      <c r="D113" s="269" t="s">
        <v>587</v>
      </c>
      <c r="E113" s="269" t="s">
        <v>588</v>
      </c>
      <c r="F113" s="272">
        <v>28</v>
      </c>
      <c r="G113" s="272">
        <v>10696</v>
      </c>
      <c r="H113" s="272">
        <v>1</v>
      </c>
      <c r="I113" s="272">
        <v>382</v>
      </c>
      <c r="J113" s="272">
        <v>6</v>
      </c>
      <c r="K113" s="272">
        <v>2292</v>
      </c>
      <c r="L113" s="272">
        <v>0.21428571428571427</v>
      </c>
      <c r="M113" s="272">
        <v>382</v>
      </c>
      <c r="N113" s="272">
        <v>6</v>
      </c>
      <c r="O113" s="272">
        <v>2292</v>
      </c>
      <c r="P113" s="292">
        <v>0.21428571428571427</v>
      </c>
      <c r="Q113" s="273">
        <v>382</v>
      </c>
    </row>
    <row r="114" spans="1:17" ht="14.4" customHeight="1" x14ac:dyDescent="0.3">
      <c r="A114" s="268" t="s">
        <v>689</v>
      </c>
      <c r="B114" s="269" t="s">
        <v>535</v>
      </c>
      <c r="C114" s="269" t="s">
        <v>536</v>
      </c>
      <c r="D114" s="269" t="s">
        <v>589</v>
      </c>
      <c r="E114" s="269" t="s">
        <v>590</v>
      </c>
      <c r="F114" s="272">
        <v>91</v>
      </c>
      <c r="G114" s="272">
        <v>44226</v>
      </c>
      <c r="H114" s="272">
        <v>1</v>
      </c>
      <c r="I114" s="272">
        <v>486</v>
      </c>
      <c r="J114" s="272">
        <v>76</v>
      </c>
      <c r="K114" s="272">
        <v>36936</v>
      </c>
      <c r="L114" s="272">
        <v>0.8351648351648352</v>
      </c>
      <c r="M114" s="272">
        <v>486</v>
      </c>
      <c r="N114" s="272">
        <v>18</v>
      </c>
      <c r="O114" s="272">
        <v>8748</v>
      </c>
      <c r="P114" s="292">
        <v>0.19780219780219779</v>
      </c>
      <c r="Q114" s="273">
        <v>486</v>
      </c>
    </row>
    <row r="115" spans="1:17" ht="14.4" customHeight="1" x14ac:dyDescent="0.3">
      <c r="A115" s="268" t="s">
        <v>689</v>
      </c>
      <c r="B115" s="269" t="s">
        <v>535</v>
      </c>
      <c r="C115" s="269" t="s">
        <v>536</v>
      </c>
      <c r="D115" s="269" t="s">
        <v>591</v>
      </c>
      <c r="E115" s="269" t="s">
        <v>592</v>
      </c>
      <c r="F115" s="272">
        <v>4</v>
      </c>
      <c r="G115" s="272">
        <v>2404</v>
      </c>
      <c r="H115" s="272">
        <v>1</v>
      </c>
      <c r="I115" s="272">
        <v>601</v>
      </c>
      <c r="J115" s="272">
        <v>3</v>
      </c>
      <c r="K115" s="272">
        <v>1809</v>
      </c>
      <c r="L115" s="272">
        <v>0.75249584026622296</v>
      </c>
      <c r="M115" s="272">
        <v>603</v>
      </c>
      <c r="N115" s="272"/>
      <c r="O115" s="272"/>
      <c r="P115" s="292"/>
      <c r="Q115" s="273"/>
    </row>
    <row r="116" spans="1:17" ht="14.4" customHeight="1" x14ac:dyDescent="0.3">
      <c r="A116" s="268" t="s">
        <v>689</v>
      </c>
      <c r="B116" s="269" t="s">
        <v>535</v>
      </c>
      <c r="C116" s="269" t="s">
        <v>536</v>
      </c>
      <c r="D116" s="269" t="s">
        <v>593</v>
      </c>
      <c r="E116" s="269" t="s">
        <v>594</v>
      </c>
      <c r="F116" s="272">
        <v>61</v>
      </c>
      <c r="G116" s="272">
        <v>2196</v>
      </c>
      <c r="H116" s="272">
        <v>1</v>
      </c>
      <c r="I116" s="272">
        <v>36</v>
      </c>
      <c r="J116" s="272">
        <v>39</v>
      </c>
      <c r="K116" s="272">
        <v>1404</v>
      </c>
      <c r="L116" s="272">
        <v>0.63934426229508201</v>
      </c>
      <c r="M116" s="272">
        <v>36</v>
      </c>
      <c r="N116" s="272">
        <v>3</v>
      </c>
      <c r="O116" s="272">
        <v>111</v>
      </c>
      <c r="P116" s="292">
        <v>5.0546448087431695E-2</v>
      </c>
      <c r="Q116" s="273">
        <v>37</v>
      </c>
    </row>
    <row r="117" spans="1:17" ht="14.4" customHeight="1" x14ac:dyDescent="0.3">
      <c r="A117" s="268" t="s">
        <v>689</v>
      </c>
      <c r="B117" s="269" t="s">
        <v>535</v>
      </c>
      <c r="C117" s="269" t="s">
        <v>536</v>
      </c>
      <c r="D117" s="269" t="s">
        <v>597</v>
      </c>
      <c r="E117" s="269" t="s">
        <v>598</v>
      </c>
      <c r="F117" s="272">
        <v>1</v>
      </c>
      <c r="G117" s="272">
        <v>197</v>
      </c>
      <c r="H117" s="272">
        <v>1</v>
      </c>
      <c r="I117" s="272">
        <v>197</v>
      </c>
      <c r="J117" s="272"/>
      <c r="K117" s="272"/>
      <c r="L117" s="272"/>
      <c r="M117" s="272"/>
      <c r="N117" s="272"/>
      <c r="O117" s="272"/>
      <c r="P117" s="292"/>
      <c r="Q117" s="273"/>
    </row>
    <row r="118" spans="1:17" ht="14.4" customHeight="1" x14ac:dyDescent="0.3">
      <c r="A118" s="268" t="s">
        <v>689</v>
      </c>
      <c r="B118" s="269" t="s">
        <v>535</v>
      </c>
      <c r="C118" s="269" t="s">
        <v>536</v>
      </c>
      <c r="D118" s="269" t="s">
        <v>599</v>
      </c>
      <c r="E118" s="269" t="s">
        <v>600</v>
      </c>
      <c r="F118" s="272">
        <v>9</v>
      </c>
      <c r="G118" s="272">
        <v>3996</v>
      </c>
      <c r="H118" s="272">
        <v>1</v>
      </c>
      <c r="I118" s="272">
        <v>444</v>
      </c>
      <c r="J118" s="272"/>
      <c r="K118" s="272"/>
      <c r="L118" s="272"/>
      <c r="M118" s="272"/>
      <c r="N118" s="272"/>
      <c r="O118" s="272"/>
      <c r="P118" s="292"/>
      <c r="Q118" s="273"/>
    </row>
    <row r="119" spans="1:17" ht="14.4" customHeight="1" x14ac:dyDescent="0.3">
      <c r="A119" s="268" t="s">
        <v>689</v>
      </c>
      <c r="B119" s="269" t="s">
        <v>535</v>
      </c>
      <c r="C119" s="269" t="s">
        <v>536</v>
      </c>
      <c r="D119" s="269" t="s">
        <v>603</v>
      </c>
      <c r="E119" s="269" t="s">
        <v>604</v>
      </c>
      <c r="F119" s="272">
        <v>4</v>
      </c>
      <c r="G119" s="272">
        <v>160</v>
      </c>
      <c r="H119" s="272">
        <v>1</v>
      </c>
      <c r="I119" s="272">
        <v>40</v>
      </c>
      <c r="J119" s="272">
        <v>2</v>
      </c>
      <c r="K119" s="272">
        <v>80</v>
      </c>
      <c r="L119" s="272">
        <v>0.5</v>
      </c>
      <c r="M119" s="272">
        <v>40</v>
      </c>
      <c r="N119" s="272">
        <v>2</v>
      </c>
      <c r="O119" s="272">
        <v>82</v>
      </c>
      <c r="P119" s="292">
        <v>0.51249999999999996</v>
      </c>
      <c r="Q119" s="273">
        <v>41</v>
      </c>
    </row>
    <row r="120" spans="1:17" ht="14.4" customHeight="1" x14ac:dyDescent="0.3">
      <c r="A120" s="268" t="s">
        <v>689</v>
      </c>
      <c r="B120" s="269" t="s">
        <v>535</v>
      </c>
      <c r="C120" s="269" t="s">
        <v>536</v>
      </c>
      <c r="D120" s="269" t="s">
        <v>607</v>
      </c>
      <c r="E120" s="269" t="s">
        <v>608</v>
      </c>
      <c r="F120" s="272">
        <v>3</v>
      </c>
      <c r="G120" s="272">
        <v>1470</v>
      </c>
      <c r="H120" s="272">
        <v>1</v>
      </c>
      <c r="I120" s="272">
        <v>490</v>
      </c>
      <c r="J120" s="272">
        <v>2</v>
      </c>
      <c r="K120" s="272">
        <v>980</v>
      </c>
      <c r="L120" s="272">
        <v>0.66666666666666663</v>
      </c>
      <c r="M120" s="272">
        <v>490</v>
      </c>
      <c r="N120" s="272">
        <v>1</v>
      </c>
      <c r="O120" s="272">
        <v>490</v>
      </c>
      <c r="P120" s="292">
        <v>0.33333333333333331</v>
      </c>
      <c r="Q120" s="273">
        <v>490</v>
      </c>
    </row>
    <row r="121" spans="1:17" ht="14.4" customHeight="1" x14ac:dyDescent="0.3">
      <c r="A121" s="268" t="s">
        <v>689</v>
      </c>
      <c r="B121" s="269" t="s">
        <v>535</v>
      </c>
      <c r="C121" s="269" t="s">
        <v>536</v>
      </c>
      <c r="D121" s="269" t="s">
        <v>613</v>
      </c>
      <c r="E121" s="269" t="s">
        <v>614</v>
      </c>
      <c r="F121" s="272">
        <v>19</v>
      </c>
      <c r="G121" s="272">
        <v>589</v>
      </c>
      <c r="H121" s="272">
        <v>1</v>
      </c>
      <c r="I121" s="272">
        <v>31</v>
      </c>
      <c r="J121" s="272">
        <v>19</v>
      </c>
      <c r="K121" s="272">
        <v>589</v>
      </c>
      <c r="L121" s="272">
        <v>1</v>
      </c>
      <c r="M121" s="272">
        <v>31</v>
      </c>
      <c r="N121" s="272">
        <v>10</v>
      </c>
      <c r="O121" s="272">
        <v>310</v>
      </c>
      <c r="P121" s="292">
        <v>0.52631578947368418</v>
      </c>
      <c r="Q121" s="273">
        <v>31</v>
      </c>
    </row>
    <row r="122" spans="1:17" ht="14.4" customHeight="1" x14ac:dyDescent="0.3">
      <c r="A122" s="268" t="s">
        <v>689</v>
      </c>
      <c r="B122" s="269" t="s">
        <v>535</v>
      </c>
      <c r="C122" s="269" t="s">
        <v>536</v>
      </c>
      <c r="D122" s="269" t="s">
        <v>623</v>
      </c>
      <c r="E122" s="269" t="s">
        <v>624</v>
      </c>
      <c r="F122" s="272"/>
      <c r="G122" s="272"/>
      <c r="H122" s="272"/>
      <c r="I122" s="272"/>
      <c r="J122" s="272">
        <v>1</v>
      </c>
      <c r="K122" s="272">
        <v>27</v>
      </c>
      <c r="L122" s="272"/>
      <c r="M122" s="272">
        <v>27</v>
      </c>
      <c r="N122" s="272"/>
      <c r="O122" s="272"/>
      <c r="P122" s="292"/>
      <c r="Q122" s="273"/>
    </row>
    <row r="123" spans="1:17" ht="14.4" customHeight="1" x14ac:dyDescent="0.3">
      <c r="A123" s="268" t="s">
        <v>689</v>
      </c>
      <c r="B123" s="269" t="s">
        <v>535</v>
      </c>
      <c r="C123" s="269" t="s">
        <v>536</v>
      </c>
      <c r="D123" s="269" t="s">
        <v>625</v>
      </c>
      <c r="E123" s="269" t="s">
        <v>626</v>
      </c>
      <c r="F123" s="272">
        <v>4</v>
      </c>
      <c r="G123" s="272">
        <v>812</v>
      </c>
      <c r="H123" s="272">
        <v>1</v>
      </c>
      <c r="I123" s="272">
        <v>203</v>
      </c>
      <c r="J123" s="272">
        <v>8</v>
      </c>
      <c r="K123" s="272">
        <v>1632</v>
      </c>
      <c r="L123" s="272">
        <v>2.0098522167487687</v>
      </c>
      <c r="M123" s="272">
        <v>204</v>
      </c>
      <c r="N123" s="272">
        <v>1</v>
      </c>
      <c r="O123" s="272">
        <v>205</v>
      </c>
      <c r="P123" s="292">
        <v>0.25246305418719212</v>
      </c>
      <c r="Q123" s="273">
        <v>205</v>
      </c>
    </row>
    <row r="124" spans="1:17" ht="14.4" customHeight="1" x14ac:dyDescent="0.3">
      <c r="A124" s="268" t="s">
        <v>689</v>
      </c>
      <c r="B124" s="269" t="s">
        <v>535</v>
      </c>
      <c r="C124" s="269" t="s">
        <v>536</v>
      </c>
      <c r="D124" s="269" t="s">
        <v>627</v>
      </c>
      <c r="E124" s="269" t="s">
        <v>628</v>
      </c>
      <c r="F124" s="272">
        <v>4</v>
      </c>
      <c r="G124" s="272">
        <v>1504</v>
      </c>
      <c r="H124" s="272">
        <v>1</v>
      </c>
      <c r="I124" s="272">
        <v>376</v>
      </c>
      <c r="J124" s="272">
        <v>8</v>
      </c>
      <c r="K124" s="272">
        <v>3008</v>
      </c>
      <c r="L124" s="272">
        <v>2</v>
      </c>
      <c r="M124" s="272">
        <v>376</v>
      </c>
      <c r="N124" s="272">
        <v>2</v>
      </c>
      <c r="O124" s="272">
        <v>754</v>
      </c>
      <c r="P124" s="292">
        <v>0.50132978723404253</v>
      </c>
      <c r="Q124" s="273">
        <v>377</v>
      </c>
    </row>
    <row r="125" spans="1:17" ht="14.4" customHeight="1" x14ac:dyDescent="0.3">
      <c r="A125" s="268" t="s">
        <v>689</v>
      </c>
      <c r="B125" s="269" t="s">
        <v>535</v>
      </c>
      <c r="C125" s="269" t="s">
        <v>536</v>
      </c>
      <c r="D125" s="269" t="s">
        <v>635</v>
      </c>
      <c r="E125" s="269" t="s">
        <v>636</v>
      </c>
      <c r="F125" s="272">
        <v>3</v>
      </c>
      <c r="G125" s="272">
        <v>384</v>
      </c>
      <c r="H125" s="272">
        <v>1</v>
      </c>
      <c r="I125" s="272">
        <v>128</v>
      </c>
      <c r="J125" s="272"/>
      <c r="K125" s="272"/>
      <c r="L125" s="272"/>
      <c r="M125" s="272"/>
      <c r="N125" s="272"/>
      <c r="O125" s="272"/>
      <c r="P125" s="292"/>
      <c r="Q125" s="273"/>
    </row>
    <row r="126" spans="1:17" ht="14.4" customHeight="1" x14ac:dyDescent="0.3">
      <c r="A126" s="268" t="s">
        <v>689</v>
      </c>
      <c r="B126" s="269" t="s">
        <v>535</v>
      </c>
      <c r="C126" s="269" t="s">
        <v>536</v>
      </c>
      <c r="D126" s="269" t="s">
        <v>690</v>
      </c>
      <c r="E126" s="269" t="s">
        <v>691</v>
      </c>
      <c r="F126" s="272">
        <v>1</v>
      </c>
      <c r="G126" s="272">
        <v>296</v>
      </c>
      <c r="H126" s="272">
        <v>1</v>
      </c>
      <c r="I126" s="272">
        <v>296</v>
      </c>
      <c r="J126" s="272"/>
      <c r="K126" s="272"/>
      <c r="L126" s="272"/>
      <c r="M126" s="272"/>
      <c r="N126" s="272"/>
      <c r="O126" s="272"/>
      <c r="P126" s="292"/>
      <c r="Q126" s="273"/>
    </row>
    <row r="127" spans="1:17" ht="14.4" customHeight="1" x14ac:dyDescent="0.3">
      <c r="A127" s="268" t="s">
        <v>689</v>
      </c>
      <c r="B127" s="269" t="s">
        <v>535</v>
      </c>
      <c r="C127" s="269" t="s">
        <v>536</v>
      </c>
      <c r="D127" s="269" t="s">
        <v>639</v>
      </c>
      <c r="E127" s="269" t="s">
        <v>640</v>
      </c>
      <c r="F127" s="272">
        <v>1</v>
      </c>
      <c r="G127" s="272">
        <v>1999</v>
      </c>
      <c r="H127" s="272">
        <v>1</v>
      </c>
      <c r="I127" s="272">
        <v>1999</v>
      </c>
      <c r="J127" s="272"/>
      <c r="K127" s="272"/>
      <c r="L127" s="272"/>
      <c r="M127" s="272"/>
      <c r="N127" s="272"/>
      <c r="O127" s="272"/>
      <c r="P127" s="292"/>
      <c r="Q127" s="273"/>
    </row>
    <row r="128" spans="1:17" ht="14.4" customHeight="1" x14ac:dyDescent="0.3">
      <c r="A128" s="268" t="s">
        <v>689</v>
      </c>
      <c r="B128" s="269" t="s">
        <v>535</v>
      </c>
      <c r="C128" s="269" t="s">
        <v>536</v>
      </c>
      <c r="D128" s="269" t="s">
        <v>647</v>
      </c>
      <c r="E128" s="269" t="s">
        <v>648</v>
      </c>
      <c r="F128" s="272">
        <v>109</v>
      </c>
      <c r="G128" s="272">
        <v>1744</v>
      </c>
      <c r="H128" s="272">
        <v>1</v>
      </c>
      <c r="I128" s="272">
        <v>16</v>
      </c>
      <c r="J128" s="272">
        <v>55</v>
      </c>
      <c r="K128" s="272">
        <v>880</v>
      </c>
      <c r="L128" s="272">
        <v>0.50458715596330272</v>
      </c>
      <c r="M128" s="272">
        <v>16</v>
      </c>
      <c r="N128" s="272">
        <v>25</v>
      </c>
      <c r="O128" s="272">
        <v>400</v>
      </c>
      <c r="P128" s="292">
        <v>0.22935779816513763</v>
      </c>
      <c r="Q128" s="273">
        <v>16</v>
      </c>
    </row>
    <row r="129" spans="1:17" ht="14.4" customHeight="1" x14ac:dyDescent="0.3">
      <c r="A129" s="268" t="s">
        <v>689</v>
      </c>
      <c r="B129" s="269" t="s">
        <v>535</v>
      </c>
      <c r="C129" s="269" t="s">
        <v>536</v>
      </c>
      <c r="D129" s="269" t="s">
        <v>649</v>
      </c>
      <c r="E129" s="269" t="s">
        <v>650</v>
      </c>
      <c r="F129" s="272">
        <v>8</v>
      </c>
      <c r="G129" s="272">
        <v>1040</v>
      </c>
      <c r="H129" s="272">
        <v>1</v>
      </c>
      <c r="I129" s="272">
        <v>130</v>
      </c>
      <c r="J129" s="272">
        <v>2</v>
      </c>
      <c r="K129" s="272">
        <v>262</v>
      </c>
      <c r="L129" s="272">
        <v>0.25192307692307692</v>
      </c>
      <c r="M129" s="272">
        <v>131</v>
      </c>
      <c r="N129" s="272">
        <v>2</v>
      </c>
      <c r="O129" s="272">
        <v>266</v>
      </c>
      <c r="P129" s="292">
        <v>0.25576923076923075</v>
      </c>
      <c r="Q129" s="273">
        <v>133</v>
      </c>
    </row>
    <row r="130" spans="1:17" ht="14.4" customHeight="1" x14ac:dyDescent="0.3">
      <c r="A130" s="268" t="s">
        <v>689</v>
      </c>
      <c r="B130" s="269" t="s">
        <v>535</v>
      </c>
      <c r="C130" s="269" t="s">
        <v>536</v>
      </c>
      <c r="D130" s="269" t="s">
        <v>651</v>
      </c>
      <c r="E130" s="269" t="s">
        <v>652</v>
      </c>
      <c r="F130" s="272">
        <v>10</v>
      </c>
      <c r="G130" s="272">
        <v>5040</v>
      </c>
      <c r="H130" s="272">
        <v>1</v>
      </c>
      <c r="I130" s="272">
        <v>504</v>
      </c>
      <c r="J130" s="272">
        <v>27</v>
      </c>
      <c r="K130" s="272">
        <v>13635</v>
      </c>
      <c r="L130" s="272">
        <v>2.7053571428571428</v>
      </c>
      <c r="M130" s="272">
        <v>505</v>
      </c>
      <c r="N130" s="272">
        <v>9</v>
      </c>
      <c r="O130" s="272">
        <v>4554</v>
      </c>
      <c r="P130" s="292">
        <v>0.90357142857142858</v>
      </c>
      <c r="Q130" s="273">
        <v>506</v>
      </c>
    </row>
    <row r="131" spans="1:17" ht="14.4" customHeight="1" x14ac:dyDescent="0.3">
      <c r="A131" s="268" t="s">
        <v>689</v>
      </c>
      <c r="B131" s="269" t="s">
        <v>535</v>
      </c>
      <c r="C131" s="269" t="s">
        <v>536</v>
      </c>
      <c r="D131" s="269" t="s">
        <v>653</v>
      </c>
      <c r="E131" s="269" t="s">
        <v>654</v>
      </c>
      <c r="F131" s="272">
        <v>16</v>
      </c>
      <c r="G131" s="272">
        <v>1616</v>
      </c>
      <c r="H131" s="272">
        <v>1</v>
      </c>
      <c r="I131" s="272">
        <v>101</v>
      </c>
      <c r="J131" s="272">
        <v>47</v>
      </c>
      <c r="K131" s="272">
        <v>4747</v>
      </c>
      <c r="L131" s="272">
        <v>2.9375</v>
      </c>
      <c r="M131" s="272">
        <v>101</v>
      </c>
      <c r="N131" s="272">
        <v>33</v>
      </c>
      <c r="O131" s="272">
        <v>3366</v>
      </c>
      <c r="P131" s="292">
        <v>2.0829207920792081</v>
      </c>
      <c r="Q131" s="273">
        <v>102</v>
      </c>
    </row>
    <row r="132" spans="1:17" ht="14.4" customHeight="1" x14ac:dyDescent="0.3">
      <c r="A132" s="268" t="s">
        <v>689</v>
      </c>
      <c r="B132" s="269" t="s">
        <v>535</v>
      </c>
      <c r="C132" s="269" t="s">
        <v>536</v>
      </c>
      <c r="D132" s="269" t="s">
        <v>655</v>
      </c>
      <c r="E132" s="269" t="s">
        <v>656</v>
      </c>
      <c r="F132" s="272"/>
      <c r="G132" s="272"/>
      <c r="H132" s="272"/>
      <c r="I132" s="272"/>
      <c r="J132" s="272">
        <v>2</v>
      </c>
      <c r="K132" s="272">
        <v>428</v>
      </c>
      <c r="L132" s="272"/>
      <c r="M132" s="272">
        <v>214</v>
      </c>
      <c r="N132" s="272"/>
      <c r="O132" s="272"/>
      <c r="P132" s="292"/>
      <c r="Q132" s="273"/>
    </row>
    <row r="133" spans="1:17" ht="14.4" customHeight="1" x14ac:dyDescent="0.3">
      <c r="A133" s="268" t="s">
        <v>692</v>
      </c>
      <c r="B133" s="269" t="s">
        <v>535</v>
      </c>
      <c r="C133" s="269" t="s">
        <v>536</v>
      </c>
      <c r="D133" s="269" t="s">
        <v>537</v>
      </c>
      <c r="E133" s="269" t="s">
        <v>538</v>
      </c>
      <c r="F133" s="272">
        <v>340</v>
      </c>
      <c r="G133" s="272">
        <v>53720</v>
      </c>
      <c r="H133" s="272">
        <v>1</v>
      </c>
      <c r="I133" s="272">
        <v>158</v>
      </c>
      <c r="J133" s="272">
        <v>306</v>
      </c>
      <c r="K133" s="272">
        <v>48348</v>
      </c>
      <c r="L133" s="272">
        <v>0.9</v>
      </c>
      <c r="M133" s="272">
        <v>158</v>
      </c>
      <c r="N133" s="272">
        <v>293</v>
      </c>
      <c r="O133" s="272">
        <v>46587</v>
      </c>
      <c r="P133" s="292">
        <v>0.86721891288160835</v>
      </c>
      <c r="Q133" s="273">
        <v>159</v>
      </c>
    </row>
    <row r="134" spans="1:17" ht="14.4" customHeight="1" x14ac:dyDescent="0.3">
      <c r="A134" s="268" t="s">
        <v>692</v>
      </c>
      <c r="B134" s="269" t="s">
        <v>535</v>
      </c>
      <c r="C134" s="269" t="s">
        <v>536</v>
      </c>
      <c r="D134" s="269" t="s">
        <v>539</v>
      </c>
      <c r="E134" s="269" t="s">
        <v>540</v>
      </c>
      <c r="F134" s="272">
        <v>38</v>
      </c>
      <c r="G134" s="272">
        <v>3154</v>
      </c>
      <c r="H134" s="272">
        <v>1</v>
      </c>
      <c r="I134" s="272">
        <v>83</v>
      </c>
      <c r="J134" s="272">
        <v>20</v>
      </c>
      <c r="K134" s="272">
        <v>1660</v>
      </c>
      <c r="L134" s="272">
        <v>0.52631578947368418</v>
      </c>
      <c r="M134" s="272">
        <v>83</v>
      </c>
      <c r="N134" s="272">
        <v>13</v>
      </c>
      <c r="O134" s="272">
        <v>1092</v>
      </c>
      <c r="P134" s="292">
        <v>0.34622701331642358</v>
      </c>
      <c r="Q134" s="273">
        <v>84</v>
      </c>
    </row>
    <row r="135" spans="1:17" ht="14.4" customHeight="1" x14ac:dyDescent="0.3">
      <c r="A135" s="268" t="s">
        <v>692</v>
      </c>
      <c r="B135" s="269" t="s">
        <v>535</v>
      </c>
      <c r="C135" s="269" t="s">
        <v>536</v>
      </c>
      <c r="D135" s="269" t="s">
        <v>573</v>
      </c>
      <c r="E135" s="269" t="s">
        <v>574</v>
      </c>
      <c r="F135" s="272">
        <v>227</v>
      </c>
      <c r="G135" s="272">
        <v>8626</v>
      </c>
      <c r="H135" s="272">
        <v>1</v>
      </c>
      <c r="I135" s="272">
        <v>38</v>
      </c>
      <c r="J135" s="272">
        <v>188</v>
      </c>
      <c r="K135" s="272">
        <v>7332</v>
      </c>
      <c r="L135" s="272">
        <v>0.84998840714120105</v>
      </c>
      <c r="M135" s="272">
        <v>39</v>
      </c>
      <c r="N135" s="272">
        <v>336</v>
      </c>
      <c r="O135" s="272">
        <v>13104</v>
      </c>
      <c r="P135" s="292">
        <v>1.5191282170183167</v>
      </c>
      <c r="Q135" s="273">
        <v>39</v>
      </c>
    </row>
    <row r="136" spans="1:17" ht="14.4" customHeight="1" x14ac:dyDescent="0.3">
      <c r="A136" s="268" t="s">
        <v>692</v>
      </c>
      <c r="B136" s="269" t="s">
        <v>535</v>
      </c>
      <c r="C136" s="269" t="s">
        <v>536</v>
      </c>
      <c r="D136" s="269" t="s">
        <v>577</v>
      </c>
      <c r="E136" s="269" t="s">
        <v>578</v>
      </c>
      <c r="F136" s="272">
        <v>1</v>
      </c>
      <c r="G136" s="272">
        <v>403</v>
      </c>
      <c r="H136" s="272">
        <v>1</v>
      </c>
      <c r="I136" s="272">
        <v>403</v>
      </c>
      <c r="J136" s="272"/>
      <c r="K136" s="272"/>
      <c r="L136" s="272"/>
      <c r="M136" s="272"/>
      <c r="N136" s="272"/>
      <c r="O136" s="272"/>
      <c r="P136" s="292"/>
      <c r="Q136" s="273"/>
    </row>
    <row r="137" spans="1:17" ht="14.4" customHeight="1" x14ac:dyDescent="0.3">
      <c r="A137" s="268" t="s">
        <v>692</v>
      </c>
      <c r="B137" s="269" t="s">
        <v>535</v>
      </c>
      <c r="C137" s="269" t="s">
        <v>536</v>
      </c>
      <c r="D137" s="269" t="s">
        <v>579</v>
      </c>
      <c r="E137" s="269" t="s">
        <v>580</v>
      </c>
      <c r="F137" s="272">
        <v>18</v>
      </c>
      <c r="G137" s="272">
        <v>702</v>
      </c>
      <c r="H137" s="272">
        <v>1</v>
      </c>
      <c r="I137" s="272">
        <v>39</v>
      </c>
      <c r="J137" s="272">
        <v>24</v>
      </c>
      <c r="K137" s="272">
        <v>960</v>
      </c>
      <c r="L137" s="272">
        <v>1.3675213675213675</v>
      </c>
      <c r="M137" s="272">
        <v>40</v>
      </c>
      <c r="N137" s="272">
        <v>29</v>
      </c>
      <c r="O137" s="272">
        <v>1160</v>
      </c>
      <c r="P137" s="292">
        <v>1.6524216524216524</v>
      </c>
      <c r="Q137" s="273">
        <v>40</v>
      </c>
    </row>
    <row r="138" spans="1:17" ht="14.4" customHeight="1" x14ac:dyDescent="0.3">
      <c r="A138" s="268" t="s">
        <v>692</v>
      </c>
      <c r="B138" s="269" t="s">
        <v>535</v>
      </c>
      <c r="C138" s="269" t="s">
        <v>536</v>
      </c>
      <c r="D138" s="269" t="s">
        <v>581</v>
      </c>
      <c r="E138" s="269" t="s">
        <v>582</v>
      </c>
      <c r="F138" s="272">
        <v>155</v>
      </c>
      <c r="G138" s="272">
        <v>17205</v>
      </c>
      <c r="H138" s="272">
        <v>1</v>
      </c>
      <c r="I138" s="272">
        <v>111</v>
      </c>
      <c r="J138" s="272">
        <v>118</v>
      </c>
      <c r="K138" s="272">
        <v>13216</v>
      </c>
      <c r="L138" s="272">
        <v>0.7681487939552456</v>
      </c>
      <c r="M138" s="272">
        <v>112</v>
      </c>
      <c r="N138" s="272">
        <v>95</v>
      </c>
      <c r="O138" s="272">
        <v>10735</v>
      </c>
      <c r="P138" s="292">
        <v>0.62394652717233368</v>
      </c>
      <c r="Q138" s="273">
        <v>113</v>
      </c>
    </row>
    <row r="139" spans="1:17" ht="14.4" customHeight="1" x14ac:dyDescent="0.3">
      <c r="A139" s="268" t="s">
        <v>692</v>
      </c>
      <c r="B139" s="269" t="s">
        <v>535</v>
      </c>
      <c r="C139" s="269" t="s">
        <v>536</v>
      </c>
      <c r="D139" s="269" t="s">
        <v>583</v>
      </c>
      <c r="E139" s="269" t="s">
        <v>584</v>
      </c>
      <c r="F139" s="272">
        <v>16</v>
      </c>
      <c r="G139" s="272">
        <v>336</v>
      </c>
      <c r="H139" s="272">
        <v>1</v>
      </c>
      <c r="I139" s="272">
        <v>21</v>
      </c>
      <c r="J139" s="272">
        <v>11</v>
      </c>
      <c r="K139" s="272">
        <v>231</v>
      </c>
      <c r="L139" s="272">
        <v>0.6875</v>
      </c>
      <c r="M139" s="272">
        <v>21</v>
      </c>
      <c r="N139" s="272">
        <v>19</v>
      </c>
      <c r="O139" s="272">
        <v>399</v>
      </c>
      <c r="P139" s="292">
        <v>1.1875</v>
      </c>
      <c r="Q139" s="273">
        <v>21</v>
      </c>
    </row>
    <row r="140" spans="1:17" ht="14.4" customHeight="1" x14ac:dyDescent="0.3">
      <c r="A140" s="268" t="s">
        <v>692</v>
      </c>
      <c r="B140" s="269" t="s">
        <v>535</v>
      </c>
      <c r="C140" s="269" t="s">
        <v>536</v>
      </c>
      <c r="D140" s="269" t="s">
        <v>587</v>
      </c>
      <c r="E140" s="269" t="s">
        <v>588</v>
      </c>
      <c r="F140" s="272">
        <v>20</v>
      </c>
      <c r="G140" s="272">
        <v>7640</v>
      </c>
      <c r="H140" s="272">
        <v>1</v>
      </c>
      <c r="I140" s="272">
        <v>382</v>
      </c>
      <c r="J140" s="272">
        <v>20</v>
      </c>
      <c r="K140" s="272">
        <v>7640</v>
      </c>
      <c r="L140" s="272">
        <v>1</v>
      </c>
      <c r="M140" s="272">
        <v>382</v>
      </c>
      <c r="N140" s="272">
        <v>27</v>
      </c>
      <c r="O140" s="272">
        <v>10314</v>
      </c>
      <c r="P140" s="292">
        <v>1.35</v>
      </c>
      <c r="Q140" s="273">
        <v>382</v>
      </c>
    </row>
    <row r="141" spans="1:17" ht="14.4" customHeight="1" x14ac:dyDescent="0.3">
      <c r="A141" s="268" t="s">
        <v>692</v>
      </c>
      <c r="B141" s="269" t="s">
        <v>535</v>
      </c>
      <c r="C141" s="269" t="s">
        <v>536</v>
      </c>
      <c r="D141" s="269" t="s">
        <v>589</v>
      </c>
      <c r="E141" s="269" t="s">
        <v>590</v>
      </c>
      <c r="F141" s="272">
        <v>88</v>
      </c>
      <c r="G141" s="272">
        <v>42768</v>
      </c>
      <c r="H141" s="272">
        <v>1</v>
      </c>
      <c r="I141" s="272">
        <v>486</v>
      </c>
      <c r="J141" s="272">
        <v>67</v>
      </c>
      <c r="K141" s="272">
        <v>32562</v>
      </c>
      <c r="L141" s="272">
        <v>0.76136363636363635</v>
      </c>
      <c r="M141" s="272">
        <v>486</v>
      </c>
      <c r="N141" s="272">
        <v>84</v>
      </c>
      <c r="O141" s="272">
        <v>40824</v>
      </c>
      <c r="P141" s="292">
        <v>0.95454545454545459</v>
      </c>
      <c r="Q141" s="273">
        <v>486</v>
      </c>
    </row>
    <row r="142" spans="1:17" ht="14.4" customHeight="1" x14ac:dyDescent="0.3">
      <c r="A142" s="268" t="s">
        <v>692</v>
      </c>
      <c r="B142" s="269" t="s">
        <v>535</v>
      </c>
      <c r="C142" s="269" t="s">
        <v>536</v>
      </c>
      <c r="D142" s="269" t="s">
        <v>593</v>
      </c>
      <c r="E142" s="269" t="s">
        <v>594</v>
      </c>
      <c r="F142" s="272"/>
      <c r="G142" s="272"/>
      <c r="H142" s="272"/>
      <c r="I142" s="272"/>
      <c r="J142" s="272">
        <v>9</v>
      </c>
      <c r="K142" s="272">
        <v>324</v>
      </c>
      <c r="L142" s="272"/>
      <c r="M142" s="272">
        <v>36</v>
      </c>
      <c r="N142" s="272">
        <v>6</v>
      </c>
      <c r="O142" s="272">
        <v>222</v>
      </c>
      <c r="P142" s="292"/>
      <c r="Q142" s="273">
        <v>37</v>
      </c>
    </row>
    <row r="143" spans="1:17" ht="14.4" customHeight="1" x14ac:dyDescent="0.3">
      <c r="A143" s="268" t="s">
        <v>692</v>
      </c>
      <c r="B143" s="269" t="s">
        <v>535</v>
      </c>
      <c r="C143" s="269" t="s">
        <v>536</v>
      </c>
      <c r="D143" s="269" t="s">
        <v>599</v>
      </c>
      <c r="E143" s="269" t="s">
        <v>600</v>
      </c>
      <c r="F143" s="272">
        <v>51</v>
      </c>
      <c r="G143" s="272">
        <v>22644</v>
      </c>
      <c r="H143" s="272">
        <v>1</v>
      </c>
      <c r="I143" s="272">
        <v>444</v>
      </c>
      <c r="J143" s="272">
        <v>43</v>
      </c>
      <c r="K143" s="272">
        <v>19092</v>
      </c>
      <c r="L143" s="272">
        <v>0.84313725490196079</v>
      </c>
      <c r="M143" s="272">
        <v>444</v>
      </c>
      <c r="N143" s="272">
        <v>63</v>
      </c>
      <c r="O143" s="272">
        <v>27972</v>
      </c>
      <c r="P143" s="292">
        <v>1.2352941176470589</v>
      </c>
      <c r="Q143" s="273">
        <v>444</v>
      </c>
    </row>
    <row r="144" spans="1:17" ht="14.4" customHeight="1" x14ac:dyDescent="0.3">
      <c r="A144" s="268" t="s">
        <v>692</v>
      </c>
      <c r="B144" s="269" t="s">
        <v>535</v>
      </c>
      <c r="C144" s="269" t="s">
        <v>536</v>
      </c>
      <c r="D144" s="269" t="s">
        <v>603</v>
      </c>
      <c r="E144" s="269" t="s">
        <v>604</v>
      </c>
      <c r="F144" s="272">
        <v>15</v>
      </c>
      <c r="G144" s="272">
        <v>600</v>
      </c>
      <c r="H144" s="272">
        <v>1</v>
      </c>
      <c r="I144" s="272">
        <v>40</v>
      </c>
      <c r="J144" s="272">
        <v>12</v>
      </c>
      <c r="K144" s="272">
        <v>480</v>
      </c>
      <c r="L144" s="272">
        <v>0.8</v>
      </c>
      <c r="M144" s="272">
        <v>40</v>
      </c>
      <c r="N144" s="272">
        <v>21</v>
      </c>
      <c r="O144" s="272">
        <v>861</v>
      </c>
      <c r="P144" s="292">
        <v>1.4350000000000001</v>
      </c>
      <c r="Q144" s="273">
        <v>41</v>
      </c>
    </row>
    <row r="145" spans="1:17" ht="14.4" customHeight="1" x14ac:dyDescent="0.3">
      <c r="A145" s="268" t="s">
        <v>692</v>
      </c>
      <c r="B145" s="269" t="s">
        <v>535</v>
      </c>
      <c r="C145" s="269" t="s">
        <v>536</v>
      </c>
      <c r="D145" s="269" t="s">
        <v>607</v>
      </c>
      <c r="E145" s="269" t="s">
        <v>608</v>
      </c>
      <c r="F145" s="272"/>
      <c r="G145" s="272"/>
      <c r="H145" s="272"/>
      <c r="I145" s="272"/>
      <c r="J145" s="272">
        <v>1</v>
      </c>
      <c r="K145" s="272">
        <v>490</v>
      </c>
      <c r="L145" s="272"/>
      <c r="M145" s="272">
        <v>490</v>
      </c>
      <c r="N145" s="272"/>
      <c r="O145" s="272"/>
      <c r="P145" s="292"/>
      <c r="Q145" s="273"/>
    </row>
    <row r="146" spans="1:17" ht="14.4" customHeight="1" x14ac:dyDescent="0.3">
      <c r="A146" s="268" t="s">
        <v>692</v>
      </c>
      <c r="B146" s="269" t="s">
        <v>535</v>
      </c>
      <c r="C146" s="269" t="s">
        <v>536</v>
      </c>
      <c r="D146" s="269" t="s">
        <v>613</v>
      </c>
      <c r="E146" s="269" t="s">
        <v>614</v>
      </c>
      <c r="F146" s="272">
        <v>7</v>
      </c>
      <c r="G146" s="272">
        <v>217</v>
      </c>
      <c r="H146" s="272">
        <v>1</v>
      </c>
      <c r="I146" s="272">
        <v>31</v>
      </c>
      <c r="J146" s="272">
        <v>4</v>
      </c>
      <c r="K146" s="272">
        <v>124</v>
      </c>
      <c r="L146" s="272">
        <v>0.5714285714285714</v>
      </c>
      <c r="M146" s="272">
        <v>31</v>
      </c>
      <c r="N146" s="272">
        <v>10</v>
      </c>
      <c r="O146" s="272">
        <v>310</v>
      </c>
      <c r="P146" s="292">
        <v>1.4285714285714286</v>
      </c>
      <c r="Q146" s="273">
        <v>31</v>
      </c>
    </row>
    <row r="147" spans="1:17" ht="14.4" customHeight="1" x14ac:dyDescent="0.3">
      <c r="A147" s="268" t="s">
        <v>692</v>
      </c>
      <c r="B147" s="269" t="s">
        <v>535</v>
      </c>
      <c r="C147" s="269" t="s">
        <v>536</v>
      </c>
      <c r="D147" s="269" t="s">
        <v>615</v>
      </c>
      <c r="E147" s="269" t="s">
        <v>616</v>
      </c>
      <c r="F147" s="272"/>
      <c r="G147" s="272"/>
      <c r="H147" s="272"/>
      <c r="I147" s="272"/>
      <c r="J147" s="272">
        <v>1</v>
      </c>
      <c r="K147" s="272">
        <v>961</v>
      </c>
      <c r="L147" s="272"/>
      <c r="M147" s="272">
        <v>961</v>
      </c>
      <c r="N147" s="272"/>
      <c r="O147" s="272"/>
      <c r="P147" s="292"/>
      <c r="Q147" s="273"/>
    </row>
    <row r="148" spans="1:17" ht="14.4" customHeight="1" x14ac:dyDescent="0.3">
      <c r="A148" s="268" t="s">
        <v>692</v>
      </c>
      <c r="B148" s="269" t="s">
        <v>535</v>
      </c>
      <c r="C148" s="269" t="s">
        <v>536</v>
      </c>
      <c r="D148" s="269" t="s">
        <v>639</v>
      </c>
      <c r="E148" s="269" t="s">
        <v>640</v>
      </c>
      <c r="F148" s="272"/>
      <c r="G148" s="272"/>
      <c r="H148" s="272"/>
      <c r="I148" s="272"/>
      <c r="J148" s="272">
        <v>1</v>
      </c>
      <c r="K148" s="272">
        <v>2013</v>
      </c>
      <c r="L148" s="272"/>
      <c r="M148" s="272">
        <v>2013</v>
      </c>
      <c r="N148" s="272"/>
      <c r="O148" s="272"/>
      <c r="P148" s="292"/>
      <c r="Q148" s="273"/>
    </row>
    <row r="149" spans="1:17" ht="14.4" customHeight="1" x14ac:dyDescent="0.3">
      <c r="A149" s="268" t="s">
        <v>692</v>
      </c>
      <c r="B149" s="269" t="s">
        <v>535</v>
      </c>
      <c r="C149" s="269" t="s">
        <v>536</v>
      </c>
      <c r="D149" s="269" t="s">
        <v>645</v>
      </c>
      <c r="E149" s="269" t="s">
        <v>646</v>
      </c>
      <c r="F149" s="272">
        <v>1</v>
      </c>
      <c r="G149" s="272">
        <v>761</v>
      </c>
      <c r="H149" s="272">
        <v>1</v>
      </c>
      <c r="I149" s="272">
        <v>761</v>
      </c>
      <c r="J149" s="272"/>
      <c r="K149" s="272"/>
      <c r="L149" s="272"/>
      <c r="M149" s="272"/>
      <c r="N149" s="272"/>
      <c r="O149" s="272"/>
      <c r="P149" s="292"/>
      <c r="Q149" s="273"/>
    </row>
    <row r="150" spans="1:17" ht="14.4" customHeight="1" x14ac:dyDescent="0.3">
      <c r="A150" s="268" t="s">
        <v>692</v>
      </c>
      <c r="B150" s="269" t="s">
        <v>535</v>
      </c>
      <c r="C150" s="269" t="s">
        <v>536</v>
      </c>
      <c r="D150" s="269" t="s">
        <v>647</v>
      </c>
      <c r="E150" s="269" t="s">
        <v>648</v>
      </c>
      <c r="F150" s="272">
        <v>107</v>
      </c>
      <c r="G150" s="272">
        <v>1712</v>
      </c>
      <c r="H150" s="272">
        <v>1</v>
      </c>
      <c r="I150" s="272">
        <v>16</v>
      </c>
      <c r="J150" s="272">
        <v>100</v>
      </c>
      <c r="K150" s="272">
        <v>1600</v>
      </c>
      <c r="L150" s="272">
        <v>0.93457943925233644</v>
      </c>
      <c r="M150" s="272">
        <v>16</v>
      </c>
      <c r="N150" s="272">
        <v>133</v>
      </c>
      <c r="O150" s="272">
        <v>2128</v>
      </c>
      <c r="P150" s="292">
        <v>1.2429906542056075</v>
      </c>
      <c r="Q150" s="273">
        <v>16</v>
      </c>
    </row>
    <row r="151" spans="1:17" ht="14.4" customHeight="1" x14ac:dyDescent="0.3">
      <c r="A151" s="268" t="s">
        <v>692</v>
      </c>
      <c r="B151" s="269" t="s">
        <v>535</v>
      </c>
      <c r="C151" s="269" t="s">
        <v>536</v>
      </c>
      <c r="D151" s="269" t="s">
        <v>651</v>
      </c>
      <c r="E151" s="269" t="s">
        <v>652</v>
      </c>
      <c r="F151" s="272">
        <v>5</v>
      </c>
      <c r="G151" s="272">
        <v>2520</v>
      </c>
      <c r="H151" s="272">
        <v>1</v>
      </c>
      <c r="I151" s="272">
        <v>504</v>
      </c>
      <c r="J151" s="272"/>
      <c r="K151" s="272"/>
      <c r="L151" s="272"/>
      <c r="M151" s="272"/>
      <c r="N151" s="272"/>
      <c r="O151" s="272"/>
      <c r="P151" s="292"/>
      <c r="Q151" s="273"/>
    </row>
    <row r="152" spans="1:17" ht="14.4" customHeight="1" x14ac:dyDescent="0.3">
      <c r="A152" s="268" t="s">
        <v>692</v>
      </c>
      <c r="B152" s="269" t="s">
        <v>535</v>
      </c>
      <c r="C152" s="269" t="s">
        <v>536</v>
      </c>
      <c r="D152" s="269" t="s">
        <v>653</v>
      </c>
      <c r="E152" s="269" t="s">
        <v>654</v>
      </c>
      <c r="F152" s="272">
        <v>4</v>
      </c>
      <c r="G152" s="272">
        <v>404</v>
      </c>
      <c r="H152" s="272">
        <v>1</v>
      </c>
      <c r="I152" s="272">
        <v>101</v>
      </c>
      <c r="J152" s="272">
        <v>1</v>
      </c>
      <c r="K152" s="272">
        <v>101</v>
      </c>
      <c r="L152" s="272">
        <v>0.25</v>
      </c>
      <c r="M152" s="272">
        <v>101</v>
      </c>
      <c r="N152" s="272"/>
      <c r="O152" s="272"/>
      <c r="P152" s="292"/>
      <c r="Q152" s="273"/>
    </row>
    <row r="153" spans="1:17" ht="14.4" customHeight="1" x14ac:dyDescent="0.3">
      <c r="A153" s="268" t="s">
        <v>693</v>
      </c>
      <c r="B153" s="269" t="s">
        <v>535</v>
      </c>
      <c r="C153" s="269" t="s">
        <v>536</v>
      </c>
      <c r="D153" s="269" t="s">
        <v>537</v>
      </c>
      <c r="E153" s="269" t="s">
        <v>538</v>
      </c>
      <c r="F153" s="272">
        <v>889</v>
      </c>
      <c r="G153" s="272">
        <v>140462</v>
      </c>
      <c r="H153" s="272">
        <v>1</v>
      </c>
      <c r="I153" s="272">
        <v>158</v>
      </c>
      <c r="J153" s="272">
        <v>928</v>
      </c>
      <c r="K153" s="272">
        <v>146624</v>
      </c>
      <c r="L153" s="272">
        <v>1.0438695163104612</v>
      </c>
      <c r="M153" s="272">
        <v>158</v>
      </c>
      <c r="N153" s="272">
        <v>978</v>
      </c>
      <c r="O153" s="272">
        <v>155502</v>
      </c>
      <c r="P153" s="292">
        <v>1.1070752231920378</v>
      </c>
      <c r="Q153" s="273">
        <v>159</v>
      </c>
    </row>
    <row r="154" spans="1:17" ht="14.4" customHeight="1" x14ac:dyDescent="0.3">
      <c r="A154" s="268" t="s">
        <v>693</v>
      </c>
      <c r="B154" s="269" t="s">
        <v>535</v>
      </c>
      <c r="C154" s="269" t="s">
        <v>536</v>
      </c>
      <c r="D154" s="269" t="s">
        <v>539</v>
      </c>
      <c r="E154" s="269" t="s">
        <v>540</v>
      </c>
      <c r="F154" s="272">
        <v>156</v>
      </c>
      <c r="G154" s="272">
        <v>12948</v>
      </c>
      <c r="H154" s="272">
        <v>1</v>
      </c>
      <c r="I154" s="272">
        <v>83</v>
      </c>
      <c r="J154" s="272">
        <v>175</v>
      </c>
      <c r="K154" s="272">
        <v>14525</v>
      </c>
      <c r="L154" s="272">
        <v>1.1217948717948718</v>
      </c>
      <c r="M154" s="272">
        <v>83</v>
      </c>
      <c r="N154" s="272">
        <v>228</v>
      </c>
      <c r="O154" s="272">
        <v>19152</v>
      </c>
      <c r="P154" s="292">
        <v>1.4791473586654309</v>
      </c>
      <c r="Q154" s="273">
        <v>84</v>
      </c>
    </row>
    <row r="155" spans="1:17" ht="14.4" customHeight="1" x14ac:dyDescent="0.3">
      <c r="A155" s="268" t="s">
        <v>693</v>
      </c>
      <c r="B155" s="269" t="s">
        <v>535</v>
      </c>
      <c r="C155" s="269" t="s">
        <v>536</v>
      </c>
      <c r="D155" s="269" t="s">
        <v>553</v>
      </c>
      <c r="E155" s="269" t="s">
        <v>554</v>
      </c>
      <c r="F155" s="272">
        <v>1</v>
      </c>
      <c r="G155" s="272">
        <v>94</v>
      </c>
      <c r="H155" s="272">
        <v>1</v>
      </c>
      <c r="I155" s="272">
        <v>94</v>
      </c>
      <c r="J155" s="272">
        <v>1</v>
      </c>
      <c r="K155" s="272">
        <v>95</v>
      </c>
      <c r="L155" s="272">
        <v>1.0106382978723405</v>
      </c>
      <c r="M155" s="272">
        <v>95</v>
      </c>
      <c r="N155" s="272"/>
      <c r="O155" s="272"/>
      <c r="P155" s="292"/>
      <c r="Q155" s="273"/>
    </row>
    <row r="156" spans="1:17" ht="14.4" customHeight="1" x14ac:dyDescent="0.3">
      <c r="A156" s="268" t="s">
        <v>693</v>
      </c>
      <c r="B156" s="269" t="s">
        <v>535</v>
      </c>
      <c r="C156" s="269" t="s">
        <v>536</v>
      </c>
      <c r="D156" s="269" t="s">
        <v>565</v>
      </c>
      <c r="E156" s="269" t="s">
        <v>566</v>
      </c>
      <c r="F156" s="272"/>
      <c r="G156" s="272"/>
      <c r="H156" s="272"/>
      <c r="I156" s="272"/>
      <c r="J156" s="272">
        <v>4</v>
      </c>
      <c r="K156" s="272">
        <v>4656</v>
      </c>
      <c r="L156" s="272"/>
      <c r="M156" s="272">
        <v>1164</v>
      </c>
      <c r="N156" s="272">
        <v>3</v>
      </c>
      <c r="O156" s="272">
        <v>3495</v>
      </c>
      <c r="P156" s="292"/>
      <c r="Q156" s="273">
        <v>1165</v>
      </c>
    </row>
    <row r="157" spans="1:17" ht="14.4" customHeight="1" x14ac:dyDescent="0.3">
      <c r="A157" s="268" t="s">
        <v>693</v>
      </c>
      <c r="B157" s="269" t="s">
        <v>535</v>
      </c>
      <c r="C157" s="269" t="s">
        <v>536</v>
      </c>
      <c r="D157" s="269" t="s">
        <v>573</v>
      </c>
      <c r="E157" s="269" t="s">
        <v>574</v>
      </c>
      <c r="F157" s="272">
        <v>77</v>
      </c>
      <c r="G157" s="272">
        <v>2926</v>
      </c>
      <c r="H157" s="272">
        <v>1</v>
      </c>
      <c r="I157" s="272">
        <v>38</v>
      </c>
      <c r="J157" s="272">
        <v>93</v>
      </c>
      <c r="K157" s="272">
        <v>3627</v>
      </c>
      <c r="L157" s="272">
        <v>1.2395762132604238</v>
      </c>
      <c r="M157" s="272">
        <v>39</v>
      </c>
      <c r="N157" s="272">
        <v>107</v>
      </c>
      <c r="O157" s="272">
        <v>4173</v>
      </c>
      <c r="P157" s="292">
        <v>1.4261790840738209</v>
      </c>
      <c r="Q157" s="273">
        <v>39</v>
      </c>
    </row>
    <row r="158" spans="1:17" ht="14.4" customHeight="1" x14ac:dyDescent="0.3">
      <c r="A158" s="268" t="s">
        <v>693</v>
      </c>
      <c r="B158" s="269" t="s">
        <v>535</v>
      </c>
      <c r="C158" s="269" t="s">
        <v>536</v>
      </c>
      <c r="D158" s="269" t="s">
        <v>579</v>
      </c>
      <c r="E158" s="269" t="s">
        <v>580</v>
      </c>
      <c r="F158" s="272">
        <v>30</v>
      </c>
      <c r="G158" s="272">
        <v>1170</v>
      </c>
      <c r="H158" s="272">
        <v>1</v>
      </c>
      <c r="I158" s="272">
        <v>39</v>
      </c>
      <c r="J158" s="272">
        <v>32</v>
      </c>
      <c r="K158" s="272">
        <v>1280</v>
      </c>
      <c r="L158" s="272">
        <v>1.0940170940170941</v>
      </c>
      <c r="M158" s="272">
        <v>40</v>
      </c>
      <c r="N158" s="272">
        <v>39</v>
      </c>
      <c r="O158" s="272">
        <v>1560</v>
      </c>
      <c r="P158" s="292">
        <v>1.3333333333333333</v>
      </c>
      <c r="Q158" s="273">
        <v>40</v>
      </c>
    </row>
    <row r="159" spans="1:17" ht="14.4" customHeight="1" x14ac:dyDescent="0.3">
      <c r="A159" s="268" t="s">
        <v>693</v>
      </c>
      <c r="B159" s="269" t="s">
        <v>535</v>
      </c>
      <c r="C159" s="269" t="s">
        <v>536</v>
      </c>
      <c r="D159" s="269" t="s">
        <v>581</v>
      </c>
      <c r="E159" s="269" t="s">
        <v>582</v>
      </c>
      <c r="F159" s="272">
        <v>333</v>
      </c>
      <c r="G159" s="272">
        <v>36963</v>
      </c>
      <c r="H159" s="272">
        <v>1</v>
      </c>
      <c r="I159" s="272">
        <v>111</v>
      </c>
      <c r="J159" s="272">
        <v>468</v>
      </c>
      <c r="K159" s="272">
        <v>52416</v>
      </c>
      <c r="L159" s="272">
        <v>1.4180667153640127</v>
      </c>
      <c r="M159" s="272">
        <v>112</v>
      </c>
      <c r="N159" s="272">
        <v>326</v>
      </c>
      <c r="O159" s="272">
        <v>36838</v>
      </c>
      <c r="P159" s="292">
        <v>0.99661823986148312</v>
      </c>
      <c r="Q159" s="273">
        <v>113</v>
      </c>
    </row>
    <row r="160" spans="1:17" ht="14.4" customHeight="1" x14ac:dyDescent="0.3">
      <c r="A160" s="268" t="s">
        <v>693</v>
      </c>
      <c r="B160" s="269" t="s">
        <v>535</v>
      </c>
      <c r="C160" s="269" t="s">
        <v>536</v>
      </c>
      <c r="D160" s="269" t="s">
        <v>583</v>
      </c>
      <c r="E160" s="269" t="s">
        <v>584</v>
      </c>
      <c r="F160" s="272">
        <v>28</v>
      </c>
      <c r="G160" s="272">
        <v>588</v>
      </c>
      <c r="H160" s="272">
        <v>1</v>
      </c>
      <c r="I160" s="272">
        <v>21</v>
      </c>
      <c r="J160" s="272">
        <v>30</v>
      </c>
      <c r="K160" s="272">
        <v>630</v>
      </c>
      <c r="L160" s="272">
        <v>1.0714285714285714</v>
      </c>
      <c r="M160" s="272">
        <v>21</v>
      </c>
      <c r="N160" s="272">
        <v>15</v>
      </c>
      <c r="O160" s="272">
        <v>315</v>
      </c>
      <c r="P160" s="292">
        <v>0.5357142857142857</v>
      </c>
      <c r="Q160" s="273">
        <v>21</v>
      </c>
    </row>
    <row r="161" spans="1:17" ht="14.4" customHeight="1" x14ac:dyDescent="0.3">
      <c r="A161" s="268" t="s">
        <v>693</v>
      </c>
      <c r="B161" s="269" t="s">
        <v>535</v>
      </c>
      <c r="C161" s="269" t="s">
        <v>536</v>
      </c>
      <c r="D161" s="269" t="s">
        <v>587</v>
      </c>
      <c r="E161" s="269" t="s">
        <v>588</v>
      </c>
      <c r="F161" s="272">
        <v>11</v>
      </c>
      <c r="G161" s="272">
        <v>4202</v>
      </c>
      <c r="H161" s="272">
        <v>1</v>
      </c>
      <c r="I161" s="272">
        <v>382</v>
      </c>
      <c r="J161" s="272">
        <v>6</v>
      </c>
      <c r="K161" s="272">
        <v>2292</v>
      </c>
      <c r="L161" s="272">
        <v>0.54545454545454541</v>
      </c>
      <c r="M161" s="272">
        <v>382</v>
      </c>
      <c r="N161" s="272">
        <v>5</v>
      </c>
      <c r="O161" s="272">
        <v>1910</v>
      </c>
      <c r="P161" s="292">
        <v>0.45454545454545453</v>
      </c>
      <c r="Q161" s="273">
        <v>382</v>
      </c>
    </row>
    <row r="162" spans="1:17" ht="14.4" customHeight="1" x14ac:dyDescent="0.3">
      <c r="A162" s="268" t="s">
        <v>693</v>
      </c>
      <c r="B162" s="269" t="s">
        <v>535</v>
      </c>
      <c r="C162" s="269" t="s">
        <v>536</v>
      </c>
      <c r="D162" s="269" t="s">
        <v>589</v>
      </c>
      <c r="E162" s="269" t="s">
        <v>590</v>
      </c>
      <c r="F162" s="272">
        <v>15</v>
      </c>
      <c r="G162" s="272">
        <v>7290</v>
      </c>
      <c r="H162" s="272">
        <v>1</v>
      </c>
      <c r="I162" s="272">
        <v>486</v>
      </c>
      <c r="J162" s="272">
        <v>17</v>
      </c>
      <c r="K162" s="272">
        <v>8262</v>
      </c>
      <c r="L162" s="272">
        <v>1.1333333333333333</v>
      </c>
      <c r="M162" s="272">
        <v>486</v>
      </c>
      <c r="N162" s="272">
        <v>38</v>
      </c>
      <c r="O162" s="272">
        <v>18468</v>
      </c>
      <c r="P162" s="292">
        <v>2.5333333333333332</v>
      </c>
      <c r="Q162" s="273">
        <v>486</v>
      </c>
    </row>
    <row r="163" spans="1:17" ht="14.4" customHeight="1" x14ac:dyDescent="0.3">
      <c r="A163" s="268" t="s">
        <v>693</v>
      </c>
      <c r="B163" s="269" t="s">
        <v>535</v>
      </c>
      <c r="C163" s="269" t="s">
        <v>536</v>
      </c>
      <c r="D163" s="269" t="s">
        <v>593</v>
      </c>
      <c r="E163" s="269" t="s">
        <v>594</v>
      </c>
      <c r="F163" s="272"/>
      <c r="G163" s="272"/>
      <c r="H163" s="272"/>
      <c r="I163" s="272"/>
      <c r="J163" s="272"/>
      <c r="K163" s="272"/>
      <c r="L163" s="272"/>
      <c r="M163" s="272"/>
      <c r="N163" s="272">
        <v>12</v>
      </c>
      <c r="O163" s="272">
        <v>444</v>
      </c>
      <c r="P163" s="292"/>
      <c r="Q163" s="273">
        <v>37</v>
      </c>
    </row>
    <row r="164" spans="1:17" ht="14.4" customHeight="1" x14ac:dyDescent="0.3">
      <c r="A164" s="268" t="s">
        <v>693</v>
      </c>
      <c r="B164" s="269" t="s">
        <v>535</v>
      </c>
      <c r="C164" s="269" t="s">
        <v>536</v>
      </c>
      <c r="D164" s="269" t="s">
        <v>599</v>
      </c>
      <c r="E164" s="269" t="s">
        <v>600</v>
      </c>
      <c r="F164" s="272">
        <v>9</v>
      </c>
      <c r="G164" s="272">
        <v>3996</v>
      </c>
      <c r="H164" s="272">
        <v>1</v>
      </c>
      <c r="I164" s="272">
        <v>444</v>
      </c>
      <c r="J164" s="272"/>
      <c r="K164" s="272"/>
      <c r="L164" s="272"/>
      <c r="M164" s="272"/>
      <c r="N164" s="272"/>
      <c r="O164" s="272"/>
      <c r="P164" s="292"/>
      <c r="Q164" s="273"/>
    </row>
    <row r="165" spans="1:17" ht="14.4" customHeight="1" x14ac:dyDescent="0.3">
      <c r="A165" s="268" t="s">
        <v>693</v>
      </c>
      <c r="B165" s="269" t="s">
        <v>535</v>
      </c>
      <c r="C165" s="269" t="s">
        <v>536</v>
      </c>
      <c r="D165" s="269" t="s">
        <v>603</v>
      </c>
      <c r="E165" s="269" t="s">
        <v>604</v>
      </c>
      <c r="F165" s="272">
        <v>63</v>
      </c>
      <c r="G165" s="272">
        <v>2520</v>
      </c>
      <c r="H165" s="272">
        <v>1</v>
      </c>
      <c r="I165" s="272">
        <v>40</v>
      </c>
      <c r="J165" s="272">
        <v>68</v>
      </c>
      <c r="K165" s="272">
        <v>2720</v>
      </c>
      <c r="L165" s="272">
        <v>1.0793650793650793</v>
      </c>
      <c r="M165" s="272">
        <v>40</v>
      </c>
      <c r="N165" s="272">
        <v>66</v>
      </c>
      <c r="O165" s="272">
        <v>2706</v>
      </c>
      <c r="P165" s="292">
        <v>1.0738095238095238</v>
      </c>
      <c r="Q165" s="273">
        <v>41</v>
      </c>
    </row>
    <row r="166" spans="1:17" ht="14.4" customHeight="1" x14ac:dyDescent="0.3">
      <c r="A166" s="268" t="s">
        <v>693</v>
      </c>
      <c r="B166" s="269" t="s">
        <v>535</v>
      </c>
      <c r="C166" s="269" t="s">
        <v>536</v>
      </c>
      <c r="D166" s="269" t="s">
        <v>605</v>
      </c>
      <c r="E166" s="269" t="s">
        <v>606</v>
      </c>
      <c r="F166" s="272"/>
      <c r="G166" s="272"/>
      <c r="H166" s="272"/>
      <c r="I166" s="272"/>
      <c r="J166" s="272">
        <v>2</v>
      </c>
      <c r="K166" s="272">
        <v>302</v>
      </c>
      <c r="L166" s="272"/>
      <c r="M166" s="272">
        <v>151</v>
      </c>
      <c r="N166" s="272"/>
      <c r="O166" s="272"/>
      <c r="P166" s="292"/>
      <c r="Q166" s="273"/>
    </row>
    <row r="167" spans="1:17" ht="14.4" customHeight="1" x14ac:dyDescent="0.3">
      <c r="A167" s="268" t="s">
        <v>693</v>
      </c>
      <c r="B167" s="269" t="s">
        <v>535</v>
      </c>
      <c r="C167" s="269" t="s">
        <v>536</v>
      </c>
      <c r="D167" s="269" t="s">
        <v>607</v>
      </c>
      <c r="E167" s="269" t="s">
        <v>608</v>
      </c>
      <c r="F167" s="272"/>
      <c r="G167" s="272"/>
      <c r="H167" s="272"/>
      <c r="I167" s="272"/>
      <c r="J167" s="272">
        <v>2</v>
      </c>
      <c r="K167" s="272">
        <v>980</v>
      </c>
      <c r="L167" s="272"/>
      <c r="M167" s="272">
        <v>490</v>
      </c>
      <c r="N167" s="272">
        <v>3</v>
      </c>
      <c r="O167" s="272">
        <v>1470</v>
      </c>
      <c r="P167" s="292"/>
      <c r="Q167" s="273">
        <v>490</v>
      </c>
    </row>
    <row r="168" spans="1:17" ht="14.4" customHeight="1" x14ac:dyDescent="0.3">
      <c r="A168" s="268" t="s">
        <v>693</v>
      </c>
      <c r="B168" s="269" t="s">
        <v>535</v>
      </c>
      <c r="C168" s="269" t="s">
        <v>536</v>
      </c>
      <c r="D168" s="269" t="s">
        <v>613</v>
      </c>
      <c r="E168" s="269" t="s">
        <v>614</v>
      </c>
      <c r="F168" s="272">
        <v>26</v>
      </c>
      <c r="G168" s="272">
        <v>806</v>
      </c>
      <c r="H168" s="272">
        <v>1</v>
      </c>
      <c r="I168" s="272">
        <v>31</v>
      </c>
      <c r="J168" s="272">
        <v>34</v>
      </c>
      <c r="K168" s="272">
        <v>1054</v>
      </c>
      <c r="L168" s="272">
        <v>1.3076923076923077</v>
      </c>
      <c r="M168" s="272">
        <v>31</v>
      </c>
      <c r="N168" s="272">
        <v>57</v>
      </c>
      <c r="O168" s="272">
        <v>1767</v>
      </c>
      <c r="P168" s="292">
        <v>2.1923076923076925</v>
      </c>
      <c r="Q168" s="273">
        <v>31</v>
      </c>
    </row>
    <row r="169" spans="1:17" ht="14.4" customHeight="1" x14ac:dyDescent="0.3">
      <c r="A169" s="268" t="s">
        <v>693</v>
      </c>
      <c r="B169" s="269" t="s">
        <v>535</v>
      </c>
      <c r="C169" s="269" t="s">
        <v>536</v>
      </c>
      <c r="D169" s="269" t="s">
        <v>615</v>
      </c>
      <c r="E169" s="269" t="s">
        <v>616</v>
      </c>
      <c r="F169" s="272"/>
      <c r="G169" s="272"/>
      <c r="H169" s="272"/>
      <c r="I169" s="272"/>
      <c r="J169" s="272">
        <v>1</v>
      </c>
      <c r="K169" s="272">
        <v>961</v>
      </c>
      <c r="L169" s="272"/>
      <c r="M169" s="272">
        <v>961</v>
      </c>
      <c r="N169" s="272"/>
      <c r="O169" s="272"/>
      <c r="P169" s="292"/>
      <c r="Q169" s="273"/>
    </row>
    <row r="170" spans="1:17" ht="14.4" customHeight="1" x14ac:dyDescent="0.3">
      <c r="A170" s="268" t="s">
        <v>693</v>
      </c>
      <c r="B170" s="269" t="s">
        <v>535</v>
      </c>
      <c r="C170" s="269" t="s">
        <v>536</v>
      </c>
      <c r="D170" s="269" t="s">
        <v>625</v>
      </c>
      <c r="E170" s="269" t="s">
        <v>626</v>
      </c>
      <c r="F170" s="272"/>
      <c r="G170" s="272"/>
      <c r="H170" s="272"/>
      <c r="I170" s="272"/>
      <c r="J170" s="272">
        <v>3</v>
      </c>
      <c r="K170" s="272">
        <v>612</v>
      </c>
      <c r="L170" s="272"/>
      <c r="M170" s="272">
        <v>204</v>
      </c>
      <c r="N170" s="272">
        <v>3</v>
      </c>
      <c r="O170" s="272">
        <v>615</v>
      </c>
      <c r="P170" s="292"/>
      <c r="Q170" s="273">
        <v>205</v>
      </c>
    </row>
    <row r="171" spans="1:17" ht="14.4" customHeight="1" x14ac:dyDescent="0.3">
      <c r="A171" s="268" t="s">
        <v>693</v>
      </c>
      <c r="B171" s="269" t="s">
        <v>535</v>
      </c>
      <c r="C171" s="269" t="s">
        <v>536</v>
      </c>
      <c r="D171" s="269" t="s">
        <v>627</v>
      </c>
      <c r="E171" s="269" t="s">
        <v>628</v>
      </c>
      <c r="F171" s="272"/>
      <c r="G171" s="272"/>
      <c r="H171" s="272"/>
      <c r="I171" s="272"/>
      <c r="J171" s="272">
        <v>3</v>
      </c>
      <c r="K171" s="272">
        <v>1128</v>
      </c>
      <c r="L171" s="272"/>
      <c r="M171" s="272">
        <v>376</v>
      </c>
      <c r="N171" s="272">
        <v>3</v>
      </c>
      <c r="O171" s="272">
        <v>1131</v>
      </c>
      <c r="P171" s="292"/>
      <c r="Q171" s="273">
        <v>377</v>
      </c>
    </row>
    <row r="172" spans="1:17" ht="14.4" customHeight="1" x14ac:dyDescent="0.3">
      <c r="A172" s="268" t="s">
        <v>693</v>
      </c>
      <c r="B172" s="269" t="s">
        <v>535</v>
      </c>
      <c r="C172" s="269" t="s">
        <v>536</v>
      </c>
      <c r="D172" s="269" t="s">
        <v>639</v>
      </c>
      <c r="E172" s="269" t="s">
        <v>640</v>
      </c>
      <c r="F172" s="272"/>
      <c r="G172" s="272"/>
      <c r="H172" s="272"/>
      <c r="I172" s="272"/>
      <c r="J172" s="272">
        <v>2</v>
      </c>
      <c r="K172" s="272">
        <v>4026</v>
      </c>
      <c r="L172" s="272"/>
      <c r="M172" s="272">
        <v>2013</v>
      </c>
      <c r="N172" s="272"/>
      <c r="O172" s="272"/>
      <c r="P172" s="292"/>
      <c r="Q172" s="273"/>
    </row>
    <row r="173" spans="1:17" ht="14.4" customHeight="1" x14ac:dyDescent="0.3">
      <c r="A173" s="268" t="s">
        <v>693</v>
      </c>
      <c r="B173" s="269" t="s">
        <v>535</v>
      </c>
      <c r="C173" s="269" t="s">
        <v>536</v>
      </c>
      <c r="D173" s="269" t="s">
        <v>647</v>
      </c>
      <c r="E173" s="269" t="s">
        <v>648</v>
      </c>
      <c r="F173" s="272">
        <v>205</v>
      </c>
      <c r="G173" s="272">
        <v>3280</v>
      </c>
      <c r="H173" s="272">
        <v>1</v>
      </c>
      <c r="I173" s="272">
        <v>16</v>
      </c>
      <c r="J173" s="272">
        <v>198</v>
      </c>
      <c r="K173" s="272">
        <v>3168</v>
      </c>
      <c r="L173" s="272">
        <v>0.96585365853658534</v>
      </c>
      <c r="M173" s="272">
        <v>16</v>
      </c>
      <c r="N173" s="272">
        <v>226</v>
      </c>
      <c r="O173" s="272">
        <v>3616</v>
      </c>
      <c r="P173" s="292">
        <v>1.102439024390244</v>
      </c>
      <c r="Q173" s="273">
        <v>16</v>
      </c>
    </row>
    <row r="174" spans="1:17" ht="14.4" customHeight="1" x14ac:dyDescent="0.3">
      <c r="A174" s="268" t="s">
        <v>693</v>
      </c>
      <c r="B174" s="269" t="s">
        <v>535</v>
      </c>
      <c r="C174" s="269" t="s">
        <v>536</v>
      </c>
      <c r="D174" s="269" t="s">
        <v>649</v>
      </c>
      <c r="E174" s="269" t="s">
        <v>650</v>
      </c>
      <c r="F174" s="272">
        <v>1</v>
      </c>
      <c r="G174" s="272">
        <v>130</v>
      </c>
      <c r="H174" s="272">
        <v>1</v>
      </c>
      <c r="I174" s="272">
        <v>130</v>
      </c>
      <c r="J174" s="272">
        <v>1</v>
      </c>
      <c r="K174" s="272">
        <v>131</v>
      </c>
      <c r="L174" s="272">
        <v>1.0076923076923077</v>
      </c>
      <c r="M174" s="272">
        <v>131</v>
      </c>
      <c r="N174" s="272">
        <v>1</v>
      </c>
      <c r="O174" s="272">
        <v>133</v>
      </c>
      <c r="P174" s="292">
        <v>1.023076923076923</v>
      </c>
      <c r="Q174" s="273">
        <v>133</v>
      </c>
    </row>
    <row r="175" spans="1:17" ht="14.4" customHeight="1" x14ac:dyDescent="0.3">
      <c r="A175" s="268" t="s">
        <v>693</v>
      </c>
      <c r="B175" s="269" t="s">
        <v>535</v>
      </c>
      <c r="C175" s="269" t="s">
        <v>536</v>
      </c>
      <c r="D175" s="269" t="s">
        <v>651</v>
      </c>
      <c r="E175" s="269" t="s">
        <v>652</v>
      </c>
      <c r="F175" s="272">
        <v>4</v>
      </c>
      <c r="G175" s="272">
        <v>2016</v>
      </c>
      <c r="H175" s="272">
        <v>1</v>
      </c>
      <c r="I175" s="272">
        <v>504</v>
      </c>
      <c r="J175" s="272">
        <v>15</v>
      </c>
      <c r="K175" s="272">
        <v>7575</v>
      </c>
      <c r="L175" s="272">
        <v>3.7574404761904763</v>
      </c>
      <c r="M175" s="272">
        <v>505</v>
      </c>
      <c r="N175" s="272">
        <v>13</v>
      </c>
      <c r="O175" s="272">
        <v>6578</v>
      </c>
      <c r="P175" s="292">
        <v>3.2628968253968256</v>
      </c>
      <c r="Q175" s="273">
        <v>506</v>
      </c>
    </row>
    <row r="176" spans="1:17" ht="14.4" customHeight="1" x14ac:dyDescent="0.3">
      <c r="A176" s="268" t="s">
        <v>693</v>
      </c>
      <c r="B176" s="269" t="s">
        <v>535</v>
      </c>
      <c r="C176" s="269" t="s">
        <v>536</v>
      </c>
      <c r="D176" s="269" t="s">
        <v>653</v>
      </c>
      <c r="E176" s="269" t="s">
        <v>654</v>
      </c>
      <c r="F176" s="272">
        <v>6</v>
      </c>
      <c r="G176" s="272">
        <v>606</v>
      </c>
      <c r="H176" s="272">
        <v>1</v>
      </c>
      <c r="I176" s="272">
        <v>101</v>
      </c>
      <c r="J176" s="272">
        <v>19</v>
      </c>
      <c r="K176" s="272">
        <v>1919</v>
      </c>
      <c r="L176" s="272">
        <v>3.1666666666666665</v>
      </c>
      <c r="M176" s="272">
        <v>101</v>
      </c>
      <c r="N176" s="272">
        <v>25</v>
      </c>
      <c r="O176" s="272">
        <v>2550</v>
      </c>
      <c r="P176" s="292">
        <v>4.2079207920792081</v>
      </c>
      <c r="Q176" s="273">
        <v>102</v>
      </c>
    </row>
    <row r="177" spans="1:17" ht="14.4" customHeight="1" x14ac:dyDescent="0.3">
      <c r="A177" s="268" t="s">
        <v>693</v>
      </c>
      <c r="B177" s="269" t="s">
        <v>535</v>
      </c>
      <c r="C177" s="269" t="s">
        <v>536</v>
      </c>
      <c r="D177" s="269" t="s">
        <v>655</v>
      </c>
      <c r="E177" s="269" t="s">
        <v>656</v>
      </c>
      <c r="F177" s="272">
        <v>1</v>
      </c>
      <c r="G177" s="272">
        <v>212</v>
      </c>
      <c r="H177" s="272">
        <v>1</v>
      </c>
      <c r="I177" s="272">
        <v>212</v>
      </c>
      <c r="J177" s="272"/>
      <c r="K177" s="272"/>
      <c r="L177" s="272"/>
      <c r="M177" s="272"/>
      <c r="N177" s="272">
        <v>2</v>
      </c>
      <c r="O177" s="272">
        <v>430</v>
      </c>
      <c r="P177" s="292">
        <v>2.0283018867924527</v>
      </c>
      <c r="Q177" s="273">
        <v>215</v>
      </c>
    </row>
    <row r="178" spans="1:17" ht="14.4" customHeight="1" x14ac:dyDescent="0.3">
      <c r="A178" s="268" t="s">
        <v>694</v>
      </c>
      <c r="B178" s="269" t="s">
        <v>535</v>
      </c>
      <c r="C178" s="269" t="s">
        <v>536</v>
      </c>
      <c r="D178" s="269" t="s">
        <v>537</v>
      </c>
      <c r="E178" s="269" t="s">
        <v>538</v>
      </c>
      <c r="F178" s="272">
        <v>620</v>
      </c>
      <c r="G178" s="272">
        <v>97960</v>
      </c>
      <c r="H178" s="272">
        <v>1</v>
      </c>
      <c r="I178" s="272">
        <v>158</v>
      </c>
      <c r="J178" s="272">
        <v>702</v>
      </c>
      <c r="K178" s="272">
        <v>110916</v>
      </c>
      <c r="L178" s="272">
        <v>1.1322580645161291</v>
      </c>
      <c r="M178" s="272">
        <v>158</v>
      </c>
      <c r="N178" s="272">
        <v>904</v>
      </c>
      <c r="O178" s="272">
        <v>143736</v>
      </c>
      <c r="P178" s="292">
        <v>1.4672927725602287</v>
      </c>
      <c r="Q178" s="273">
        <v>159</v>
      </c>
    </row>
    <row r="179" spans="1:17" ht="14.4" customHeight="1" x14ac:dyDescent="0.3">
      <c r="A179" s="268" t="s">
        <v>694</v>
      </c>
      <c r="B179" s="269" t="s">
        <v>535</v>
      </c>
      <c r="C179" s="269" t="s">
        <v>536</v>
      </c>
      <c r="D179" s="269" t="s">
        <v>539</v>
      </c>
      <c r="E179" s="269" t="s">
        <v>540</v>
      </c>
      <c r="F179" s="272">
        <v>389</v>
      </c>
      <c r="G179" s="272">
        <v>32287</v>
      </c>
      <c r="H179" s="272">
        <v>1</v>
      </c>
      <c r="I179" s="272">
        <v>83</v>
      </c>
      <c r="J179" s="272">
        <v>462</v>
      </c>
      <c r="K179" s="272">
        <v>38346</v>
      </c>
      <c r="L179" s="272">
        <v>1.1876606683804627</v>
      </c>
      <c r="M179" s="272">
        <v>83</v>
      </c>
      <c r="N179" s="272">
        <v>594</v>
      </c>
      <c r="O179" s="272">
        <v>49896</v>
      </c>
      <c r="P179" s="292">
        <v>1.5453897853625298</v>
      </c>
      <c r="Q179" s="273">
        <v>84</v>
      </c>
    </row>
    <row r="180" spans="1:17" ht="14.4" customHeight="1" x14ac:dyDescent="0.3">
      <c r="A180" s="268" t="s">
        <v>694</v>
      </c>
      <c r="B180" s="269" t="s">
        <v>535</v>
      </c>
      <c r="C180" s="269" t="s">
        <v>536</v>
      </c>
      <c r="D180" s="269" t="s">
        <v>553</v>
      </c>
      <c r="E180" s="269" t="s">
        <v>554</v>
      </c>
      <c r="F180" s="272">
        <v>4</v>
      </c>
      <c r="G180" s="272">
        <v>376</v>
      </c>
      <c r="H180" s="272">
        <v>1</v>
      </c>
      <c r="I180" s="272">
        <v>94</v>
      </c>
      <c r="J180" s="272"/>
      <c r="K180" s="272"/>
      <c r="L180" s="272"/>
      <c r="M180" s="272"/>
      <c r="N180" s="272">
        <v>5</v>
      </c>
      <c r="O180" s="272">
        <v>480</v>
      </c>
      <c r="P180" s="292">
        <v>1.2765957446808511</v>
      </c>
      <c r="Q180" s="273">
        <v>96</v>
      </c>
    </row>
    <row r="181" spans="1:17" ht="14.4" customHeight="1" x14ac:dyDescent="0.3">
      <c r="A181" s="268" t="s">
        <v>694</v>
      </c>
      <c r="B181" s="269" t="s">
        <v>535</v>
      </c>
      <c r="C181" s="269" t="s">
        <v>536</v>
      </c>
      <c r="D181" s="269" t="s">
        <v>695</v>
      </c>
      <c r="E181" s="269" t="s">
        <v>696</v>
      </c>
      <c r="F181" s="272"/>
      <c r="G181" s="272"/>
      <c r="H181" s="272"/>
      <c r="I181" s="272"/>
      <c r="J181" s="272">
        <v>4</v>
      </c>
      <c r="K181" s="272">
        <v>156</v>
      </c>
      <c r="L181" s="272"/>
      <c r="M181" s="272">
        <v>39</v>
      </c>
      <c r="N181" s="272"/>
      <c r="O181" s="272"/>
      <c r="P181" s="292"/>
      <c r="Q181" s="273"/>
    </row>
    <row r="182" spans="1:17" ht="14.4" customHeight="1" x14ac:dyDescent="0.3">
      <c r="A182" s="268" t="s">
        <v>694</v>
      </c>
      <c r="B182" s="269" t="s">
        <v>535</v>
      </c>
      <c r="C182" s="269" t="s">
        <v>536</v>
      </c>
      <c r="D182" s="269" t="s">
        <v>565</v>
      </c>
      <c r="E182" s="269" t="s">
        <v>566</v>
      </c>
      <c r="F182" s="272">
        <v>26</v>
      </c>
      <c r="G182" s="272">
        <v>30212</v>
      </c>
      <c r="H182" s="272">
        <v>1</v>
      </c>
      <c r="I182" s="272">
        <v>1162</v>
      </c>
      <c r="J182" s="272">
        <v>4</v>
      </c>
      <c r="K182" s="272">
        <v>4656</v>
      </c>
      <c r="L182" s="272">
        <v>0.15411094929167218</v>
      </c>
      <c r="M182" s="272">
        <v>1164</v>
      </c>
      <c r="N182" s="272">
        <v>125</v>
      </c>
      <c r="O182" s="272">
        <v>145625</v>
      </c>
      <c r="P182" s="292">
        <v>4.8201045942009797</v>
      </c>
      <c r="Q182" s="273">
        <v>1165</v>
      </c>
    </row>
    <row r="183" spans="1:17" ht="14.4" customHeight="1" x14ac:dyDescent="0.3">
      <c r="A183" s="268" t="s">
        <v>694</v>
      </c>
      <c r="B183" s="269" t="s">
        <v>535</v>
      </c>
      <c r="C183" s="269" t="s">
        <v>536</v>
      </c>
      <c r="D183" s="269" t="s">
        <v>573</v>
      </c>
      <c r="E183" s="269" t="s">
        <v>574</v>
      </c>
      <c r="F183" s="272">
        <v>251</v>
      </c>
      <c r="G183" s="272">
        <v>9538</v>
      </c>
      <c r="H183" s="272">
        <v>1</v>
      </c>
      <c r="I183" s="272">
        <v>38</v>
      </c>
      <c r="J183" s="272">
        <v>389</v>
      </c>
      <c r="K183" s="272">
        <v>15171</v>
      </c>
      <c r="L183" s="272">
        <v>1.5905850283078213</v>
      </c>
      <c r="M183" s="272">
        <v>39</v>
      </c>
      <c r="N183" s="272">
        <v>391</v>
      </c>
      <c r="O183" s="272">
        <v>15249</v>
      </c>
      <c r="P183" s="292">
        <v>1.5987628433633885</v>
      </c>
      <c r="Q183" s="273">
        <v>39</v>
      </c>
    </row>
    <row r="184" spans="1:17" ht="14.4" customHeight="1" x14ac:dyDescent="0.3">
      <c r="A184" s="268" t="s">
        <v>694</v>
      </c>
      <c r="B184" s="269" t="s">
        <v>535</v>
      </c>
      <c r="C184" s="269" t="s">
        <v>536</v>
      </c>
      <c r="D184" s="269" t="s">
        <v>577</v>
      </c>
      <c r="E184" s="269" t="s">
        <v>578</v>
      </c>
      <c r="F184" s="272">
        <v>1</v>
      </c>
      <c r="G184" s="272">
        <v>403</v>
      </c>
      <c r="H184" s="272">
        <v>1</v>
      </c>
      <c r="I184" s="272">
        <v>403</v>
      </c>
      <c r="J184" s="272"/>
      <c r="K184" s="272"/>
      <c r="L184" s="272"/>
      <c r="M184" s="272"/>
      <c r="N184" s="272"/>
      <c r="O184" s="272"/>
      <c r="P184" s="292"/>
      <c r="Q184" s="273"/>
    </row>
    <row r="185" spans="1:17" ht="14.4" customHeight="1" x14ac:dyDescent="0.3">
      <c r="A185" s="268" t="s">
        <v>694</v>
      </c>
      <c r="B185" s="269" t="s">
        <v>535</v>
      </c>
      <c r="C185" s="269" t="s">
        <v>536</v>
      </c>
      <c r="D185" s="269" t="s">
        <v>579</v>
      </c>
      <c r="E185" s="269" t="s">
        <v>580</v>
      </c>
      <c r="F185" s="272">
        <v>91</v>
      </c>
      <c r="G185" s="272">
        <v>3549</v>
      </c>
      <c r="H185" s="272">
        <v>1</v>
      </c>
      <c r="I185" s="272">
        <v>39</v>
      </c>
      <c r="J185" s="272">
        <v>113</v>
      </c>
      <c r="K185" s="272">
        <v>4520</v>
      </c>
      <c r="L185" s="272">
        <v>1.2735981966751198</v>
      </c>
      <c r="M185" s="272">
        <v>40</v>
      </c>
      <c r="N185" s="272">
        <v>140</v>
      </c>
      <c r="O185" s="272">
        <v>5600</v>
      </c>
      <c r="P185" s="292">
        <v>1.5779092702169626</v>
      </c>
      <c r="Q185" s="273">
        <v>40</v>
      </c>
    </row>
    <row r="186" spans="1:17" ht="14.4" customHeight="1" x14ac:dyDescent="0.3">
      <c r="A186" s="268" t="s">
        <v>694</v>
      </c>
      <c r="B186" s="269" t="s">
        <v>535</v>
      </c>
      <c r="C186" s="269" t="s">
        <v>536</v>
      </c>
      <c r="D186" s="269" t="s">
        <v>581</v>
      </c>
      <c r="E186" s="269" t="s">
        <v>582</v>
      </c>
      <c r="F186" s="272">
        <v>837</v>
      </c>
      <c r="G186" s="272">
        <v>92907</v>
      </c>
      <c r="H186" s="272">
        <v>1</v>
      </c>
      <c r="I186" s="272">
        <v>111</v>
      </c>
      <c r="J186" s="272">
        <v>1159</v>
      </c>
      <c r="K186" s="272">
        <v>129808</v>
      </c>
      <c r="L186" s="272">
        <v>1.3971821283649242</v>
      </c>
      <c r="M186" s="272">
        <v>112</v>
      </c>
      <c r="N186" s="272">
        <v>1312</v>
      </c>
      <c r="O186" s="272">
        <v>148256</v>
      </c>
      <c r="P186" s="292">
        <v>1.595746283918327</v>
      </c>
      <c r="Q186" s="273">
        <v>113</v>
      </c>
    </row>
    <row r="187" spans="1:17" ht="14.4" customHeight="1" x14ac:dyDescent="0.3">
      <c r="A187" s="268" t="s">
        <v>694</v>
      </c>
      <c r="B187" s="269" t="s">
        <v>535</v>
      </c>
      <c r="C187" s="269" t="s">
        <v>536</v>
      </c>
      <c r="D187" s="269" t="s">
        <v>583</v>
      </c>
      <c r="E187" s="269" t="s">
        <v>584</v>
      </c>
      <c r="F187" s="272">
        <v>96</v>
      </c>
      <c r="G187" s="272">
        <v>2016</v>
      </c>
      <c r="H187" s="272">
        <v>1</v>
      </c>
      <c r="I187" s="272">
        <v>21</v>
      </c>
      <c r="J187" s="272">
        <v>86</v>
      </c>
      <c r="K187" s="272">
        <v>1806</v>
      </c>
      <c r="L187" s="272">
        <v>0.89583333333333337</v>
      </c>
      <c r="M187" s="272">
        <v>21</v>
      </c>
      <c r="N187" s="272">
        <v>132</v>
      </c>
      <c r="O187" s="272">
        <v>2772</v>
      </c>
      <c r="P187" s="292">
        <v>1.375</v>
      </c>
      <c r="Q187" s="273">
        <v>21</v>
      </c>
    </row>
    <row r="188" spans="1:17" ht="14.4" customHeight="1" x14ac:dyDescent="0.3">
      <c r="A188" s="268" t="s">
        <v>694</v>
      </c>
      <c r="B188" s="269" t="s">
        <v>535</v>
      </c>
      <c r="C188" s="269" t="s">
        <v>536</v>
      </c>
      <c r="D188" s="269" t="s">
        <v>587</v>
      </c>
      <c r="E188" s="269" t="s">
        <v>588</v>
      </c>
      <c r="F188" s="272">
        <v>20</v>
      </c>
      <c r="G188" s="272">
        <v>7640</v>
      </c>
      <c r="H188" s="272">
        <v>1</v>
      </c>
      <c r="I188" s="272">
        <v>382</v>
      </c>
      <c r="J188" s="272">
        <v>4</v>
      </c>
      <c r="K188" s="272">
        <v>1528</v>
      </c>
      <c r="L188" s="272">
        <v>0.2</v>
      </c>
      <c r="M188" s="272">
        <v>382</v>
      </c>
      <c r="N188" s="272">
        <v>11</v>
      </c>
      <c r="O188" s="272">
        <v>4202</v>
      </c>
      <c r="P188" s="292">
        <v>0.55000000000000004</v>
      </c>
      <c r="Q188" s="273">
        <v>382</v>
      </c>
    </row>
    <row r="189" spans="1:17" ht="14.4" customHeight="1" x14ac:dyDescent="0.3">
      <c r="A189" s="268" t="s">
        <v>694</v>
      </c>
      <c r="B189" s="269" t="s">
        <v>535</v>
      </c>
      <c r="C189" s="269" t="s">
        <v>536</v>
      </c>
      <c r="D189" s="269" t="s">
        <v>589</v>
      </c>
      <c r="E189" s="269" t="s">
        <v>590</v>
      </c>
      <c r="F189" s="272">
        <v>208</v>
      </c>
      <c r="G189" s="272">
        <v>101088</v>
      </c>
      <c r="H189" s="272">
        <v>1</v>
      </c>
      <c r="I189" s="272">
        <v>486</v>
      </c>
      <c r="J189" s="272">
        <v>171</v>
      </c>
      <c r="K189" s="272">
        <v>83106</v>
      </c>
      <c r="L189" s="272">
        <v>0.82211538461538458</v>
      </c>
      <c r="M189" s="272">
        <v>486</v>
      </c>
      <c r="N189" s="272">
        <v>295</v>
      </c>
      <c r="O189" s="272">
        <v>143370</v>
      </c>
      <c r="P189" s="292">
        <v>1.4182692307692308</v>
      </c>
      <c r="Q189" s="273">
        <v>486</v>
      </c>
    </row>
    <row r="190" spans="1:17" ht="14.4" customHeight="1" x14ac:dyDescent="0.3">
      <c r="A190" s="268" t="s">
        <v>694</v>
      </c>
      <c r="B190" s="269" t="s">
        <v>535</v>
      </c>
      <c r="C190" s="269" t="s">
        <v>536</v>
      </c>
      <c r="D190" s="269" t="s">
        <v>591</v>
      </c>
      <c r="E190" s="269" t="s">
        <v>592</v>
      </c>
      <c r="F190" s="272">
        <v>9</v>
      </c>
      <c r="G190" s="272">
        <v>5409</v>
      </c>
      <c r="H190" s="272">
        <v>1</v>
      </c>
      <c r="I190" s="272">
        <v>601</v>
      </c>
      <c r="J190" s="272">
        <v>9</v>
      </c>
      <c r="K190" s="272">
        <v>5427</v>
      </c>
      <c r="L190" s="272">
        <v>1.0033277870216306</v>
      </c>
      <c r="M190" s="272">
        <v>603</v>
      </c>
      <c r="N190" s="272">
        <v>13</v>
      </c>
      <c r="O190" s="272">
        <v>7852</v>
      </c>
      <c r="P190" s="292">
        <v>1.4516546496579774</v>
      </c>
      <c r="Q190" s="273">
        <v>604</v>
      </c>
    </row>
    <row r="191" spans="1:17" ht="14.4" customHeight="1" x14ac:dyDescent="0.3">
      <c r="A191" s="268" t="s">
        <v>694</v>
      </c>
      <c r="B191" s="269" t="s">
        <v>535</v>
      </c>
      <c r="C191" s="269" t="s">
        <v>536</v>
      </c>
      <c r="D191" s="269" t="s">
        <v>593</v>
      </c>
      <c r="E191" s="269" t="s">
        <v>594</v>
      </c>
      <c r="F191" s="272">
        <v>1</v>
      </c>
      <c r="G191" s="272">
        <v>36</v>
      </c>
      <c r="H191" s="272">
        <v>1</v>
      </c>
      <c r="I191" s="272">
        <v>36</v>
      </c>
      <c r="J191" s="272"/>
      <c r="K191" s="272"/>
      <c r="L191" s="272"/>
      <c r="M191" s="272"/>
      <c r="N191" s="272">
        <v>2</v>
      </c>
      <c r="O191" s="272">
        <v>74</v>
      </c>
      <c r="P191" s="292">
        <v>2.0555555555555554</v>
      </c>
      <c r="Q191" s="273">
        <v>37</v>
      </c>
    </row>
    <row r="192" spans="1:17" ht="14.4" customHeight="1" x14ac:dyDescent="0.3">
      <c r="A192" s="268" t="s">
        <v>694</v>
      </c>
      <c r="B192" s="269" t="s">
        <v>535</v>
      </c>
      <c r="C192" s="269" t="s">
        <v>536</v>
      </c>
      <c r="D192" s="269" t="s">
        <v>597</v>
      </c>
      <c r="E192" s="269" t="s">
        <v>598</v>
      </c>
      <c r="F192" s="272">
        <v>1</v>
      </c>
      <c r="G192" s="272">
        <v>197</v>
      </c>
      <c r="H192" s="272">
        <v>1</v>
      </c>
      <c r="I192" s="272">
        <v>197</v>
      </c>
      <c r="J192" s="272"/>
      <c r="K192" s="272"/>
      <c r="L192" s="272"/>
      <c r="M192" s="272"/>
      <c r="N192" s="272"/>
      <c r="O192" s="272"/>
      <c r="P192" s="292"/>
      <c r="Q192" s="273"/>
    </row>
    <row r="193" spans="1:17" ht="14.4" customHeight="1" x14ac:dyDescent="0.3">
      <c r="A193" s="268" t="s">
        <v>694</v>
      </c>
      <c r="B193" s="269" t="s">
        <v>535</v>
      </c>
      <c r="C193" s="269" t="s">
        <v>536</v>
      </c>
      <c r="D193" s="269" t="s">
        <v>599</v>
      </c>
      <c r="E193" s="269" t="s">
        <v>600</v>
      </c>
      <c r="F193" s="272">
        <v>51</v>
      </c>
      <c r="G193" s="272">
        <v>22644</v>
      </c>
      <c r="H193" s="272">
        <v>1</v>
      </c>
      <c r="I193" s="272">
        <v>444</v>
      </c>
      <c r="J193" s="272">
        <v>48</v>
      </c>
      <c r="K193" s="272">
        <v>21312</v>
      </c>
      <c r="L193" s="272">
        <v>0.94117647058823528</v>
      </c>
      <c r="M193" s="272">
        <v>444</v>
      </c>
      <c r="N193" s="272">
        <v>57</v>
      </c>
      <c r="O193" s="272">
        <v>25308</v>
      </c>
      <c r="P193" s="292">
        <v>1.1176470588235294</v>
      </c>
      <c r="Q193" s="273">
        <v>444</v>
      </c>
    </row>
    <row r="194" spans="1:17" ht="14.4" customHeight="1" x14ac:dyDescent="0.3">
      <c r="A194" s="268" t="s">
        <v>694</v>
      </c>
      <c r="B194" s="269" t="s">
        <v>535</v>
      </c>
      <c r="C194" s="269" t="s">
        <v>536</v>
      </c>
      <c r="D194" s="269" t="s">
        <v>603</v>
      </c>
      <c r="E194" s="269" t="s">
        <v>604</v>
      </c>
      <c r="F194" s="272">
        <v>105</v>
      </c>
      <c r="G194" s="272">
        <v>4200</v>
      </c>
      <c r="H194" s="272">
        <v>1</v>
      </c>
      <c r="I194" s="272">
        <v>40</v>
      </c>
      <c r="J194" s="272">
        <v>77</v>
      </c>
      <c r="K194" s="272">
        <v>3080</v>
      </c>
      <c r="L194" s="272">
        <v>0.73333333333333328</v>
      </c>
      <c r="M194" s="272">
        <v>40</v>
      </c>
      <c r="N194" s="272">
        <v>90</v>
      </c>
      <c r="O194" s="272">
        <v>3690</v>
      </c>
      <c r="P194" s="292">
        <v>0.87857142857142856</v>
      </c>
      <c r="Q194" s="273">
        <v>41</v>
      </c>
    </row>
    <row r="195" spans="1:17" ht="14.4" customHeight="1" x14ac:dyDescent="0.3">
      <c r="A195" s="268" t="s">
        <v>694</v>
      </c>
      <c r="B195" s="269" t="s">
        <v>535</v>
      </c>
      <c r="C195" s="269" t="s">
        <v>536</v>
      </c>
      <c r="D195" s="269" t="s">
        <v>605</v>
      </c>
      <c r="E195" s="269" t="s">
        <v>606</v>
      </c>
      <c r="F195" s="272">
        <v>2</v>
      </c>
      <c r="G195" s="272">
        <v>302</v>
      </c>
      <c r="H195" s="272">
        <v>1</v>
      </c>
      <c r="I195" s="272">
        <v>151</v>
      </c>
      <c r="J195" s="272">
        <v>2</v>
      </c>
      <c r="K195" s="272">
        <v>302</v>
      </c>
      <c r="L195" s="272">
        <v>1</v>
      </c>
      <c r="M195" s="272">
        <v>151</v>
      </c>
      <c r="N195" s="272">
        <v>2</v>
      </c>
      <c r="O195" s="272">
        <v>304</v>
      </c>
      <c r="P195" s="292">
        <v>1.0066225165562914</v>
      </c>
      <c r="Q195" s="273">
        <v>152</v>
      </c>
    </row>
    <row r="196" spans="1:17" ht="14.4" customHeight="1" x14ac:dyDescent="0.3">
      <c r="A196" s="268" t="s">
        <v>694</v>
      </c>
      <c r="B196" s="269" t="s">
        <v>535</v>
      </c>
      <c r="C196" s="269" t="s">
        <v>536</v>
      </c>
      <c r="D196" s="269" t="s">
        <v>607</v>
      </c>
      <c r="E196" s="269" t="s">
        <v>608</v>
      </c>
      <c r="F196" s="272">
        <v>20</v>
      </c>
      <c r="G196" s="272">
        <v>9800</v>
      </c>
      <c r="H196" s="272">
        <v>1</v>
      </c>
      <c r="I196" s="272">
        <v>490</v>
      </c>
      <c r="J196" s="272">
        <v>18</v>
      </c>
      <c r="K196" s="272">
        <v>8820</v>
      </c>
      <c r="L196" s="272">
        <v>0.9</v>
      </c>
      <c r="M196" s="272">
        <v>490</v>
      </c>
      <c r="N196" s="272">
        <v>36</v>
      </c>
      <c r="O196" s="272">
        <v>17640</v>
      </c>
      <c r="P196" s="292">
        <v>1.8</v>
      </c>
      <c r="Q196" s="273">
        <v>490</v>
      </c>
    </row>
    <row r="197" spans="1:17" ht="14.4" customHeight="1" x14ac:dyDescent="0.3">
      <c r="A197" s="268" t="s">
        <v>694</v>
      </c>
      <c r="B197" s="269" t="s">
        <v>535</v>
      </c>
      <c r="C197" s="269" t="s">
        <v>536</v>
      </c>
      <c r="D197" s="269" t="s">
        <v>611</v>
      </c>
      <c r="E197" s="269" t="s">
        <v>612</v>
      </c>
      <c r="F197" s="272">
        <v>4</v>
      </c>
      <c r="G197" s="272">
        <v>1308</v>
      </c>
      <c r="H197" s="272">
        <v>1</v>
      </c>
      <c r="I197" s="272">
        <v>327</v>
      </c>
      <c r="J197" s="272">
        <v>2</v>
      </c>
      <c r="K197" s="272">
        <v>654</v>
      </c>
      <c r="L197" s="272">
        <v>0.5</v>
      </c>
      <c r="M197" s="272">
        <v>327</v>
      </c>
      <c r="N197" s="272">
        <v>3</v>
      </c>
      <c r="O197" s="272">
        <v>981</v>
      </c>
      <c r="P197" s="292">
        <v>0.75</v>
      </c>
      <c r="Q197" s="273">
        <v>327</v>
      </c>
    </row>
    <row r="198" spans="1:17" ht="14.4" customHeight="1" x14ac:dyDescent="0.3">
      <c r="A198" s="268" t="s">
        <v>694</v>
      </c>
      <c r="B198" s="269" t="s">
        <v>535</v>
      </c>
      <c r="C198" s="269" t="s">
        <v>536</v>
      </c>
      <c r="D198" s="269" t="s">
        <v>613</v>
      </c>
      <c r="E198" s="269" t="s">
        <v>614</v>
      </c>
      <c r="F198" s="272">
        <v>20</v>
      </c>
      <c r="G198" s="272">
        <v>620</v>
      </c>
      <c r="H198" s="272">
        <v>1</v>
      </c>
      <c r="I198" s="272">
        <v>31</v>
      </c>
      <c r="J198" s="272">
        <v>119</v>
      </c>
      <c r="K198" s="272">
        <v>3689</v>
      </c>
      <c r="L198" s="272">
        <v>5.95</v>
      </c>
      <c r="M198" s="272">
        <v>31</v>
      </c>
      <c r="N198" s="272">
        <v>95</v>
      </c>
      <c r="O198" s="272">
        <v>2945</v>
      </c>
      <c r="P198" s="292">
        <v>4.75</v>
      </c>
      <c r="Q198" s="273">
        <v>31</v>
      </c>
    </row>
    <row r="199" spans="1:17" ht="14.4" customHeight="1" x14ac:dyDescent="0.3">
      <c r="A199" s="268" t="s">
        <v>694</v>
      </c>
      <c r="B199" s="269" t="s">
        <v>535</v>
      </c>
      <c r="C199" s="269" t="s">
        <v>536</v>
      </c>
      <c r="D199" s="269" t="s">
        <v>615</v>
      </c>
      <c r="E199" s="269" t="s">
        <v>616</v>
      </c>
      <c r="F199" s="272">
        <v>1</v>
      </c>
      <c r="G199" s="272">
        <v>961</v>
      </c>
      <c r="H199" s="272">
        <v>1</v>
      </c>
      <c r="I199" s="272">
        <v>961</v>
      </c>
      <c r="J199" s="272"/>
      <c r="K199" s="272"/>
      <c r="L199" s="272"/>
      <c r="M199" s="272"/>
      <c r="N199" s="272"/>
      <c r="O199" s="272"/>
      <c r="P199" s="292"/>
      <c r="Q199" s="273"/>
    </row>
    <row r="200" spans="1:17" ht="14.4" customHeight="1" x14ac:dyDescent="0.3">
      <c r="A200" s="268" t="s">
        <v>694</v>
      </c>
      <c r="B200" s="269" t="s">
        <v>535</v>
      </c>
      <c r="C200" s="269" t="s">
        <v>536</v>
      </c>
      <c r="D200" s="269" t="s">
        <v>625</v>
      </c>
      <c r="E200" s="269" t="s">
        <v>626</v>
      </c>
      <c r="F200" s="272">
        <v>3</v>
      </c>
      <c r="G200" s="272">
        <v>609</v>
      </c>
      <c r="H200" s="272">
        <v>1</v>
      </c>
      <c r="I200" s="272">
        <v>203</v>
      </c>
      <c r="J200" s="272">
        <v>3</v>
      </c>
      <c r="K200" s="272">
        <v>612</v>
      </c>
      <c r="L200" s="272">
        <v>1.0049261083743843</v>
      </c>
      <c r="M200" s="272">
        <v>204</v>
      </c>
      <c r="N200" s="272">
        <v>4</v>
      </c>
      <c r="O200" s="272">
        <v>820</v>
      </c>
      <c r="P200" s="292">
        <v>1.3464696223316912</v>
      </c>
      <c r="Q200" s="273">
        <v>205</v>
      </c>
    </row>
    <row r="201" spans="1:17" ht="14.4" customHeight="1" x14ac:dyDescent="0.3">
      <c r="A201" s="268" t="s">
        <v>694</v>
      </c>
      <c r="B201" s="269" t="s">
        <v>535</v>
      </c>
      <c r="C201" s="269" t="s">
        <v>536</v>
      </c>
      <c r="D201" s="269" t="s">
        <v>627</v>
      </c>
      <c r="E201" s="269" t="s">
        <v>628</v>
      </c>
      <c r="F201" s="272">
        <v>3</v>
      </c>
      <c r="G201" s="272">
        <v>1128</v>
      </c>
      <c r="H201" s="272">
        <v>1</v>
      </c>
      <c r="I201" s="272">
        <v>376</v>
      </c>
      <c r="J201" s="272">
        <v>3</v>
      </c>
      <c r="K201" s="272">
        <v>1128</v>
      </c>
      <c r="L201" s="272">
        <v>1</v>
      </c>
      <c r="M201" s="272">
        <v>376</v>
      </c>
      <c r="N201" s="272">
        <v>5</v>
      </c>
      <c r="O201" s="272">
        <v>1885</v>
      </c>
      <c r="P201" s="292">
        <v>1.6710992907801419</v>
      </c>
      <c r="Q201" s="273">
        <v>377</v>
      </c>
    </row>
    <row r="202" spans="1:17" ht="14.4" customHeight="1" x14ac:dyDescent="0.3">
      <c r="A202" s="268" t="s">
        <v>694</v>
      </c>
      <c r="B202" s="269" t="s">
        <v>535</v>
      </c>
      <c r="C202" s="269" t="s">
        <v>536</v>
      </c>
      <c r="D202" s="269" t="s">
        <v>639</v>
      </c>
      <c r="E202" s="269" t="s">
        <v>640</v>
      </c>
      <c r="F202" s="272">
        <v>3</v>
      </c>
      <c r="G202" s="272">
        <v>5997</v>
      </c>
      <c r="H202" s="272">
        <v>1</v>
      </c>
      <c r="I202" s="272">
        <v>1999</v>
      </c>
      <c r="J202" s="272">
        <v>2</v>
      </c>
      <c r="K202" s="272">
        <v>4026</v>
      </c>
      <c r="L202" s="272">
        <v>0.67133566783391696</v>
      </c>
      <c r="M202" s="272">
        <v>2013</v>
      </c>
      <c r="N202" s="272"/>
      <c r="O202" s="272"/>
      <c r="P202" s="292"/>
      <c r="Q202" s="273"/>
    </row>
    <row r="203" spans="1:17" ht="14.4" customHeight="1" x14ac:dyDescent="0.3">
      <c r="A203" s="268" t="s">
        <v>694</v>
      </c>
      <c r="B203" s="269" t="s">
        <v>535</v>
      </c>
      <c r="C203" s="269" t="s">
        <v>536</v>
      </c>
      <c r="D203" s="269" t="s">
        <v>645</v>
      </c>
      <c r="E203" s="269" t="s">
        <v>646</v>
      </c>
      <c r="F203" s="272"/>
      <c r="G203" s="272"/>
      <c r="H203" s="272"/>
      <c r="I203" s="272"/>
      <c r="J203" s="272">
        <v>1</v>
      </c>
      <c r="K203" s="272">
        <v>761</v>
      </c>
      <c r="L203" s="272"/>
      <c r="M203" s="272">
        <v>761</v>
      </c>
      <c r="N203" s="272">
        <v>1</v>
      </c>
      <c r="O203" s="272">
        <v>761</v>
      </c>
      <c r="P203" s="292"/>
      <c r="Q203" s="273">
        <v>761</v>
      </c>
    </row>
    <row r="204" spans="1:17" ht="14.4" customHeight="1" x14ac:dyDescent="0.3">
      <c r="A204" s="268" t="s">
        <v>694</v>
      </c>
      <c r="B204" s="269" t="s">
        <v>535</v>
      </c>
      <c r="C204" s="269" t="s">
        <v>536</v>
      </c>
      <c r="D204" s="269" t="s">
        <v>647</v>
      </c>
      <c r="E204" s="269" t="s">
        <v>648</v>
      </c>
      <c r="F204" s="272">
        <v>334</v>
      </c>
      <c r="G204" s="272">
        <v>5344</v>
      </c>
      <c r="H204" s="272">
        <v>1</v>
      </c>
      <c r="I204" s="272">
        <v>16</v>
      </c>
      <c r="J204" s="272">
        <v>240</v>
      </c>
      <c r="K204" s="272">
        <v>3840</v>
      </c>
      <c r="L204" s="272">
        <v>0.71856287425149701</v>
      </c>
      <c r="M204" s="272">
        <v>16</v>
      </c>
      <c r="N204" s="272">
        <v>331</v>
      </c>
      <c r="O204" s="272">
        <v>5296</v>
      </c>
      <c r="P204" s="292">
        <v>0.99101796407185627</v>
      </c>
      <c r="Q204" s="273">
        <v>16</v>
      </c>
    </row>
    <row r="205" spans="1:17" ht="14.4" customHeight="1" x14ac:dyDescent="0.3">
      <c r="A205" s="268" t="s">
        <v>694</v>
      </c>
      <c r="B205" s="269" t="s">
        <v>535</v>
      </c>
      <c r="C205" s="269" t="s">
        <v>536</v>
      </c>
      <c r="D205" s="269" t="s">
        <v>649</v>
      </c>
      <c r="E205" s="269" t="s">
        <v>650</v>
      </c>
      <c r="F205" s="272">
        <v>18</v>
      </c>
      <c r="G205" s="272">
        <v>2340</v>
      </c>
      <c r="H205" s="272">
        <v>1</v>
      </c>
      <c r="I205" s="272">
        <v>130</v>
      </c>
      <c r="J205" s="272">
        <v>257</v>
      </c>
      <c r="K205" s="272">
        <v>33667</v>
      </c>
      <c r="L205" s="272">
        <v>14.387606837606837</v>
      </c>
      <c r="M205" s="272">
        <v>131</v>
      </c>
      <c r="N205" s="272">
        <v>104</v>
      </c>
      <c r="O205" s="272">
        <v>13832</v>
      </c>
      <c r="P205" s="292">
        <v>5.9111111111111114</v>
      </c>
      <c r="Q205" s="273">
        <v>133</v>
      </c>
    </row>
    <row r="206" spans="1:17" ht="14.4" customHeight="1" x14ac:dyDescent="0.3">
      <c r="A206" s="268" t="s">
        <v>694</v>
      </c>
      <c r="B206" s="269" t="s">
        <v>535</v>
      </c>
      <c r="C206" s="269" t="s">
        <v>536</v>
      </c>
      <c r="D206" s="269" t="s">
        <v>651</v>
      </c>
      <c r="E206" s="269" t="s">
        <v>652</v>
      </c>
      <c r="F206" s="272">
        <v>37</v>
      </c>
      <c r="G206" s="272">
        <v>18648</v>
      </c>
      <c r="H206" s="272">
        <v>1</v>
      </c>
      <c r="I206" s="272">
        <v>504</v>
      </c>
      <c r="J206" s="272">
        <v>88</v>
      </c>
      <c r="K206" s="272">
        <v>44440</v>
      </c>
      <c r="L206" s="272">
        <v>2.3830973830973829</v>
      </c>
      <c r="M206" s="272">
        <v>505</v>
      </c>
      <c r="N206" s="272">
        <v>77</v>
      </c>
      <c r="O206" s="272">
        <v>38962</v>
      </c>
      <c r="P206" s="292">
        <v>2.0893393393393391</v>
      </c>
      <c r="Q206" s="273">
        <v>506</v>
      </c>
    </row>
    <row r="207" spans="1:17" ht="14.4" customHeight="1" x14ac:dyDescent="0.3">
      <c r="A207" s="268" t="s">
        <v>694</v>
      </c>
      <c r="B207" s="269" t="s">
        <v>535</v>
      </c>
      <c r="C207" s="269" t="s">
        <v>536</v>
      </c>
      <c r="D207" s="269" t="s">
        <v>653</v>
      </c>
      <c r="E207" s="269" t="s">
        <v>654</v>
      </c>
      <c r="F207" s="272">
        <v>52</v>
      </c>
      <c r="G207" s="272">
        <v>5252</v>
      </c>
      <c r="H207" s="272">
        <v>1</v>
      </c>
      <c r="I207" s="272">
        <v>101</v>
      </c>
      <c r="J207" s="272">
        <v>192</v>
      </c>
      <c r="K207" s="272">
        <v>19392</v>
      </c>
      <c r="L207" s="272">
        <v>3.6923076923076925</v>
      </c>
      <c r="M207" s="272">
        <v>101</v>
      </c>
      <c r="N207" s="272">
        <v>145</v>
      </c>
      <c r="O207" s="272">
        <v>14790</v>
      </c>
      <c r="P207" s="292">
        <v>2.8160700685453159</v>
      </c>
      <c r="Q207" s="273">
        <v>102</v>
      </c>
    </row>
    <row r="208" spans="1:17" ht="14.4" customHeight="1" x14ac:dyDescent="0.3">
      <c r="A208" s="268" t="s">
        <v>694</v>
      </c>
      <c r="B208" s="269" t="s">
        <v>535</v>
      </c>
      <c r="C208" s="269" t="s">
        <v>536</v>
      </c>
      <c r="D208" s="269" t="s">
        <v>655</v>
      </c>
      <c r="E208" s="269" t="s">
        <v>656</v>
      </c>
      <c r="F208" s="272">
        <v>10</v>
      </c>
      <c r="G208" s="272">
        <v>2120</v>
      </c>
      <c r="H208" s="272">
        <v>1</v>
      </c>
      <c r="I208" s="272">
        <v>212</v>
      </c>
      <c r="J208" s="272">
        <v>7</v>
      </c>
      <c r="K208" s="272">
        <v>1498</v>
      </c>
      <c r="L208" s="272">
        <v>0.70660377358490567</v>
      </c>
      <c r="M208" s="272">
        <v>214</v>
      </c>
      <c r="N208" s="272">
        <v>8</v>
      </c>
      <c r="O208" s="272">
        <v>1720</v>
      </c>
      <c r="P208" s="292">
        <v>0.81132075471698117</v>
      </c>
      <c r="Q208" s="273">
        <v>215</v>
      </c>
    </row>
    <row r="209" spans="1:17" ht="14.4" customHeight="1" x14ac:dyDescent="0.3">
      <c r="A209" s="268" t="s">
        <v>697</v>
      </c>
      <c r="B209" s="269" t="s">
        <v>535</v>
      </c>
      <c r="C209" s="269" t="s">
        <v>536</v>
      </c>
      <c r="D209" s="269" t="s">
        <v>537</v>
      </c>
      <c r="E209" s="269" t="s">
        <v>538</v>
      </c>
      <c r="F209" s="272">
        <v>151</v>
      </c>
      <c r="G209" s="272">
        <v>23858</v>
      </c>
      <c r="H209" s="272">
        <v>1</v>
      </c>
      <c r="I209" s="272">
        <v>158</v>
      </c>
      <c r="J209" s="272">
        <v>125</v>
      </c>
      <c r="K209" s="272">
        <v>19750</v>
      </c>
      <c r="L209" s="272">
        <v>0.82781456953642385</v>
      </c>
      <c r="M209" s="272">
        <v>158</v>
      </c>
      <c r="N209" s="272">
        <v>167</v>
      </c>
      <c r="O209" s="272">
        <v>26553</v>
      </c>
      <c r="P209" s="292">
        <v>1.1129600134126918</v>
      </c>
      <c r="Q209" s="273">
        <v>159</v>
      </c>
    </row>
    <row r="210" spans="1:17" ht="14.4" customHeight="1" x14ac:dyDescent="0.3">
      <c r="A210" s="268" t="s">
        <v>697</v>
      </c>
      <c r="B210" s="269" t="s">
        <v>535</v>
      </c>
      <c r="C210" s="269" t="s">
        <v>536</v>
      </c>
      <c r="D210" s="269" t="s">
        <v>539</v>
      </c>
      <c r="E210" s="269" t="s">
        <v>540</v>
      </c>
      <c r="F210" s="272">
        <v>45</v>
      </c>
      <c r="G210" s="272">
        <v>3735</v>
      </c>
      <c r="H210" s="272">
        <v>1</v>
      </c>
      <c r="I210" s="272">
        <v>83</v>
      </c>
      <c r="J210" s="272">
        <v>19</v>
      </c>
      <c r="K210" s="272">
        <v>1577</v>
      </c>
      <c r="L210" s="272">
        <v>0.42222222222222222</v>
      </c>
      <c r="M210" s="272">
        <v>83</v>
      </c>
      <c r="N210" s="272">
        <v>50</v>
      </c>
      <c r="O210" s="272">
        <v>4200</v>
      </c>
      <c r="P210" s="292">
        <v>1.1244979919678715</v>
      </c>
      <c r="Q210" s="273">
        <v>84</v>
      </c>
    </row>
    <row r="211" spans="1:17" ht="14.4" customHeight="1" x14ac:dyDescent="0.3">
      <c r="A211" s="268" t="s">
        <v>697</v>
      </c>
      <c r="B211" s="269" t="s">
        <v>535</v>
      </c>
      <c r="C211" s="269" t="s">
        <v>536</v>
      </c>
      <c r="D211" s="269" t="s">
        <v>553</v>
      </c>
      <c r="E211" s="269" t="s">
        <v>554</v>
      </c>
      <c r="F211" s="272">
        <v>276</v>
      </c>
      <c r="G211" s="272">
        <v>25944</v>
      </c>
      <c r="H211" s="272">
        <v>1</v>
      </c>
      <c r="I211" s="272">
        <v>94</v>
      </c>
      <c r="J211" s="272">
        <v>176</v>
      </c>
      <c r="K211" s="272">
        <v>16720</v>
      </c>
      <c r="L211" s="272">
        <v>0.64446500154178232</v>
      </c>
      <c r="M211" s="272">
        <v>95</v>
      </c>
      <c r="N211" s="272">
        <v>251</v>
      </c>
      <c r="O211" s="272">
        <v>24096</v>
      </c>
      <c r="P211" s="292">
        <v>0.92876965772432929</v>
      </c>
      <c r="Q211" s="273">
        <v>96</v>
      </c>
    </row>
    <row r="212" spans="1:17" ht="14.4" customHeight="1" x14ac:dyDescent="0.3">
      <c r="A212" s="268" t="s">
        <v>697</v>
      </c>
      <c r="B212" s="269" t="s">
        <v>535</v>
      </c>
      <c r="C212" s="269" t="s">
        <v>536</v>
      </c>
      <c r="D212" s="269" t="s">
        <v>563</v>
      </c>
      <c r="E212" s="269" t="s">
        <v>564</v>
      </c>
      <c r="F212" s="272"/>
      <c r="G212" s="272"/>
      <c r="H212" s="272"/>
      <c r="I212" s="272"/>
      <c r="J212" s="272">
        <v>1</v>
      </c>
      <c r="K212" s="272">
        <v>486</v>
      </c>
      <c r="L212" s="272"/>
      <c r="M212" s="272">
        <v>486</v>
      </c>
      <c r="N212" s="272"/>
      <c r="O212" s="272"/>
      <c r="P212" s="292"/>
      <c r="Q212" s="273"/>
    </row>
    <row r="213" spans="1:17" ht="14.4" customHeight="1" x14ac:dyDescent="0.3">
      <c r="A213" s="268" t="s">
        <v>697</v>
      </c>
      <c r="B213" s="269" t="s">
        <v>535</v>
      </c>
      <c r="C213" s="269" t="s">
        <v>536</v>
      </c>
      <c r="D213" s="269" t="s">
        <v>565</v>
      </c>
      <c r="E213" s="269" t="s">
        <v>566</v>
      </c>
      <c r="F213" s="272">
        <v>1</v>
      </c>
      <c r="G213" s="272">
        <v>1162</v>
      </c>
      <c r="H213" s="272">
        <v>1</v>
      </c>
      <c r="I213" s="272">
        <v>1162</v>
      </c>
      <c r="J213" s="272"/>
      <c r="K213" s="272"/>
      <c r="L213" s="272"/>
      <c r="M213" s="272"/>
      <c r="N213" s="272">
        <v>5</v>
      </c>
      <c r="O213" s="272">
        <v>5825</v>
      </c>
      <c r="P213" s="292">
        <v>5.0129087779690193</v>
      </c>
      <c r="Q213" s="273">
        <v>1165</v>
      </c>
    </row>
    <row r="214" spans="1:17" ht="14.4" customHeight="1" x14ac:dyDescent="0.3">
      <c r="A214" s="268" t="s">
        <v>697</v>
      </c>
      <c r="B214" s="269" t="s">
        <v>535</v>
      </c>
      <c r="C214" s="269" t="s">
        <v>536</v>
      </c>
      <c r="D214" s="269" t="s">
        <v>573</v>
      </c>
      <c r="E214" s="269" t="s">
        <v>574</v>
      </c>
      <c r="F214" s="272">
        <v>93</v>
      </c>
      <c r="G214" s="272">
        <v>3534</v>
      </c>
      <c r="H214" s="272">
        <v>1</v>
      </c>
      <c r="I214" s="272">
        <v>38</v>
      </c>
      <c r="J214" s="272">
        <v>114</v>
      </c>
      <c r="K214" s="272">
        <v>4446</v>
      </c>
      <c r="L214" s="272">
        <v>1.2580645161290323</v>
      </c>
      <c r="M214" s="272">
        <v>39</v>
      </c>
      <c r="N214" s="272">
        <v>130</v>
      </c>
      <c r="O214" s="272">
        <v>5070</v>
      </c>
      <c r="P214" s="292">
        <v>1.4346349745331071</v>
      </c>
      <c r="Q214" s="273">
        <v>39</v>
      </c>
    </row>
    <row r="215" spans="1:17" ht="14.4" customHeight="1" x14ac:dyDescent="0.3">
      <c r="A215" s="268" t="s">
        <v>697</v>
      </c>
      <c r="B215" s="269" t="s">
        <v>535</v>
      </c>
      <c r="C215" s="269" t="s">
        <v>536</v>
      </c>
      <c r="D215" s="269" t="s">
        <v>577</v>
      </c>
      <c r="E215" s="269" t="s">
        <v>578</v>
      </c>
      <c r="F215" s="272">
        <v>2</v>
      </c>
      <c r="G215" s="272">
        <v>806</v>
      </c>
      <c r="H215" s="272">
        <v>1</v>
      </c>
      <c r="I215" s="272">
        <v>403</v>
      </c>
      <c r="J215" s="272"/>
      <c r="K215" s="272"/>
      <c r="L215" s="272"/>
      <c r="M215" s="272"/>
      <c r="N215" s="272"/>
      <c r="O215" s="272"/>
      <c r="P215" s="292"/>
      <c r="Q215" s="273"/>
    </row>
    <row r="216" spans="1:17" ht="14.4" customHeight="1" x14ac:dyDescent="0.3">
      <c r="A216" s="268" t="s">
        <v>697</v>
      </c>
      <c r="B216" s="269" t="s">
        <v>535</v>
      </c>
      <c r="C216" s="269" t="s">
        <v>536</v>
      </c>
      <c r="D216" s="269" t="s">
        <v>579</v>
      </c>
      <c r="E216" s="269" t="s">
        <v>580</v>
      </c>
      <c r="F216" s="272">
        <v>42</v>
      </c>
      <c r="G216" s="272">
        <v>1638</v>
      </c>
      <c r="H216" s="272">
        <v>1</v>
      </c>
      <c r="I216" s="272">
        <v>39</v>
      </c>
      <c r="J216" s="272">
        <v>40</v>
      </c>
      <c r="K216" s="272">
        <v>1600</v>
      </c>
      <c r="L216" s="272">
        <v>0.97680097680097677</v>
      </c>
      <c r="M216" s="272">
        <v>40</v>
      </c>
      <c r="N216" s="272">
        <v>66</v>
      </c>
      <c r="O216" s="272">
        <v>2640</v>
      </c>
      <c r="P216" s="292">
        <v>1.6117216117216118</v>
      </c>
      <c r="Q216" s="273">
        <v>40</v>
      </c>
    </row>
    <row r="217" spans="1:17" ht="14.4" customHeight="1" x14ac:dyDescent="0.3">
      <c r="A217" s="268" t="s">
        <v>697</v>
      </c>
      <c r="B217" s="269" t="s">
        <v>535</v>
      </c>
      <c r="C217" s="269" t="s">
        <v>536</v>
      </c>
      <c r="D217" s="269" t="s">
        <v>581</v>
      </c>
      <c r="E217" s="269" t="s">
        <v>582</v>
      </c>
      <c r="F217" s="272">
        <v>214</v>
      </c>
      <c r="G217" s="272">
        <v>23754</v>
      </c>
      <c r="H217" s="272">
        <v>1</v>
      </c>
      <c r="I217" s="272">
        <v>111</v>
      </c>
      <c r="J217" s="272">
        <v>214</v>
      </c>
      <c r="K217" s="272">
        <v>23968</v>
      </c>
      <c r="L217" s="272">
        <v>1.0090090090090089</v>
      </c>
      <c r="M217" s="272">
        <v>112</v>
      </c>
      <c r="N217" s="272">
        <v>292</v>
      </c>
      <c r="O217" s="272">
        <v>32996</v>
      </c>
      <c r="P217" s="292">
        <v>1.3890713143049591</v>
      </c>
      <c r="Q217" s="273">
        <v>113</v>
      </c>
    </row>
    <row r="218" spans="1:17" ht="14.4" customHeight="1" x14ac:dyDescent="0.3">
      <c r="A218" s="268" t="s">
        <v>697</v>
      </c>
      <c r="B218" s="269" t="s">
        <v>535</v>
      </c>
      <c r="C218" s="269" t="s">
        <v>536</v>
      </c>
      <c r="D218" s="269" t="s">
        <v>583</v>
      </c>
      <c r="E218" s="269" t="s">
        <v>584</v>
      </c>
      <c r="F218" s="272">
        <v>15</v>
      </c>
      <c r="G218" s="272">
        <v>315</v>
      </c>
      <c r="H218" s="272">
        <v>1</v>
      </c>
      <c r="I218" s="272">
        <v>21</v>
      </c>
      <c r="J218" s="272">
        <v>8</v>
      </c>
      <c r="K218" s="272">
        <v>168</v>
      </c>
      <c r="L218" s="272">
        <v>0.53333333333333333</v>
      </c>
      <c r="M218" s="272">
        <v>21</v>
      </c>
      <c r="N218" s="272">
        <v>13</v>
      </c>
      <c r="O218" s="272">
        <v>273</v>
      </c>
      <c r="P218" s="292">
        <v>0.8666666666666667</v>
      </c>
      <c r="Q218" s="273">
        <v>21</v>
      </c>
    </row>
    <row r="219" spans="1:17" ht="14.4" customHeight="1" x14ac:dyDescent="0.3">
      <c r="A219" s="268" t="s">
        <v>697</v>
      </c>
      <c r="B219" s="269" t="s">
        <v>535</v>
      </c>
      <c r="C219" s="269" t="s">
        <v>536</v>
      </c>
      <c r="D219" s="269" t="s">
        <v>587</v>
      </c>
      <c r="E219" s="269" t="s">
        <v>588</v>
      </c>
      <c r="F219" s="272">
        <v>14</v>
      </c>
      <c r="G219" s="272">
        <v>5348</v>
      </c>
      <c r="H219" s="272">
        <v>1</v>
      </c>
      <c r="I219" s="272">
        <v>382</v>
      </c>
      <c r="J219" s="272">
        <v>10</v>
      </c>
      <c r="K219" s="272">
        <v>3820</v>
      </c>
      <c r="L219" s="272">
        <v>0.7142857142857143</v>
      </c>
      <c r="M219" s="272">
        <v>382</v>
      </c>
      <c r="N219" s="272">
        <v>17</v>
      </c>
      <c r="O219" s="272">
        <v>6494</v>
      </c>
      <c r="P219" s="292">
        <v>1.2142857142857142</v>
      </c>
      <c r="Q219" s="273">
        <v>382</v>
      </c>
    </row>
    <row r="220" spans="1:17" ht="14.4" customHeight="1" x14ac:dyDescent="0.3">
      <c r="A220" s="268" t="s">
        <v>697</v>
      </c>
      <c r="B220" s="269" t="s">
        <v>535</v>
      </c>
      <c r="C220" s="269" t="s">
        <v>536</v>
      </c>
      <c r="D220" s="269" t="s">
        <v>589</v>
      </c>
      <c r="E220" s="269" t="s">
        <v>590</v>
      </c>
      <c r="F220" s="272">
        <v>68</v>
      </c>
      <c r="G220" s="272">
        <v>33048</v>
      </c>
      <c r="H220" s="272">
        <v>1</v>
      </c>
      <c r="I220" s="272">
        <v>486</v>
      </c>
      <c r="J220" s="272">
        <v>47</v>
      </c>
      <c r="K220" s="272">
        <v>22842</v>
      </c>
      <c r="L220" s="272">
        <v>0.69117647058823528</v>
      </c>
      <c r="M220" s="272">
        <v>486</v>
      </c>
      <c r="N220" s="272">
        <v>33</v>
      </c>
      <c r="O220" s="272">
        <v>16038</v>
      </c>
      <c r="P220" s="292">
        <v>0.48529411764705882</v>
      </c>
      <c r="Q220" s="273">
        <v>486</v>
      </c>
    </row>
    <row r="221" spans="1:17" ht="14.4" customHeight="1" x14ac:dyDescent="0.3">
      <c r="A221" s="268" t="s">
        <v>697</v>
      </c>
      <c r="B221" s="269" t="s">
        <v>535</v>
      </c>
      <c r="C221" s="269" t="s">
        <v>536</v>
      </c>
      <c r="D221" s="269" t="s">
        <v>591</v>
      </c>
      <c r="E221" s="269" t="s">
        <v>592</v>
      </c>
      <c r="F221" s="272">
        <v>1</v>
      </c>
      <c r="G221" s="272">
        <v>601</v>
      </c>
      <c r="H221" s="272">
        <v>1</v>
      </c>
      <c r="I221" s="272">
        <v>601</v>
      </c>
      <c r="J221" s="272">
        <v>2</v>
      </c>
      <c r="K221" s="272">
        <v>1206</v>
      </c>
      <c r="L221" s="272">
        <v>2.0066555740432612</v>
      </c>
      <c r="M221" s="272">
        <v>603</v>
      </c>
      <c r="N221" s="272">
        <v>1</v>
      </c>
      <c r="O221" s="272">
        <v>604</v>
      </c>
      <c r="P221" s="292">
        <v>1.0049916805324459</v>
      </c>
      <c r="Q221" s="273">
        <v>604</v>
      </c>
    </row>
    <row r="222" spans="1:17" ht="14.4" customHeight="1" x14ac:dyDescent="0.3">
      <c r="A222" s="268" t="s">
        <v>697</v>
      </c>
      <c r="B222" s="269" t="s">
        <v>535</v>
      </c>
      <c r="C222" s="269" t="s">
        <v>536</v>
      </c>
      <c r="D222" s="269" t="s">
        <v>593</v>
      </c>
      <c r="E222" s="269" t="s">
        <v>594</v>
      </c>
      <c r="F222" s="272">
        <v>8</v>
      </c>
      <c r="G222" s="272">
        <v>288</v>
      </c>
      <c r="H222" s="272">
        <v>1</v>
      </c>
      <c r="I222" s="272">
        <v>36</v>
      </c>
      <c r="J222" s="272">
        <v>6</v>
      </c>
      <c r="K222" s="272">
        <v>216</v>
      </c>
      <c r="L222" s="272">
        <v>0.75</v>
      </c>
      <c r="M222" s="272">
        <v>36</v>
      </c>
      <c r="N222" s="272"/>
      <c r="O222" s="272"/>
      <c r="P222" s="292"/>
      <c r="Q222" s="273"/>
    </row>
    <row r="223" spans="1:17" ht="14.4" customHeight="1" x14ac:dyDescent="0.3">
      <c r="A223" s="268" t="s">
        <v>697</v>
      </c>
      <c r="B223" s="269" t="s">
        <v>535</v>
      </c>
      <c r="C223" s="269" t="s">
        <v>536</v>
      </c>
      <c r="D223" s="269" t="s">
        <v>597</v>
      </c>
      <c r="E223" s="269" t="s">
        <v>598</v>
      </c>
      <c r="F223" s="272">
        <v>3</v>
      </c>
      <c r="G223" s="272">
        <v>591</v>
      </c>
      <c r="H223" s="272">
        <v>1</v>
      </c>
      <c r="I223" s="272">
        <v>197</v>
      </c>
      <c r="J223" s="272"/>
      <c r="K223" s="272"/>
      <c r="L223" s="272"/>
      <c r="M223" s="272"/>
      <c r="N223" s="272"/>
      <c r="O223" s="272"/>
      <c r="P223" s="292"/>
      <c r="Q223" s="273"/>
    </row>
    <row r="224" spans="1:17" ht="14.4" customHeight="1" x14ac:dyDescent="0.3">
      <c r="A224" s="268" t="s">
        <v>697</v>
      </c>
      <c r="B224" s="269" t="s">
        <v>535</v>
      </c>
      <c r="C224" s="269" t="s">
        <v>536</v>
      </c>
      <c r="D224" s="269" t="s">
        <v>599</v>
      </c>
      <c r="E224" s="269" t="s">
        <v>600</v>
      </c>
      <c r="F224" s="272">
        <v>24</v>
      </c>
      <c r="G224" s="272">
        <v>10656</v>
      </c>
      <c r="H224" s="272">
        <v>1</v>
      </c>
      <c r="I224" s="272">
        <v>444</v>
      </c>
      <c r="J224" s="272">
        <v>14</v>
      </c>
      <c r="K224" s="272">
        <v>6216</v>
      </c>
      <c r="L224" s="272">
        <v>0.58333333333333337</v>
      </c>
      <c r="M224" s="272">
        <v>444</v>
      </c>
      <c r="N224" s="272">
        <v>18</v>
      </c>
      <c r="O224" s="272">
        <v>7992</v>
      </c>
      <c r="P224" s="292">
        <v>0.75</v>
      </c>
      <c r="Q224" s="273">
        <v>444</v>
      </c>
    </row>
    <row r="225" spans="1:17" ht="14.4" customHeight="1" x14ac:dyDescent="0.3">
      <c r="A225" s="268" t="s">
        <v>697</v>
      </c>
      <c r="B225" s="269" t="s">
        <v>535</v>
      </c>
      <c r="C225" s="269" t="s">
        <v>536</v>
      </c>
      <c r="D225" s="269" t="s">
        <v>603</v>
      </c>
      <c r="E225" s="269" t="s">
        <v>604</v>
      </c>
      <c r="F225" s="272">
        <v>1</v>
      </c>
      <c r="G225" s="272">
        <v>40</v>
      </c>
      <c r="H225" s="272">
        <v>1</v>
      </c>
      <c r="I225" s="272">
        <v>40</v>
      </c>
      <c r="J225" s="272"/>
      <c r="K225" s="272"/>
      <c r="L225" s="272"/>
      <c r="M225" s="272"/>
      <c r="N225" s="272"/>
      <c r="O225" s="272"/>
      <c r="P225" s="292"/>
      <c r="Q225" s="273"/>
    </row>
    <row r="226" spans="1:17" ht="14.4" customHeight="1" x14ac:dyDescent="0.3">
      <c r="A226" s="268" t="s">
        <v>697</v>
      </c>
      <c r="B226" s="269" t="s">
        <v>535</v>
      </c>
      <c r="C226" s="269" t="s">
        <v>536</v>
      </c>
      <c r="D226" s="269" t="s">
        <v>605</v>
      </c>
      <c r="E226" s="269" t="s">
        <v>606</v>
      </c>
      <c r="F226" s="272">
        <v>2</v>
      </c>
      <c r="G226" s="272">
        <v>302</v>
      </c>
      <c r="H226" s="272">
        <v>1</v>
      </c>
      <c r="I226" s="272">
        <v>151</v>
      </c>
      <c r="J226" s="272"/>
      <c r="K226" s="272"/>
      <c r="L226" s="272"/>
      <c r="M226" s="272"/>
      <c r="N226" s="272"/>
      <c r="O226" s="272"/>
      <c r="P226" s="292"/>
      <c r="Q226" s="273"/>
    </row>
    <row r="227" spans="1:17" ht="14.4" customHeight="1" x14ac:dyDescent="0.3">
      <c r="A227" s="268" t="s">
        <v>697</v>
      </c>
      <c r="B227" s="269" t="s">
        <v>535</v>
      </c>
      <c r="C227" s="269" t="s">
        <v>536</v>
      </c>
      <c r="D227" s="269" t="s">
        <v>607</v>
      </c>
      <c r="E227" s="269" t="s">
        <v>608</v>
      </c>
      <c r="F227" s="272">
        <v>84</v>
      </c>
      <c r="G227" s="272">
        <v>41160</v>
      </c>
      <c r="H227" s="272">
        <v>1</v>
      </c>
      <c r="I227" s="272">
        <v>490</v>
      </c>
      <c r="J227" s="272">
        <v>66</v>
      </c>
      <c r="K227" s="272">
        <v>32340</v>
      </c>
      <c r="L227" s="272">
        <v>0.7857142857142857</v>
      </c>
      <c r="M227" s="272">
        <v>490</v>
      </c>
      <c r="N227" s="272">
        <v>104</v>
      </c>
      <c r="O227" s="272">
        <v>50960</v>
      </c>
      <c r="P227" s="292">
        <v>1.2380952380952381</v>
      </c>
      <c r="Q227" s="273">
        <v>490</v>
      </c>
    </row>
    <row r="228" spans="1:17" ht="14.4" customHeight="1" x14ac:dyDescent="0.3">
      <c r="A228" s="268" t="s">
        <v>697</v>
      </c>
      <c r="B228" s="269" t="s">
        <v>535</v>
      </c>
      <c r="C228" s="269" t="s">
        <v>536</v>
      </c>
      <c r="D228" s="269" t="s">
        <v>613</v>
      </c>
      <c r="E228" s="269" t="s">
        <v>614</v>
      </c>
      <c r="F228" s="272">
        <v>3</v>
      </c>
      <c r="G228" s="272">
        <v>93</v>
      </c>
      <c r="H228" s="272">
        <v>1</v>
      </c>
      <c r="I228" s="272">
        <v>31</v>
      </c>
      <c r="J228" s="272">
        <v>7</v>
      </c>
      <c r="K228" s="272">
        <v>217</v>
      </c>
      <c r="L228" s="272">
        <v>2.3333333333333335</v>
      </c>
      <c r="M228" s="272">
        <v>31</v>
      </c>
      <c r="N228" s="272">
        <v>2</v>
      </c>
      <c r="O228" s="272">
        <v>62</v>
      </c>
      <c r="P228" s="292">
        <v>0.66666666666666663</v>
      </c>
      <c r="Q228" s="273">
        <v>31</v>
      </c>
    </row>
    <row r="229" spans="1:17" ht="14.4" customHeight="1" x14ac:dyDescent="0.3">
      <c r="A229" s="268" t="s">
        <v>697</v>
      </c>
      <c r="B229" s="269" t="s">
        <v>535</v>
      </c>
      <c r="C229" s="269" t="s">
        <v>536</v>
      </c>
      <c r="D229" s="269" t="s">
        <v>615</v>
      </c>
      <c r="E229" s="269" t="s">
        <v>616</v>
      </c>
      <c r="F229" s="272">
        <v>10</v>
      </c>
      <c r="G229" s="272">
        <v>9610</v>
      </c>
      <c r="H229" s="272">
        <v>1</v>
      </c>
      <c r="I229" s="272">
        <v>961</v>
      </c>
      <c r="J229" s="272">
        <v>2</v>
      </c>
      <c r="K229" s="272">
        <v>1922</v>
      </c>
      <c r="L229" s="272">
        <v>0.2</v>
      </c>
      <c r="M229" s="272">
        <v>961</v>
      </c>
      <c r="N229" s="272">
        <v>2</v>
      </c>
      <c r="O229" s="272">
        <v>1922</v>
      </c>
      <c r="P229" s="292">
        <v>0.2</v>
      </c>
      <c r="Q229" s="273">
        <v>961</v>
      </c>
    </row>
    <row r="230" spans="1:17" ht="14.4" customHeight="1" x14ac:dyDescent="0.3">
      <c r="A230" s="268" t="s">
        <v>697</v>
      </c>
      <c r="B230" s="269" t="s">
        <v>535</v>
      </c>
      <c r="C230" s="269" t="s">
        <v>536</v>
      </c>
      <c r="D230" s="269" t="s">
        <v>625</v>
      </c>
      <c r="E230" s="269" t="s">
        <v>626</v>
      </c>
      <c r="F230" s="272">
        <v>1</v>
      </c>
      <c r="G230" s="272">
        <v>203</v>
      </c>
      <c r="H230" s="272">
        <v>1</v>
      </c>
      <c r="I230" s="272">
        <v>203</v>
      </c>
      <c r="J230" s="272">
        <v>1</v>
      </c>
      <c r="K230" s="272">
        <v>204</v>
      </c>
      <c r="L230" s="272">
        <v>1.0049261083743843</v>
      </c>
      <c r="M230" s="272">
        <v>204</v>
      </c>
      <c r="N230" s="272">
        <v>1</v>
      </c>
      <c r="O230" s="272">
        <v>205</v>
      </c>
      <c r="P230" s="292">
        <v>1.0098522167487685</v>
      </c>
      <c r="Q230" s="273">
        <v>205</v>
      </c>
    </row>
    <row r="231" spans="1:17" ht="14.4" customHeight="1" x14ac:dyDescent="0.3">
      <c r="A231" s="268" t="s">
        <v>697</v>
      </c>
      <c r="B231" s="269" t="s">
        <v>535</v>
      </c>
      <c r="C231" s="269" t="s">
        <v>536</v>
      </c>
      <c r="D231" s="269" t="s">
        <v>627</v>
      </c>
      <c r="E231" s="269" t="s">
        <v>628</v>
      </c>
      <c r="F231" s="272">
        <v>1</v>
      </c>
      <c r="G231" s="272">
        <v>376</v>
      </c>
      <c r="H231" s="272">
        <v>1</v>
      </c>
      <c r="I231" s="272">
        <v>376</v>
      </c>
      <c r="J231" s="272">
        <v>1</v>
      </c>
      <c r="K231" s="272">
        <v>376</v>
      </c>
      <c r="L231" s="272">
        <v>1</v>
      </c>
      <c r="M231" s="272">
        <v>376</v>
      </c>
      <c r="N231" s="272">
        <v>1</v>
      </c>
      <c r="O231" s="272">
        <v>377</v>
      </c>
      <c r="P231" s="292">
        <v>1.0026595744680851</v>
      </c>
      <c r="Q231" s="273">
        <v>377</v>
      </c>
    </row>
    <row r="232" spans="1:17" ht="14.4" customHeight="1" x14ac:dyDescent="0.3">
      <c r="A232" s="268" t="s">
        <v>697</v>
      </c>
      <c r="B232" s="269" t="s">
        <v>535</v>
      </c>
      <c r="C232" s="269" t="s">
        <v>536</v>
      </c>
      <c r="D232" s="269" t="s">
        <v>631</v>
      </c>
      <c r="E232" s="269" t="s">
        <v>632</v>
      </c>
      <c r="F232" s="272">
        <v>77</v>
      </c>
      <c r="G232" s="272">
        <v>17633</v>
      </c>
      <c r="H232" s="272">
        <v>1</v>
      </c>
      <c r="I232" s="272">
        <v>229</v>
      </c>
      <c r="J232" s="272">
        <v>58</v>
      </c>
      <c r="K232" s="272">
        <v>13340</v>
      </c>
      <c r="L232" s="272">
        <v>0.75653604037883515</v>
      </c>
      <c r="M232" s="272">
        <v>230</v>
      </c>
      <c r="N232" s="272">
        <v>98</v>
      </c>
      <c r="O232" s="272">
        <v>22638</v>
      </c>
      <c r="P232" s="292">
        <v>1.2838427947598254</v>
      </c>
      <c r="Q232" s="273">
        <v>231</v>
      </c>
    </row>
    <row r="233" spans="1:17" ht="14.4" customHeight="1" x14ac:dyDescent="0.3">
      <c r="A233" s="268" t="s">
        <v>697</v>
      </c>
      <c r="B233" s="269" t="s">
        <v>535</v>
      </c>
      <c r="C233" s="269" t="s">
        <v>536</v>
      </c>
      <c r="D233" s="269" t="s">
        <v>633</v>
      </c>
      <c r="E233" s="269" t="s">
        <v>634</v>
      </c>
      <c r="F233" s="272">
        <v>77</v>
      </c>
      <c r="G233" s="272">
        <v>18711</v>
      </c>
      <c r="H233" s="272">
        <v>1</v>
      </c>
      <c r="I233" s="272">
        <v>243</v>
      </c>
      <c r="J233" s="272">
        <v>58</v>
      </c>
      <c r="K233" s="272">
        <v>14152</v>
      </c>
      <c r="L233" s="272">
        <v>0.75634653412431185</v>
      </c>
      <c r="M233" s="272">
        <v>244</v>
      </c>
      <c r="N233" s="272">
        <v>98</v>
      </c>
      <c r="O233" s="272">
        <v>24010</v>
      </c>
      <c r="P233" s="292">
        <v>1.2832023943135054</v>
      </c>
      <c r="Q233" s="273">
        <v>245</v>
      </c>
    </row>
    <row r="234" spans="1:17" ht="14.4" customHeight="1" x14ac:dyDescent="0.3">
      <c r="A234" s="268" t="s">
        <v>697</v>
      </c>
      <c r="B234" s="269" t="s">
        <v>535</v>
      </c>
      <c r="C234" s="269" t="s">
        <v>536</v>
      </c>
      <c r="D234" s="269" t="s">
        <v>635</v>
      </c>
      <c r="E234" s="269" t="s">
        <v>636</v>
      </c>
      <c r="F234" s="272">
        <v>2</v>
      </c>
      <c r="G234" s="272">
        <v>256</v>
      </c>
      <c r="H234" s="272">
        <v>1</v>
      </c>
      <c r="I234" s="272">
        <v>128</v>
      </c>
      <c r="J234" s="272"/>
      <c r="K234" s="272"/>
      <c r="L234" s="272"/>
      <c r="M234" s="272"/>
      <c r="N234" s="272"/>
      <c r="O234" s="272"/>
      <c r="P234" s="292"/>
      <c r="Q234" s="273"/>
    </row>
    <row r="235" spans="1:17" ht="14.4" customHeight="1" x14ac:dyDescent="0.3">
      <c r="A235" s="268" t="s">
        <v>697</v>
      </c>
      <c r="B235" s="269" t="s">
        <v>535</v>
      </c>
      <c r="C235" s="269" t="s">
        <v>536</v>
      </c>
      <c r="D235" s="269" t="s">
        <v>647</v>
      </c>
      <c r="E235" s="269" t="s">
        <v>648</v>
      </c>
      <c r="F235" s="272">
        <v>147</v>
      </c>
      <c r="G235" s="272">
        <v>2352</v>
      </c>
      <c r="H235" s="272">
        <v>1</v>
      </c>
      <c r="I235" s="272">
        <v>16</v>
      </c>
      <c r="J235" s="272">
        <v>102</v>
      </c>
      <c r="K235" s="272">
        <v>1632</v>
      </c>
      <c r="L235" s="272">
        <v>0.69387755102040816</v>
      </c>
      <c r="M235" s="272">
        <v>16</v>
      </c>
      <c r="N235" s="272">
        <v>43</v>
      </c>
      <c r="O235" s="272">
        <v>688</v>
      </c>
      <c r="P235" s="292">
        <v>0.29251700680272108</v>
      </c>
      <c r="Q235" s="273">
        <v>16</v>
      </c>
    </row>
    <row r="236" spans="1:17" ht="14.4" customHeight="1" x14ac:dyDescent="0.3">
      <c r="A236" s="268" t="s">
        <v>697</v>
      </c>
      <c r="B236" s="269" t="s">
        <v>535</v>
      </c>
      <c r="C236" s="269" t="s">
        <v>536</v>
      </c>
      <c r="D236" s="269" t="s">
        <v>649</v>
      </c>
      <c r="E236" s="269" t="s">
        <v>650</v>
      </c>
      <c r="F236" s="272">
        <v>2</v>
      </c>
      <c r="G236" s="272">
        <v>260</v>
      </c>
      <c r="H236" s="272">
        <v>1</v>
      </c>
      <c r="I236" s="272">
        <v>130</v>
      </c>
      <c r="J236" s="272">
        <v>1</v>
      </c>
      <c r="K236" s="272">
        <v>131</v>
      </c>
      <c r="L236" s="272">
        <v>0.50384615384615383</v>
      </c>
      <c r="M236" s="272">
        <v>131</v>
      </c>
      <c r="N236" s="272"/>
      <c r="O236" s="272"/>
      <c r="P236" s="292"/>
      <c r="Q236" s="273"/>
    </row>
    <row r="237" spans="1:17" ht="14.4" customHeight="1" x14ac:dyDescent="0.3">
      <c r="A237" s="268" t="s">
        <v>697</v>
      </c>
      <c r="B237" s="269" t="s">
        <v>535</v>
      </c>
      <c r="C237" s="269" t="s">
        <v>536</v>
      </c>
      <c r="D237" s="269" t="s">
        <v>651</v>
      </c>
      <c r="E237" s="269" t="s">
        <v>652</v>
      </c>
      <c r="F237" s="272"/>
      <c r="G237" s="272"/>
      <c r="H237" s="272"/>
      <c r="I237" s="272"/>
      <c r="J237" s="272">
        <v>2</v>
      </c>
      <c r="K237" s="272">
        <v>1010</v>
      </c>
      <c r="L237" s="272"/>
      <c r="M237" s="272">
        <v>505</v>
      </c>
      <c r="N237" s="272"/>
      <c r="O237" s="272"/>
      <c r="P237" s="292"/>
      <c r="Q237" s="273"/>
    </row>
    <row r="238" spans="1:17" ht="14.4" customHeight="1" x14ac:dyDescent="0.3">
      <c r="A238" s="268" t="s">
        <v>697</v>
      </c>
      <c r="B238" s="269" t="s">
        <v>535</v>
      </c>
      <c r="C238" s="269" t="s">
        <v>536</v>
      </c>
      <c r="D238" s="269" t="s">
        <v>653</v>
      </c>
      <c r="E238" s="269" t="s">
        <v>654</v>
      </c>
      <c r="F238" s="272">
        <v>1</v>
      </c>
      <c r="G238" s="272">
        <v>101</v>
      </c>
      <c r="H238" s="272">
        <v>1</v>
      </c>
      <c r="I238" s="272">
        <v>101</v>
      </c>
      <c r="J238" s="272">
        <v>1</v>
      </c>
      <c r="K238" s="272">
        <v>101</v>
      </c>
      <c r="L238" s="272">
        <v>1</v>
      </c>
      <c r="M238" s="272">
        <v>101</v>
      </c>
      <c r="N238" s="272">
        <v>11</v>
      </c>
      <c r="O238" s="272">
        <v>1122</v>
      </c>
      <c r="P238" s="292">
        <v>11.108910891089108</v>
      </c>
      <c r="Q238" s="273">
        <v>102</v>
      </c>
    </row>
    <row r="239" spans="1:17" ht="14.4" customHeight="1" x14ac:dyDescent="0.3">
      <c r="A239" s="268" t="s">
        <v>698</v>
      </c>
      <c r="B239" s="269" t="s">
        <v>535</v>
      </c>
      <c r="C239" s="269" t="s">
        <v>536</v>
      </c>
      <c r="D239" s="269" t="s">
        <v>537</v>
      </c>
      <c r="E239" s="269" t="s">
        <v>538</v>
      </c>
      <c r="F239" s="272">
        <v>92</v>
      </c>
      <c r="G239" s="272">
        <v>14536</v>
      </c>
      <c r="H239" s="272">
        <v>1</v>
      </c>
      <c r="I239" s="272">
        <v>158</v>
      </c>
      <c r="J239" s="272">
        <v>92</v>
      </c>
      <c r="K239" s="272">
        <v>14536</v>
      </c>
      <c r="L239" s="272">
        <v>1</v>
      </c>
      <c r="M239" s="272">
        <v>158</v>
      </c>
      <c r="N239" s="272">
        <v>136</v>
      </c>
      <c r="O239" s="272">
        <v>21624</v>
      </c>
      <c r="P239" s="292">
        <v>1.4876169510181618</v>
      </c>
      <c r="Q239" s="273">
        <v>159</v>
      </c>
    </row>
    <row r="240" spans="1:17" ht="14.4" customHeight="1" x14ac:dyDescent="0.3">
      <c r="A240" s="268" t="s">
        <v>698</v>
      </c>
      <c r="B240" s="269" t="s">
        <v>535</v>
      </c>
      <c r="C240" s="269" t="s">
        <v>536</v>
      </c>
      <c r="D240" s="269" t="s">
        <v>539</v>
      </c>
      <c r="E240" s="269" t="s">
        <v>540</v>
      </c>
      <c r="F240" s="272">
        <v>66</v>
      </c>
      <c r="G240" s="272">
        <v>5478</v>
      </c>
      <c r="H240" s="272">
        <v>1</v>
      </c>
      <c r="I240" s="272">
        <v>83</v>
      </c>
      <c r="J240" s="272">
        <v>73</v>
      </c>
      <c r="K240" s="272">
        <v>6059</v>
      </c>
      <c r="L240" s="272">
        <v>1.106060606060606</v>
      </c>
      <c r="M240" s="272">
        <v>83</v>
      </c>
      <c r="N240" s="272">
        <v>80</v>
      </c>
      <c r="O240" s="272">
        <v>6720</v>
      </c>
      <c r="P240" s="292">
        <v>1.2267250821467688</v>
      </c>
      <c r="Q240" s="273">
        <v>84</v>
      </c>
    </row>
    <row r="241" spans="1:17" ht="14.4" customHeight="1" x14ac:dyDescent="0.3">
      <c r="A241" s="268" t="s">
        <v>698</v>
      </c>
      <c r="B241" s="269" t="s">
        <v>535</v>
      </c>
      <c r="C241" s="269" t="s">
        <v>536</v>
      </c>
      <c r="D241" s="269" t="s">
        <v>553</v>
      </c>
      <c r="E241" s="269" t="s">
        <v>554</v>
      </c>
      <c r="F241" s="272">
        <v>17</v>
      </c>
      <c r="G241" s="272">
        <v>1598</v>
      </c>
      <c r="H241" s="272">
        <v>1</v>
      </c>
      <c r="I241" s="272">
        <v>94</v>
      </c>
      <c r="J241" s="272">
        <v>16</v>
      </c>
      <c r="K241" s="272">
        <v>1520</v>
      </c>
      <c r="L241" s="272">
        <v>0.95118898623279102</v>
      </c>
      <c r="M241" s="272">
        <v>95</v>
      </c>
      <c r="N241" s="272">
        <v>20</v>
      </c>
      <c r="O241" s="272">
        <v>1920</v>
      </c>
      <c r="P241" s="292">
        <v>1.2015018773466835</v>
      </c>
      <c r="Q241" s="273">
        <v>96</v>
      </c>
    </row>
    <row r="242" spans="1:17" ht="14.4" customHeight="1" x14ac:dyDescent="0.3">
      <c r="A242" s="268" t="s">
        <v>698</v>
      </c>
      <c r="B242" s="269" t="s">
        <v>535</v>
      </c>
      <c r="C242" s="269" t="s">
        <v>536</v>
      </c>
      <c r="D242" s="269" t="s">
        <v>565</v>
      </c>
      <c r="E242" s="269" t="s">
        <v>566</v>
      </c>
      <c r="F242" s="272">
        <v>2</v>
      </c>
      <c r="G242" s="272">
        <v>2324</v>
      </c>
      <c r="H242" s="272">
        <v>1</v>
      </c>
      <c r="I242" s="272">
        <v>1162</v>
      </c>
      <c r="J242" s="272"/>
      <c r="K242" s="272"/>
      <c r="L242" s="272"/>
      <c r="M242" s="272"/>
      <c r="N242" s="272">
        <v>13</v>
      </c>
      <c r="O242" s="272">
        <v>15145</v>
      </c>
      <c r="P242" s="292">
        <v>6.5167814113597249</v>
      </c>
      <c r="Q242" s="273">
        <v>1165</v>
      </c>
    </row>
    <row r="243" spans="1:17" ht="14.4" customHeight="1" x14ac:dyDescent="0.3">
      <c r="A243" s="268" t="s">
        <v>698</v>
      </c>
      <c r="B243" s="269" t="s">
        <v>535</v>
      </c>
      <c r="C243" s="269" t="s">
        <v>536</v>
      </c>
      <c r="D243" s="269" t="s">
        <v>573</v>
      </c>
      <c r="E243" s="269" t="s">
        <v>574</v>
      </c>
      <c r="F243" s="272">
        <v>2281</v>
      </c>
      <c r="G243" s="272">
        <v>86678</v>
      </c>
      <c r="H243" s="272">
        <v>1</v>
      </c>
      <c r="I243" s="272">
        <v>38</v>
      </c>
      <c r="J243" s="272">
        <v>2591</v>
      </c>
      <c r="K243" s="272">
        <v>101049</v>
      </c>
      <c r="L243" s="272">
        <v>1.1657975495512125</v>
      </c>
      <c r="M243" s="272">
        <v>39</v>
      </c>
      <c r="N243" s="272">
        <v>2367</v>
      </c>
      <c r="O243" s="272">
        <v>92313</v>
      </c>
      <c r="P243" s="292">
        <v>1.0650107293661597</v>
      </c>
      <c r="Q243" s="273">
        <v>39</v>
      </c>
    </row>
    <row r="244" spans="1:17" ht="14.4" customHeight="1" x14ac:dyDescent="0.3">
      <c r="A244" s="268" t="s">
        <v>698</v>
      </c>
      <c r="B244" s="269" t="s">
        <v>535</v>
      </c>
      <c r="C244" s="269" t="s">
        <v>536</v>
      </c>
      <c r="D244" s="269" t="s">
        <v>579</v>
      </c>
      <c r="E244" s="269" t="s">
        <v>580</v>
      </c>
      <c r="F244" s="272">
        <v>66</v>
      </c>
      <c r="G244" s="272">
        <v>2574</v>
      </c>
      <c r="H244" s="272">
        <v>1</v>
      </c>
      <c r="I244" s="272">
        <v>39</v>
      </c>
      <c r="J244" s="272">
        <v>80</v>
      </c>
      <c r="K244" s="272">
        <v>3200</v>
      </c>
      <c r="L244" s="272">
        <v>1.2432012432012431</v>
      </c>
      <c r="M244" s="272">
        <v>40</v>
      </c>
      <c r="N244" s="272">
        <v>60</v>
      </c>
      <c r="O244" s="272">
        <v>2400</v>
      </c>
      <c r="P244" s="292">
        <v>0.93240093240093236</v>
      </c>
      <c r="Q244" s="273">
        <v>40</v>
      </c>
    </row>
    <row r="245" spans="1:17" ht="14.4" customHeight="1" x14ac:dyDescent="0.3">
      <c r="A245" s="268" t="s">
        <v>698</v>
      </c>
      <c r="B245" s="269" t="s">
        <v>535</v>
      </c>
      <c r="C245" s="269" t="s">
        <v>536</v>
      </c>
      <c r="D245" s="269" t="s">
        <v>581</v>
      </c>
      <c r="E245" s="269" t="s">
        <v>582</v>
      </c>
      <c r="F245" s="272">
        <v>1478</v>
      </c>
      <c r="G245" s="272">
        <v>164058</v>
      </c>
      <c r="H245" s="272">
        <v>1</v>
      </c>
      <c r="I245" s="272">
        <v>111</v>
      </c>
      <c r="J245" s="272">
        <v>1545</v>
      </c>
      <c r="K245" s="272">
        <v>173040</v>
      </c>
      <c r="L245" s="272">
        <v>1.0547489302563728</v>
      </c>
      <c r="M245" s="272">
        <v>112</v>
      </c>
      <c r="N245" s="272">
        <v>1299</v>
      </c>
      <c r="O245" s="272">
        <v>146787</v>
      </c>
      <c r="P245" s="292">
        <v>0.89472625534871819</v>
      </c>
      <c r="Q245" s="273">
        <v>113</v>
      </c>
    </row>
    <row r="246" spans="1:17" ht="14.4" customHeight="1" x14ac:dyDescent="0.3">
      <c r="A246" s="268" t="s">
        <v>698</v>
      </c>
      <c r="B246" s="269" t="s">
        <v>535</v>
      </c>
      <c r="C246" s="269" t="s">
        <v>536</v>
      </c>
      <c r="D246" s="269" t="s">
        <v>583</v>
      </c>
      <c r="E246" s="269" t="s">
        <v>584</v>
      </c>
      <c r="F246" s="272">
        <v>34</v>
      </c>
      <c r="G246" s="272">
        <v>714</v>
      </c>
      <c r="H246" s="272">
        <v>1</v>
      </c>
      <c r="I246" s="272">
        <v>21</v>
      </c>
      <c r="J246" s="272">
        <v>61</v>
      </c>
      <c r="K246" s="272">
        <v>1281</v>
      </c>
      <c r="L246" s="272">
        <v>1.7941176470588236</v>
      </c>
      <c r="M246" s="272">
        <v>21</v>
      </c>
      <c r="N246" s="272">
        <v>76</v>
      </c>
      <c r="O246" s="272">
        <v>1596</v>
      </c>
      <c r="P246" s="292">
        <v>2.2352941176470589</v>
      </c>
      <c r="Q246" s="273">
        <v>21</v>
      </c>
    </row>
    <row r="247" spans="1:17" ht="14.4" customHeight="1" x14ac:dyDescent="0.3">
      <c r="A247" s="268" t="s">
        <v>698</v>
      </c>
      <c r="B247" s="269" t="s">
        <v>535</v>
      </c>
      <c r="C247" s="269" t="s">
        <v>536</v>
      </c>
      <c r="D247" s="269" t="s">
        <v>587</v>
      </c>
      <c r="E247" s="269" t="s">
        <v>588</v>
      </c>
      <c r="F247" s="272"/>
      <c r="G247" s="272"/>
      <c r="H247" s="272"/>
      <c r="I247" s="272"/>
      <c r="J247" s="272"/>
      <c r="K247" s="272"/>
      <c r="L247" s="272"/>
      <c r="M247" s="272"/>
      <c r="N247" s="272">
        <v>4</v>
      </c>
      <c r="O247" s="272">
        <v>1528</v>
      </c>
      <c r="P247" s="292"/>
      <c r="Q247" s="273">
        <v>382</v>
      </c>
    </row>
    <row r="248" spans="1:17" ht="14.4" customHeight="1" x14ac:dyDescent="0.3">
      <c r="A248" s="268" t="s">
        <v>698</v>
      </c>
      <c r="B248" s="269" t="s">
        <v>535</v>
      </c>
      <c r="C248" s="269" t="s">
        <v>536</v>
      </c>
      <c r="D248" s="269" t="s">
        <v>589</v>
      </c>
      <c r="E248" s="269" t="s">
        <v>590</v>
      </c>
      <c r="F248" s="272">
        <v>207</v>
      </c>
      <c r="G248" s="272">
        <v>100602</v>
      </c>
      <c r="H248" s="272">
        <v>1</v>
      </c>
      <c r="I248" s="272">
        <v>486</v>
      </c>
      <c r="J248" s="272">
        <v>102</v>
      </c>
      <c r="K248" s="272">
        <v>49572</v>
      </c>
      <c r="L248" s="272">
        <v>0.49275362318840582</v>
      </c>
      <c r="M248" s="272">
        <v>486</v>
      </c>
      <c r="N248" s="272">
        <v>74</v>
      </c>
      <c r="O248" s="272">
        <v>35964</v>
      </c>
      <c r="P248" s="292">
        <v>0.35748792270531399</v>
      </c>
      <c r="Q248" s="273">
        <v>486</v>
      </c>
    </row>
    <row r="249" spans="1:17" ht="14.4" customHeight="1" x14ac:dyDescent="0.3">
      <c r="A249" s="268" t="s">
        <v>698</v>
      </c>
      <c r="B249" s="269" t="s">
        <v>535</v>
      </c>
      <c r="C249" s="269" t="s">
        <v>536</v>
      </c>
      <c r="D249" s="269" t="s">
        <v>591</v>
      </c>
      <c r="E249" s="269" t="s">
        <v>592</v>
      </c>
      <c r="F249" s="272">
        <v>28</v>
      </c>
      <c r="G249" s="272">
        <v>16828</v>
      </c>
      <c r="H249" s="272">
        <v>1</v>
      </c>
      <c r="I249" s="272">
        <v>601</v>
      </c>
      <c r="J249" s="272">
        <v>3</v>
      </c>
      <c r="K249" s="272">
        <v>1809</v>
      </c>
      <c r="L249" s="272">
        <v>0.10749940575231756</v>
      </c>
      <c r="M249" s="272">
        <v>603</v>
      </c>
      <c r="N249" s="272">
        <v>3</v>
      </c>
      <c r="O249" s="272">
        <v>1812</v>
      </c>
      <c r="P249" s="292">
        <v>0.10767768005704778</v>
      </c>
      <c r="Q249" s="273">
        <v>604</v>
      </c>
    </row>
    <row r="250" spans="1:17" ht="14.4" customHeight="1" x14ac:dyDescent="0.3">
      <c r="A250" s="268" t="s">
        <v>698</v>
      </c>
      <c r="B250" s="269" t="s">
        <v>535</v>
      </c>
      <c r="C250" s="269" t="s">
        <v>536</v>
      </c>
      <c r="D250" s="269" t="s">
        <v>593</v>
      </c>
      <c r="E250" s="269" t="s">
        <v>594</v>
      </c>
      <c r="F250" s="272">
        <v>22</v>
      </c>
      <c r="G250" s="272">
        <v>792</v>
      </c>
      <c r="H250" s="272">
        <v>1</v>
      </c>
      <c r="I250" s="272">
        <v>36</v>
      </c>
      <c r="J250" s="272">
        <v>24</v>
      </c>
      <c r="K250" s="272">
        <v>864</v>
      </c>
      <c r="L250" s="272">
        <v>1.0909090909090908</v>
      </c>
      <c r="M250" s="272">
        <v>36</v>
      </c>
      <c r="N250" s="272">
        <v>4</v>
      </c>
      <c r="O250" s="272">
        <v>148</v>
      </c>
      <c r="P250" s="292">
        <v>0.18686868686868688</v>
      </c>
      <c r="Q250" s="273">
        <v>37</v>
      </c>
    </row>
    <row r="251" spans="1:17" ht="14.4" customHeight="1" x14ac:dyDescent="0.3">
      <c r="A251" s="268" t="s">
        <v>698</v>
      </c>
      <c r="B251" s="269" t="s">
        <v>535</v>
      </c>
      <c r="C251" s="269" t="s">
        <v>536</v>
      </c>
      <c r="D251" s="269" t="s">
        <v>597</v>
      </c>
      <c r="E251" s="269" t="s">
        <v>598</v>
      </c>
      <c r="F251" s="272">
        <v>22</v>
      </c>
      <c r="G251" s="272">
        <v>4334</v>
      </c>
      <c r="H251" s="272">
        <v>1</v>
      </c>
      <c r="I251" s="272">
        <v>197</v>
      </c>
      <c r="J251" s="272"/>
      <c r="K251" s="272"/>
      <c r="L251" s="272"/>
      <c r="M251" s="272"/>
      <c r="N251" s="272"/>
      <c r="O251" s="272"/>
      <c r="P251" s="292"/>
      <c r="Q251" s="273"/>
    </row>
    <row r="252" spans="1:17" ht="14.4" customHeight="1" x14ac:dyDescent="0.3">
      <c r="A252" s="268" t="s">
        <v>698</v>
      </c>
      <c r="B252" s="269" t="s">
        <v>535</v>
      </c>
      <c r="C252" s="269" t="s">
        <v>536</v>
      </c>
      <c r="D252" s="269" t="s">
        <v>599</v>
      </c>
      <c r="E252" s="269" t="s">
        <v>600</v>
      </c>
      <c r="F252" s="272"/>
      <c r="G252" s="272"/>
      <c r="H252" s="272"/>
      <c r="I252" s="272"/>
      <c r="J252" s="272"/>
      <c r="K252" s="272"/>
      <c r="L252" s="272"/>
      <c r="M252" s="272"/>
      <c r="N252" s="272">
        <v>3</v>
      </c>
      <c r="O252" s="272">
        <v>1332</v>
      </c>
      <c r="P252" s="292"/>
      <c r="Q252" s="273">
        <v>444</v>
      </c>
    </row>
    <row r="253" spans="1:17" ht="14.4" customHeight="1" x14ac:dyDescent="0.3">
      <c r="A253" s="268" t="s">
        <v>698</v>
      </c>
      <c r="B253" s="269" t="s">
        <v>535</v>
      </c>
      <c r="C253" s="269" t="s">
        <v>536</v>
      </c>
      <c r="D253" s="269" t="s">
        <v>605</v>
      </c>
      <c r="E253" s="269" t="s">
        <v>606</v>
      </c>
      <c r="F253" s="272">
        <v>2</v>
      </c>
      <c r="G253" s="272">
        <v>302</v>
      </c>
      <c r="H253" s="272">
        <v>1</v>
      </c>
      <c r="I253" s="272">
        <v>151</v>
      </c>
      <c r="J253" s="272">
        <v>2</v>
      </c>
      <c r="K253" s="272">
        <v>302</v>
      </c>
      <c r="L253" s="272">
        <v>1</v>
      </c>
      <c r="M253" s="272">
        <v>151</v>
      </c>
      <c r="N253" s="272"/>
      <c r="O253" s="272"/>
      <c r="P253" s="292"/>
      <c r="Q253" s="273"/>
    </row>
    <row r="254" spans="1:17" ht="14.4" customHeight="1" x14ac:dyDescent="0.3">
      <c r="A254" s="268" t="s">
        <v>698</v>
      </c>
      <c r="B254" s="269" t="s">
        <v>535</v>
      </c>
      <c r="C254" s="269" t="s">
        <v>536</v>
      </c>
      <c r="D254" s="269" t="s">
        <v>607</v>
      </c>
      <c r="E254" s="269" t="s">
        <v>608</v>
      </c>
      <c r="F254" s="272">
        <v>1</v>
      </c>
      <c r="G254" s="272">
        <v>490</v>
      </c>
      <c r="H254" s="272">
        <v>1</v>
      </c>
      <c r="I254" s="272">
        <v>490</v>
      </c>
      <c r="J254" s="272">
        <v>1</v>
      </c>
      <c r="K254" s="272">
        <v>490</v>
      </c>
      <c r="L254" s="272">
        <v>1</v>
      </c>
      <c r="M254" s="272">
        <v>490</v>
      </c>
      <c r="N254" s="272">
        <v>1</v>
      </c>
      <c r="O254" s="272">
        <v>490</v>
      </c>
      <c r="P254" s="292">
        <v>1</v>
      </c>
      <c r="Q254" s="273">
        <v>490</v>
      </c>
    </row>
    <row r="255" spans="1:17" ht="14.4" customHeight="1" x14ac:dyDescent="0.3">
      <c r="A255" s="268" t="s">
        <v>698</v>
      </c>
      <c r="B255" s="269" t="s">
        <v>535</v>
      </c>
      <c r="C255" s="269" t="s">
        <v>536</v>
      </c>
      <c r="D255" s="269" t="s">
        <v>613</v>
      </c>
      <c r="E255" s="269" t="s">
        <v>614</v>
      </c>
      <c r="F255" s="272">
        <v>19</v>
      </c>
      <c r="G255" s="272">
        <v>589</v>
      </c>
      <c r="H255" s="272">
        <v>1</v>
      </c>
      <c r="I255" s="272">
        <v>31</v>
      </c>
      <c r="J255" s="272">
        <v>9</v>
      </c>
      <c r="K255" s="272">
        <v>279</v>
      </c>
      <c r="L255" s="272">
        <v>0.47368421052631576</v>
      </c>
      <c r="M255" s="272">
        <v>31</v>
      </c>
      <c r="N255" s="272">
        <v>5</v>
      </c>
      <c r="O255" s="272">
        <v>155</v>
      </c>
      <c r="P255" s="292">
        <v>0.26315789473684209</v>
      </c>
      <c r="Q255" s="273">
        <v>31</v>
      </c>
    </row>
    <row r="256" spans="1:17" ht="14.4" customHeight="1" x14ac:dyDescent="0.3">
      <c r="A256" s="268" t="s">
        <v>698</v>
      </c>
      <c r="B256" s="269" t="s">
        <v>535</v>
      </c>
      <c r="C256" s="269" t="s">
        <v>536</v>
      </c>
      <c r="D256" s="269" t="s">
        <v>623</v>
      </c>
      <c r="E256" s="269" t="s">
        <v>624</v>
      </c>
      <c r="F256" s="272">
        <v>481</v>
      </c>
      <c r="G256" s="272">
        <v>12987</v>
      </c>
      <c r="H256" s="272">
        <v>1</v>
      </c>
      <c r="I256" s="272">
        <v>27</v>
      </c>
      <c r="J256" s="272">
        <v>305</v>
      </c>
      <c r="K256" s="272">
        <v>8235</v>
      </c>
      <c r="L256" s="272">
        <v>0.63409563409563408</v>
      </c>
      <c r="M256" s="272">
        <v>27</v>
      </c>
      <c r="N256" s="272">
        <v>314</v>
      </c>
      <c r="O256" s="272">
        <v>8478</v>
      </c>
      <c r="P256" s="292">
        <v>0.65280665280665284</v>
      </c>
      <c r="Q256" s="273">
        <v>27</v>
      </c>
    </row>
    <row r="257" spans="1:17" ht="14.4" customHeight="1" x14ac:dyDescent="0.3">
      <c r="A257" s="268" t="s">
        <v>698</v>
      </c>
      <c r="B257" s="269" t="s">
        <v>535</v>
      </c>
      <c r="C257" s="269" t="s">
        <v>536</v>
      </c>
      <c r="D257" s="269" t="s">
        <v>631</v>
      </c>
      <c r="E257" s="269" t="s">
        <v>632</v>
      </c>
      <c r="F257" s="272">
        <v>8</v>
      </c>
      <c r="G257" s="272">
        <v>1832</v>
      </c>
      <c r="H257" s="272">
        <v>1</v>
      </c>
      <c r="I257" s="272">
        <v>229</v>
      </c>
      <c r="J257" s="272">
        <v>4</v>
      </c>
      <c r="K257" s="272">
        <v>920</v>
      </c>
      <c r="L257" s="272">
        <v>0.50218340611353707</v>
      </c>
      <c r="M257" s="272">
        <v>230</v>
      </c>
      <c r="N257" s="272">
        <v>14</v>
      </c>
      <c r="O257" s="272">
        <v>3234</v>
      </c>
      <c r="P257" s="292">
        <v>1.7652838427947599</v>
      </c>
      <c r="Q257" s="273">
        <v>231</v>
      </c>
    </row>
    <row r="258" spans="1:17" ht="14.4" customHeight="1" x14ac:dyDescent="0.3">
      <c r="A258" s="268" t="s">
        <v>698</v>
      </c>
      <c r="B258" s="269" t="s">
        <v>535</v>
      </c>
      <c r="C258" s="269" t="s">
        <v>536</v>
      </c>
      <c r="D258" s="269" t="s">
        <v>633</v>
      </c>
      <c r="E258" s="269" t="s">
        <v>634</v>
      </c>
      <c r="F258" s="272">
        <v>8</v>
      </c>
      <c r="G258" s="272">
        <v>1944</v>
      </c>
      <c r="H258" s="272">
        <v>1</v>
      </c>
      <c r="I258" s="272">
        <v>243</v>
      </c>
      <c r="J258" s="272">
        <v>4</v>
      </c>
      <c r="K258" s="272">
        <v>976</v>
      </c>
      <c r="L258" s="272">
        <v>0.50205761316872433</v>
      </c>
      <c r="M258" s="272">
        <v>244</v>
      </c>
      <c r="N258" s="272">
        <v>14</v>
      </c>
      <c r="O258" s="272">
        <v>3430</v>
      </c>
      <c r="P258" s="292">
        <v>1.7644032921810699</v>
      </c>
      <c r="Q258" s="273">
        <v>245</v>
      </c>
    </row>
    <row r="259" spans="1:17" ht="14.4" customHeight="1" x14ac:dyDescent="0.3">
      <c r="A259" s="268" t="s">
        <v>698</v>
      </c>
      <c r="B259" s="269" t="s">
        <v>535</v>
      </c>
      <c r="C259" s="269" t="s">
        <v>536</v>
      </c>
      <c r="D259" s="269" t="s">
        <v>647</v>
      </c>
      <c r="E259" s="269" t="s">
        <v>648</v>
      </c>
      <c r="F259" s="272">
        <v>104</v>
      </c>
      <c r="G259" s="272">
        <v>1664</v>
      </c>
      <c r="H259" s="272">
        <v>1</v>
      </c>
      <c r="I259" s="272">
        <v>16</v>
      </c>
      <c r="J259" s="272">
        <v>54</v>
      </c>
      <c r="K259" s="272">
        <v>864</v>
      </c>
      <c r="L259" s="272">
        <v>0.51923076923076927</v>
      </c>
      <c r="M259" s="272">
        <v>16</v>
      </c>
      <c r="N259" s="272">
        <v>39</v>
      </c>
      <c r="O259" s="272">
        <v>624</v>
      </c>
      <c r="P259" s="292">
        <v>0.375</v>
      </c>
      <c r="Q259" s="273">
        <v>16</v>
      </c>
    </row>
    <row r="260" spans="1:17" ht="14.4" customHeight="1" x14ac:dyDescent="0.3">
      <c r="A260" s="268" t="s">
        <v>698</v>
      </c>
      <c r="B260" s="269" t="s">
        <v>535</v>
      </c>
      <c r="C260" s="269" t="s">
        <v>536</v>
      </c>
      <c r="D260" s="269" t="s">
        <v>649</v>
      </c>
      <c r="E260" s="269" t="s">
        <v>650</v>
      </c>
      <c r="F260" s="272"/>
      <c r="G260" s="272"/>
      <c r="H260" s="272"/>
      <c r="I260" s="272"/>
      <c r="J260" s="272">
        <v>3</v>
      </c>
      <c r="K260" s="272">
        <v>393</v>
      </c>
      <c r="L260" s="272"/>
      <c r="M260" s="272">
        <v>131</v>
      </c>
      <c r="N260" s="272"/>
      <c r="O260" s="272"/>
      <c r="P260" s="292"/>
      <c r="Q260" s="273"/>
    </row>
    <row r="261" spans="1:17" ht="14.4" customHeight="1" x14ac:dyDescent="0.3">
      <c r="A261" s="268" t="s">
        <v>698</v>
      </c>
      <c r="B261" s="269" t="s">
        <v>535</v>
      </c>
      <c r="C261" s="269" t="s">
        <v>536</v>
      </c>
      <c r="D261" s="269" t="s">
        <v>651</v>
      </c>
      <c r="E261" s="269" t="s">
        <v>652</v>
      </c>
      <c r="F261" s="272"/>
      <c r="G261" s="272"/>
      <c r="H261" s="272"/>
      <c r="I261" s="272"/>
      <c r="J261" s="272">
        <v>2</v>
      </c>
      <c r="K261" s="272">
        <v>1010</v>
      </c>
      <c r="L261" s="272"/>
      <c r="M261" s="272">
        <v>505</v>
      </c>
      <c r="N261" s="272">
        <v>1</v>
      </c>
      <c r="O261" s="272">
        <v>506</v>
      </c>
      <c r="P261" s="292"/>
      <c r="Q261" s="273">
        <v>506</v>
      </c>
    </row>
    <row r="262" spans="1:17" ht="14.4" customHeight="1" x14ac:dyDescent="0.3">
      <c r="A262" s="268" t="s">
        <v>698</v>
      </c>
      <c r="B262" s="269" t="s">
        <v>535</v>
      </c>
      <c r="C262" s="269" t="s">
        <v>536</v>
      </c>
      <c r="D262" s="269" t="s">
        <v>653</v>
      </c>
      <c r="E262" s="269" t="s">
        <v>654</v>
      </c>
      <c r="F262" s="272">
        <v>12</v>
      </c>
      <c r="G262" s="272">
        <v>1212</v>
      </c>
      <c r="H262" s="272">
        <v>1</v>
      </c>
      <c r="I262" s="272">
        <v>101</v>
      </c>
      <c r="J262" s="272">
        <v>8</v>
      </c>
      <c r="K262" s="272">
        <v>808</v>
      </c>
      <c r="L262" s="272">
        <v>0.66666666666666663</v>
      </c>
      <c r="M262" s="272">
        <v>101</v>
      </c>
      <c r="N262" s="272">
        <v>14</v>
      </c>
      <c r="O262" s="272">
        <v>1428</v>
      </c>
      <c r="P262" s="292">
        <v>1.1782178217821782</v>
      </c>
      <c r="Q262" s="273">
        <v>102</v>
      </c>
    </row>
    <row r="263" spans="1:17" ht="14.4" customHeight="1" x14ac:dyDescent="0.3">
      <c r="A263" s="268" t="s">
        <v>699</v>
      </c>
      <c r="B263" s="269" t="s">
        <v>535</v>
      </c>
      <c r="C263" s="269" t="s">
        <v>536</v>
      </c>
      <c r="D263" s="269" t="s">
        <v>537</v>
      </c>
      <c r="E263" s="269" t="s">
        <v>538</v>
      </c>
      <c r="F263" s="272">
        <v>547</v>
      </c>
      <c r="G263" s="272">
        <v>86426</v>
      </c>
      <c r="H263" s="272">
        <v>1</v>
      </c>
      <c r="I263" s="272">
        <v>158</v>
      </c>
      <c r="J263" s="272">
        <v>632</v>
      </c>
      <c r="K263" s="272">
        <v>99856</v>
      </c>
      <c r="L263" s="272">
        <v>1.1553930530164533</v>
      </c>
      <c r="M263" s="272">
        <v>158</v>
      </c>
      <c r="N263" s="272">
        <v>568</v>
      </c>
      <c r="O263" s="272">
        <v>90312</v>
      </c>
      <c r="P263" s="292">
        <v>1.0449633212227802</v>
      </c>
      <c r="Q263" s="273">
        <v>159</v>
      </c>
    </row>
    <row r="264" spans="1:17" ht="14.4" customHeight="1" x14ac:dyDescent="0.3">
      <c r="A264" s="268" t="s">
        <v>699</v>
      </c>
      <c r="B264" s="269" t="s">
        <v>535</v>
      </c>
      <c r="C264" s="269" t="s">
        <v>536</v>
      </c>
      <c r="D264" s="269" t="s">
        <v>539</v>
      </c>
      <c r="E264" s="269" t="s">
        <v>540</v>
      </c>
      <c r="F264" s="272">
        <v>143</v>
      </c>
      <c r="G264" s="272">
        <v>11869</v>
      </c>
      <c r="H264" s="272">
        <v>1</v>
      </c>
      <c r="I264" s="272">
        <v>83</v>
      </c>
      <c r="J264" s="272">
        <v>240</v>
      </c>
      <c r="K264" s="272">
        <v>19920</v>
      </c>
      <c r="L264" s="272">
        <v>1.6783216783216783</v>
      </c>
      <c r="M264" s="272">
        <v>83</v>
      </c>
      <c r="N264" s="272">
        <v>182</v>
      </c>
      <c r="O264" s="272">
        <v>15288</v>
      </c>
      <c r="P264" s="292">
        <v>1.2880613362541073</v>
      </c>
      <c r="Q264" s="273">
        <v>84</v>
      </c>
    </row>
    <row r="265" spans="1:17" ht="14.4" customHeight="1" x14ac:dyDescent="0.3">
      <c r="A265" s="268" t="s">
        <v>699</v>
      </c>
      <c r="B265" s="269" t="s">
        <v>535</v>
      </c>
      <c r="C265" s="269" t="s">
        <v>536</v>
      </c>
      <c r="D265" s="269" t="s">
        <v>553</v>
      </c>
      <c r="E265" s="269" t="s">
        <v>554</v>
      </c>
      <c r="F265" s="272">
        <v>20</v>
      </c>
      <c r="G265" s="272">
        <v>1880</v>
      </c>
      <c r="H265" s="272">
        <v>1</v>
      </c>
      <c r="I265" s="272">
        <v>94</v>
      </c>
      <c r="J265" s="272">
        <v>26</v>
      </c>
      <c r="K265" s="272">
        <v>2470</v>
      </c>
      <c r="L265" s="272">
        <v>1.3138297872340425</v>
      </c>
      <c r="M265" s="272">
        <v>95</v>
      </c>
      <c r="N265" s="272">
        <v>34</v>
      </c>
      <c r="O265" s="272">
        <v>3264</v>
      </c>
      <c r="P265" s="292">
        <v>1.7361702127659575</v>
      </c>
      <c r="Q265" s="273">
        <v>96</v>
      </c>
    </row>
    <row r="266" spans="1:17" ht="14.4" customHeight="1" x14ac:dyDescent="0.3">
      <c r="A266" s="268" t="s">
        <v>699</v>
      </c>
      <c r="B266" s="269" t="s">
        <v>535</v>
      </c>
      <c r="C266" s="269" t="s">
        <v>536</v>
      </c>
      <c r="D266" s="269" t="s">
        <v>563</v>
      </c>
      <c r="E266" s="269" t="s">
        <v>564</v>
      </c>
      <c r="F266" s="272">
        <v>3</v>
      </c>
      <c r="G266" s="272">
        <v>1455</v>
      </c>
      <c r="H266" s="272">
        <v>1</v>
      </c>
      <c r="I266" s="272">
        <v>485</v>
      </c>
      <c r="J266" s="272"/>
      <c r="K266" s="272"/>
      <c r="L266" s="272"/>
      <c r="M266" s="272"/>
      <c r="N266" s="272"/>
      <c r="O266" s="272"/>
      <c r="P266" s="292"/>
      <c r="Q266" s="273"/>
    </row>
    <row r="267" spans="1:17" ht="14.4" customHeight="1" x14ac:dyDescent="0.3">
      <c r="A267" s="268" t="s">
        <v>699</v>
      </c>
      <c r="B267" s="269" t="s">
        <v>535</v>
      </c>
      <c r="C267" s="269" t="s">
        <v>536</v>
      </c>
      <c r="D267" s="269" t="s">
        <v>565</v>
      </c>
      <c r="E267" s="269" t="s">
        <v>566</v>
      </c>
      <c r="F267" s="272">
        <v>53</v>
      </c>
      <c r="G267" s="272">
        <v>61586</v>
      </c>
      <c r="H267" s="272">
        <v>1</v>
      </c>
      <c r="I267" s="272">
        <v>1162</v>
      </c>
      <c r="J267" s="272">
        <v>41</v>
      </c>
      <c r="K267" s="272">
        <v>47724</v>
      </c>
      <c r="L267" s="272">
        <v>0.77491637709869121</v>
      </c>
      <c r="M267" s="272">
        <v>1164</v>
      </c>
      <c r="N267" s="272">
        <v>41</v>
      </c>
      <c r="O267" s="272">
        <v>47765</v>
      </c>
      <c r="P267" s="292">
        <v>0.77558211281784817</v>
      </c>
      <c r="Q267" s="273">
        <v>1165</v>
      </c>
    </row>
    <row r="268" spans="1:17" ht="14.4" customHeight="1" x14ac:dyDescent="0.3">
      <c r="A268" s="268" t="s">
        <v>699</v>
      </c>
      <c r="B268" s="269" t="s">
        <v>535</v>
      </c>
      <c r="C268" s="269" t="s">
        <v>536</v>
      </c>
      <c r="D268" s="269" t="s">
        <v>569</v>
      </c>
      <c r="E268" s="269" t="s">
        <v>570</v>
      </c>
      <c r="F268" s="272">
        <v>1</v>
      </c>
      <c r="G268" s="272">
        <v>28</v>
      </c>
      <c r="H268" s="272">
        <v>1</v>
      </c>
      <c r="I268" s="272">
        <v>28</v>
      </c>
      <c r="J268" s="272"/>
      <c r="K268" s="272"/>
      <c r="L268" s="272"/>
      <c r="M268" s="272"/>
      <c r="N268" s="272"/>
      <c r="O268" s="272"/>
      <c r="P268" s="292"/>
      <c r="Q268" s="273"/>
    </row>
    <row r="269" spans="1:17" ht="14.4" customHeight="1" x14ac:dyDescent="0.3">
      <c r="A269" s="268" t="s">
        <v>699</v>
      </c>
      <c r="B269" s="269" t="s">
        <v>535</v>
      </c>
      <c r="C269" s="269" t="s">
        <v>536</v>
      </c>
      <c r="D269" s="269" t="s">
        <v>573</v>
      </c>
      <c r="E269" s="269" t="s">
        <v>574</v>
      </c>
      <c r="F269" s="272">
        <v>2486</v>
      </c>
      <c r="G269" s="272">
        <v>94468</v>
      </c>
      <c r="H269" s="272">
        <v>1</v>
      </c>
      <c r="I269" s="272">
        <v>38</v>
      </c>
      <c r="J269" s="272">
        <v>2043</v>
      </c>
      <c r="K269" s="272">
        <v>79677</v>
      </c>
      <c r="L269" s="272">
        <v>0.8434284625481645</v>
      </c>
      <c r="M269" s="272">
        <v>39</v>
      </c>
      <c r="N269" s="272">
        <v>2757</v>
      </c>
      <c r="O269" s="272">
        <v>107523</v>
      </c>
      <c r="P269" s="292">
        <v>1.1381949443197696</v>
      </c>
      <c r="Q269" s="273">
        <v>39</v>
      </c>
    </row>
    <row r="270" spans="1:17" ht="14.4" customHeight="1" x14ac:dyDescent="0.3">
      <c r="A270" s="268" t="s">
        <v>699</v>
      </c>
      <c r="B270" s="269" t="s">
        <v>535</v>
      </c>
      <c r="C270" s="269" t="s">
        <v>536</v>
      </c>
      <c r="D270" s="269" t="s">
        <v>577</v>
      </c>
      <c r="E270" s="269" t="s">
        <v>578</v>
      </c>
      <c r="F270" s="272">
        <v>2</v>
      </c>
      <c r="G270" s="272">
        <v>806</v>
      </c>
      <c r="H270" s="272">
        <v>1</v>
      </c>
      <c r="I270" s="272">
        <v>403</v>
      </c>
      <c r="J270" s="272">
        <v>2</v>
      </c>
      <c r="K270" s="272">
        <v>808</v>
      </c>
      <c r="L270" s="272">
        <v>1.0024813895781637</v>
      </c>
      <c r="M270" s="272">
        <v>404</v>
      </c>
      <c r="N270" s="272"/>
      <c r="O270" s="272"/>
      <c r="P270" s="292"/>
      <c r="Q270" s="273"/>
    </row>
    <row r="271" spans="1:17" ht="14.4" customHeight="1" x14ac:dyDescent="0.3">
      <c r="A271" s="268" t="s">
        <v>699</v>
      </c>
      <c r="B271" s="269" t="s">
        <v>535</v>
      </c>
      <c r="C271" s="269" t="s">
        <v>536</v>
      </c>
      <c r="D271" s="269" t="s">
        <v>579</v>
      </c>
      <c r="E271" s="269" t="s">
        <v>580</v>
      </c>
      <c r="F271" s="272">
        <v>331</v>
      </c>
      <c r="G271" s="272">
        <v>12909</v>
      </c>
      <c r="H271" s="272">
        <v>1</v>
      </c>
      <c r="I271" s="272">
        <v>39</v>
      </c>
      <c r="J271" s="272">
        <v>232</v>
      </c>
      <c r="K271" s="272">
        <v>9280</v>
      </c>
      <c r="L271" s="272">
        <v>0.71887830195987301</v>
      </c>
      <c r="M271" s="272">
        <v>40</v>
      </c>
      <c r="N271" s="272">
        <v>364</v>
      </c>
      <c r="O271" s="272">
        <v>14560</v>
      </c>
      <c r="P271" s="292">
        <v>1.1278952668680766</v>
      </c>
      <c r="Q271" s="273">
        <v>40</v>
      </c>
    </row>
    <row r="272" spans="1:17" ht="14.4" customHeight="1" x14ac:dyDescent="0.3">
      <c r="A272" s="268" t="s">
        <v>699</v>
      </c>
      <c r="B272" s="269" t="s">
        <v>535</v>
      </c>
      <c r="C272" s="269" t="s">
        <v>536</v>
      </c>
      <c r="D272" s="269" t="s">
        <v>581</v>
      </c>
      <c r="E272" s="269" t="s">
        <v>582</v>
      </c>
      <c r="F272" s="272">
        <v>1083</v>
      </c>
      <c r="G272" s="272">
        <v>120213</v>
      </c>
      <c r="H272" s="272">
        <v>1</v>
      </c>
      <c r="I272" s="272">
        <v>111</v>
      </c>
      <c r="J272" s="272">
        <v>1139</v>
      </c>
      <c r="K272" s="272">
        <v>127568</v>
      </c>
      <c r="L272" s="272">
        <v>1.0611830667232329</v>
      </c>
      <c r="M272" s="272">
        <v>112</v>
      </c>
      <c r="N272" s="272">
        <v>1309</v>
      </c>
      <c r="O272" s="272">
        <v>147917</v>
      </c>
      <c r="P272" s="292">
        <v>1.2304576044188233</v>
      </c>
      <c r="Q272" s="273">
        <v>113</v>
      </c>
    </row>
    <row r="273" spans="1:17" ht="14.4" customHeight="1" x14ac:dyDescent="0.3">
      <c r="A273" s="268" t="s">
        <v>699</v>
      </c>
      <c r="B273" s="269" t="s">
        <v>535</v>
      </c>
      <c r="C273" s="269" t="s">
        <v>536</v>
      </c>
      <c r="D273" s="269" t="s">
        <v>583</v>
      </c>
      <c r="E273" s="269" t="s">
        <v>584</v>
      </c>
      <c r="F273" s="272">
        <v>145</v>
      </c>
      <c r="G273" s="272">
        <v>3045</v>
      </c>
      <c r="H273" s="272">
        <v>1</v>
      </c>
      <c r="I273" s="272">
        <v>21</v>
      </c>
      <c r="J273" s="272">
        <v>134</v>
      </c>
      <c r="K273" s="272">
        <v>2814</v>
      </c>
      <c r="L273" s="272">
        <v>0.92413793103448272</v>
      </c>
      <c r="M273" s="272">
        <v>21</v>
      </c>
      <c r="N273" s="272">
        <v>188</v>
      </c>
      <c r="O273" s="272">
        <v>3948</v>
      </c>
      <c r="P273" s="292">
        <v>1.296551724137931</v>
      </c>
      <c r="Q273" s="273">
        <v>21</v>
      </c>
    </row>
    <row r="274" spans="1:17" ht="14.4" customHeight="1" x14ac:dyDescent="0.3">
      <c r="A274" s="268" t="s">
        <v>699</v>
      </c>
      <c r="B274" s="269" t="s">
        <v>535</v>
      </c>
      <c r="C274" s="269" t="s">
        <v>536</v>
      </c>
      <c r="D274" s="269" t="s">
        <v>587</v>
      </c>
      <c r="E274" s="269" t="s">
        <v>588</v>
      </c>
      <c r="F274" s="272">
        <v>35</v>
      </c>
      <c r="G274" s="272">
        <v>13370</v>
      </c>
      <c r="H274" s="272">
        <v>1</v>
      </c>
      <c r="I274" s="272">
        <v>382</v>
      </c>
      <c r="J274" s="272">
        <v>49</v>
      </c>
      <c r="K274" s="272">
        <v>18718</v>
      </c>
      <c r="L274" s="272">
        <v>1.4</v>
      </c>
      <c r="M274" s="272">
        <v>382</v>
      </c>
      <c r="N274" s="272">
        <v>47</v>
      </c>
      <c r="O274" s="272">
        <v>17954</v>
      </c>
      <c r="P274" s="292">
        <v>1.3428571428571427</v>
      </c>
      <c r="Q274" s="273">
        <v>382</v>
      </c>
    </row>
    <row r="275" spans="1:17" ht="14.4" customHeight="1" x14ac:dyDescent="0.3">
      <c r="A275" s="268" t="s">
        <v>699</v>
      </c>
      <c r="B275" s="269" t="s">
        <v>535</v>
      </c>
      <c r="C275" s="269" t="s">
        <v>536</v>
      </c>
      <c r="D275" s="269" t="s">
        <v>589</v>
      </c>
      <c r="E275" s="269" t="s">
        <v>590</v>
      </c>
      <c r="F275" s="272">
        <v>1511</v>
      </c>
      <c r="G275" s="272">
        <v>734346</v>
      </c>
      <c r="H275" s="272">
        <v>1</v>
      </c>
      <c r="I275" s="272">
        <v>486</v>
      </c>
      <c r="J275" s="272">
        <v>1640</v>
      </c>
      <c r="K275" s="272">
        <v>797040</v>
      </c>
      <c r="L275" s="272">
        <v>1.0853739245532761</v>
      </c>
      <c r="M275" s="272">
        <v>486</v>
      </c>
      <c r="N275" s="272">
        <v>1894</v>
      </c>
      <c r="O275" s="272">
        <v>920484</v>
      </c>
      <c r="P275" s="292">
        <v>1.2534745201853077</v>
      </c>
      <c r="Q275" s="273">
        <v>486</v>
      </c>
    </row>
    <row r="276" spans="1:17" ht="14.4" customHeight="1" x14ac:dyDescent="0.3">
      <c r="A276" s="268" t="s">
        <v>699</v>
      </c>
      <c r="B276" s="269" t="s">
        <v>535</v>
      </c>
      <c r="C276" s="269" t="s">
        <v>536</v>
      </c>
      <c r="D276" s="269" t="s">
        <v>591</v>
      </c>
      <c r="E276" s="269" t="s">
        <v>592</v>
      </c>
      <c r="F276" s="272">
        <v>32</v>
      </c>
      <c r="G276" s="272">
        <v>19232</v>
      </c>
      <c r="H276" s="272">
        <v>1</v>
      </c>
      <c r="I276" s="272">
        <v>601</v>
      </c>
      <c r="J276" s="272">
        <v>68</v>
      </c>
      <c r="K276" s="272">
        <v>41004</v>
      </c>
      <c r="L276" s="272">
        <v>2.1320715474209653</v>
      </c>
      <c r="M276" s="272">
        <v>603</v>
      </c>
      <c r="N276" s="272">
        <v>64</v>
      </c>
      <c r="O276" s="272">
        <v>38656</v>
      </c>
      <c r="P276" s="292">
        <v>2.0099833610648918</v>
      </c>
      <c r="Q276" s="273">
        <v>604</v>
      </c>
    </row>
    <row r="277" spans="1:17" ht="14.4" customHeight="1" x14ac:dyDescent="0.3">
      <c r="A277" s="268" t="s">
        <v>699</v>
      </c>
      <c r="B277" s="269" t="s">
        <v>535</v>
      </c>
      <c r="C277" s="269" t="s">
        <v>536</v>
      </c>
      <c r="D277" s="269" t="s">
        <v>593</v>
      </c>
      <c r="E277" s="269" t="s">
        <v>594</v>
      </c>
      <c r="F277" s="272">
        <v>386</v>
      </c>
      <c r="G277" s="272">
        <v>13896</v>
      </c>
      <c r="H277" s="272">
        <v>1</v>
      </c>
      <c r="I277" s="272">
        <v>36</v>
      </c>
      <c r="J277" s="272">
        <v>793</v>
      </c>
      <c r="K277" s="272">
        <v>28548</v>
      </c>
      <c r="L277" s="272">
        <v>2.0544041450777204</v>
      </c>
      <c r="M277" s="272">
        <v>36</v>
      </c>
      <c r="N277" s="272">
        <v>500</v>
      </c>
      <c r="O277" s="272">
        <v>18500</v>
      </c>
      <c r="P277" s="292">
        <v>1.3313183649971214</v>
      </c>
      <c r="Q277" s="273">
        <v>37</v>
      </c>
    </row>
    <row r="278" spans="1:17" ht="14.4" customHeight="1" x14ac:dyDescent="0.3">
      <c r="A278" s="268" t="s">
        <v>699</v>
      </c>
      <c r="B278" s="269" t="s">
        <v>535</v>
      </c>
      <c r="C278" s="269" t="s">
        <v>536</v>
      </c>
      <c r="D278" s="269" t="s">
        <v>597</v>
      </c>
      <c r="E278" s="269" t="s">
        <v>598</v>
      </c>
      <c r="F278" s="272">
        <v>10</v>
      </c>
      <c r="G278" s="272">
        <v>1970</v>
      </c>
      <c r="H278" s="272">
        <v>1</v>
      </c>
      <c r="I278" s="272">
        <v>197</v>
      </c>
      <c r="J278" s="272"/>
      <c r="K278" s="272"/>
      <c r="L278" s="272"/>
      <c r="M278" s="272"/>
      <c r="N278" s="272"/>
      <c r="O278" s="272"/>
      <c r="P278" s="292"/>
      <c r="Q278" s="273"/>
    </row>
    <row r="279" spans="1:17" ht="14.4" customHeight="1" x14ac:dyDescent="0.3">
      <c r="A279" s="268" t="s">
        <v>699</v>
      </c>
      <c r="B279" s="269" t="s">
        <v>535</v>
      </c>
      <c r="C279" s="269" t="s">
        <v>536</v>
      </c>
      <c r="D279" s="269" t="s">
        <v>599</v>
      </c>
      <c r="E279" s="269" t="s">
        <v>600</v>
      </c>
      <c r="F279" s="272">
        <v>267</v>
      </c>
      <c r="G279" s="272">
        <v>118548</v>
      </c>
      <c r="H279" s="272">
        <v>1</v>
      </c>
      <c r="I279" s="272">
        <v>444</v>
      </c>
      <c r="J279" s="272">
        <v>360</v>
      </c>
      <c r="K279" s="272">
        <v>159840</v>
      </c>
      <c r="L279" s="272">
        <v>1.348314606741573</v>
      </c>
      <c r="M279" s="272">
        <v>444</v>
      </c>
      <c r="N279" s="272">
        <v>446</v>
      </c>
      <c r="O279" s="272">
        <v>198024</v>
      </c>
      <c r="P279" s="292">
        <v>1.6704119850187267</v>
      </c>
      <c r="Q279" s="273">
        <v>444</v>
      </c>
    </row>
    <row r="280" spans="1:17" ht="14.4" customHeight="1" x14ac:dyDescent="0.3">
      <c r="A280" s="268" t="s">
        <v>699</v>
      </c>
      <c r="B280" s="269" t="s">
        <v>535</v>
      </c>
      <c r="C280" s="269" t="s">
        <v>536</v>
      </c>
      <c r="D280" s="269" t="s">
        <v>603</v>
      </c>
      <c r="E280" s="269" t="s">
        <v>604</v>
      </c>
      <c r="F280" s="272">
        <v>1</v>
      </c>
      <c r="G280" s="272">
        <v>40</v>
      </c>
      <c r="H280" s="272">
        <v>1</v>
      </c>
      <c r="I280" s="272">
        <v>40</v>
      </c>
      <c r="J280" s="272">
        <v>1</v>
      </c>
      <c r="K280" s="272">
        <v>40</v>
      </c>
      <c r="L280" s="272">
        <v>1</v>
      </c>
      <c r="M280" s="272">
        <v>40</v>
      </c>
      <c r="N280" s="272"/>
      <c r="O280" s="272"/>
      <c r="P280" s="292"/>
      <c r="Q280" s="273"/>
    </row>
    <row r="281" spans="1:17" ht="14.4" customHeight="1" x14ac:dyDescent="0.3">
      <c r="A281" s="268" t="s">
        <v>699</v>
      </c>
      <c r="B281" s="269" t="s">
        <v>535</v>
      </c>
      <c r="C281" s="269" t="s">
        <v>536</v>
      </c>
      <c r="D281" s="269" t="s">
        <v>605</v>
      </c>
      <c r="E281" s="269" t="s">
        <v>606</v>
      </c>
      <c r="F281" s="272">
        <v>494</v>
      </c>
      <c r="G281" s="272">
        <v>74594</v>
      </c>
      <c r="H281" s="272">
        <v>1</v>
      </c>
      <c r="I281" s="272">
        <v>151</v>
      </c>
      <c r="J281" s="272">
        <v>540</v>
      </c>
      <c r="K281" s="272">
        <v>81540</v>
      </c>
      <c r="L281" s="272">
        <v>1.0931174089068827</v>
      </c>
      <c r="M281" s="272">
        <v>151</v>
      </c>
      <c r="N281" s="272">
        <v>366</v>
      </c>
      <c r="O281" s="272">
        <v>55632</v>
      </c>
      <c r="P281" s="292">
        <v>0.74579724910850742</v>
      </c>
      <c r="Q281" s="273">
        <v>152</v>
      </c>
    </row>
    <row r="282" spans="1:17" ht="14.4" customHeight="1" x14ac:dyDescent="0.3">
      <c r="A282" s="268" t="s">
        <v>699</v>
      </c>
      <c r="B282" s="269" t="s">
        <v>535</v>
      </c>
      <c r="C282" s="269" t="s">
        <v>536</v>
      </c>
      <c r="D282" s="269" t="s">
        <v>607</v>
      </c>
      <c r="E282" s="269" t="s">
        <v>608</v>
      </c>
      <c r="F282" s="272">
        <v>27</v>
      </c>
      <c r="G282" s="272">
        <v>13230</v>
      </c>
      <c r="H282" s="272">
        <v>1</v>
      </c>
      <c r="I282" s="272">
        <v>490</v>
      </c>
      <c r="J282" s="272">
        <v>36</v>
      </c>
      <c r="K282" s="272">
        <v>17640</v>
      </c>
      <c r="L282" s="272">
        <v>1.3333333333333333</v>
      </c>
      <c r="M282" s="272">
        <v>490</v>
      </c>
      <c r="N282" s="272">
        <v>36</v>
      </c>
      <c r="O282" s="272">
        <v>17640</v>
      </c>
      <c r="P282" s="292">
        <v>1.3333333333333333</v>
      </c>
      <c r="Q282" s="273">
        <v>490</v>
      </c>
    </row>
    <row r="283" spans="1:17" ht="14.4" customHeight="1" x14ac:dyDescent="0.3">
      <c r="A283" s="268" t="s">
        <v>699</v>
      </c>
      <c r="B283" s="269" t="s">
        <v>535</v>
      </c>
      <c r="C283" s="269" t="s">
        <v>536</v>
      </c>
      <c r="D283" s="269" t="s">
        <v>611</v>
      </c>
      <c r="E283" s="269" t="s">
        <v>612</v>
      </c>
      <c r="F283" s="272">
        <v>4</v>
      </c>
      <c r="G283" s="272">
        <v>1308</v>
      </c>
      <c r="H283" s="272">
        <v>1</v>
      </c>
      <c r="I283" s="272">
        <v>327</v>
      </c>
      <c r="J283" s="272">
        <v>4</v>
      </c>
      <c r="K283" s="272">
        <v>1308</v>
      </c>
      <c r="L283" s="272">
        <v>1</v>
      </c>
      <c r="M283" s="272">
        <v>327</v>
      </c>
      <c r="N283" s="272">
        <v>3</v>
      </c>
      <c r="O283" s="272">
        <v>981</v>
      </c>
      <c r="P283" s="292">
        <v>0.75</v>
      </c>
      <c r="Q283" s="273">
        <v>327</v>
      </c>
    </row>
    <row r="284" spans="1:17" ht="14.4" customHeight="1" x14ac:dyDescent="0.3">
      <c r="A284" s="268" t="s">
        <v>699</v>
      </c>
      <c r="B284" s="269" t="s">
        <v>535</v>
      </c>
      <c r="C284" s="269" t="s">
        <v>536</v>
      </c>
      <c r="D284" s="269" t="s">
        <v>613</v>
      </c>
      <c r="E284" s="269" t="s">
        <v>614</v>
      </c>
      <c r="F284" s="272">
        <v>94</v>
      </c>
      <c r="G284" s="272">
        <v>2914</v>
      </c>
      <c r="H284" s="272">
        <v>1</v>
      </c>
      <c r="I284" s="272">
        <v>31</v>
      </c>
      <c r="J284" s="272">
        <v>90</v>
      </c>
      <c r="K284" s="272">
        <v>2790</v>
      </c>
      <c r="L284" s="272">
        <v>0.95744680851063835</v>
      </c>
      <c r="M284" s="272">
        <v>31</v>
      </c>
      <c r="N284" s="272">
        <v>102</v>
      </c>
      <c r="O284" s="272">
        <v>3162</v>
      </c>
      <c r="P284" s="292">
        <v>1.0851063829787233</v>
      </c>
      <c r="Q284" s="273">
        <v>31</v>
      </c>
    </row>
    <row r="285" spans="1:17" ht="14.4" customHeight="1" x14ac:dyDescent="0.3">
      <c r="A285" s="268" t="s">
        <v>699</v>
      </c>
      <c r="B285" s="269" t="s">
        <v>535</v>
      </c>
      <c r="C285" s="269" t="s">
        <v>536</v>
      </c>
      <c r="D285" s="269" t="s">
        <v>615</v>
      </c>
      <c r="E285" s="269" t="s">
        <v>616</v>
      </c>
      <c r="F285" s="272">
        <v>2</v>
      </c>
      <c r="G285" s="272">
        <v>1922</v>
      </c>
      <c r="H285" s="272">
        <v>1</v>
      </c>
      <c r="I285" s="272">
        <v>961</v>
      </c>
      <c r="J285" s="272">
        <v>2</v>
      </c>
      <c r="K285" s="272">
        <v>1922</v>
      </c>
      <c r="L285" s="272">
        <v>1</v>
      </c>
      <c r="M285" s="272">
        <v>961</v>
      </c>
      <c r="N285" s="272"/>
      <c r="O285" s="272"/>
      <c r="P285" s="292"/>
      <c r="Q285" s="273"/>
    </row>
    <row r="286" spans="1:17" ht="14.4" customHeight="1" x14ac:dyDescent="0.3">
      <c r="A286" s="268" t="s">
        <v>699</v>
      </c>
      <c r="B286" s="269" t="s">
        <v>535</v>
      </c>
      <c r="C286" s="269" t="s">
        <v>536</v>
      </c>
      <c r="D286" s="269" t="s">
        <v>617</v>
      </c>
      <c r="E286" s="269" t="s">
        <v>618</v>
      </c>
      <c r="F286" s="272">
        <v>5</v>
      </c>
      <c r="G286" s="272">
        <v>275</v>
      </c>
      <c r="H286" s="272">
        <v>1</v>
      </c>
      <c r="I286" s="272">
        <v>55</v>
      </c>
      <c r="J286" s="272">
        <v>2</v>
      </c>
      <c r="K286" s="272">
        <v>112</v>
      </c>
      <c r="L286" s="272">
        <v>0.40727272727272729</v>
      </c>
      <c r="M286" s="272">
        <v>56</v>
      </c>
      <c r="N286" s="272"/>
      <c r="O286" s="272"/>
      <c r="P286" s="292"/>
      <c r="Q286" s="273"/>
    </row>
    <row r="287" spans="1:17" ht="14.4" customHeight="1" x14ac:dyDescent="0.3">
      <c r="A287" s="268" t="s">
        <v>699</v>
      </c>
      <c r="B287" s="269" t="s">
        <v>535</v>
      </c>
      <c r="C287" s="269" t="s">
        <v>536</v>
      </c>
      <c r="D287" s="269" t="s">
        <v>623</v>
      </c>
      <c r="E287" s="269" t="s">
        <v>624</v>
      </c>
      <c r="F287" s="272">
        <v>61</v>
      </c>
      <c r="G287" s="272">
        <v>1647</v>
      </c>
      <c r="H287" s="272">
        <v>1</v>
      </c>
      <c r="I287" s="272">
        <v>27</v>
      </c>
      <c r="J287" s="272">
        <v>72</v>
      </c>
      <c r="K287" s="272">
        <v>1944</v>
      </c>
      <c r="L287" s="272">
        <v>1.180327868852459</v>
      </c>
      <c r="M287" s="272">
        <v>27</v>
      </c>
      <c r="N287" s="272">
        <v>72</v>
      </c>
      <c r="O287" s="272">
        <v>1944</v>
      </c>
      <c r="P287" s="292">
        <v>1.180327868852459</v>
      </c>
      <c r="Q287" s="273">
        <v>27</v>
      </c>
    </row>
    <row r="288" spans="1:17" ht="14.4" customHeight="1" x14ac:dyDescent="0.3">
      <c r="A288" s="268" t="s">
        <v>699</v>
      </c>
      <c r="B288" s="269" t="s">
        <v>535</v>
      </c>
      <c r="C288" s="269" t="s">
        <v>536</v>
      </c>
      <c r="D288" s="269" t="s">
        <v>625</v>
      </c>
      <c r="E288" s="269" t="s">
        <v>626</v>
      </c>
      <c r="F288" s="272">
        <v>11</v>
      </c>
      <c r="G288" s="272">
        <v>2233</v>
      </c>
      <c r="H288" s="272">
        <v>1</v>
      </c>
      <c r="I288" s="272">
        <v>203</v>
      </c>
      <c r="J288" s="272">
        <v>3</v>
      </c>
      <c r="K288" s="272">
        <v>612</v>
      </c>
      <c r="L288" s="272">
        <v>0.27407075682937754</v>
      </c>
      <c r="M288" s="272">
        <v>204</v>
      </c>
      <c r="N288" s="272">
        <v>16</v>
      </c>
      <c r="O288" s="272">
        <v>3280</v>
      </c>
      <c r="P288" s="292">
        <v>1.4688759516345724</v>
      </c>
      <c r="Q288" s="273">
        <v>205</v>
      </c>
    </row>
    <row r="289" spans="1:17" ht="14.4" customHeight="1" x14ac:dyDescent="0.3">
      <c r="A289" s="268" t="s">
        <v>699</v>
      </c>
      <c r="B289" s="269" t="s">
        <v>535</v>
      </c>
      <c r="C289" s="269" t="s">
        <v>536</v>
      </c>
      <c r="D289" s="269" t="s">
        <v>627</v>
      </c>
      <c r="E289" s="269" t="s">
        <v>628</v>
      </c>
      <c r="F289" s="272">
        <v>11</v>
      </c>
      <c r="G289" s="272">
        <v>4136</v>
      </c>
      <c r="H289" s="272">
        <v>1</v>
      </c>
      <c r="I289" s="272">
        <v>376</v>
      </c>
      <c r="J289" s="272">
        <v>3</v>
      </c>
      <c r="K289" s="272">
        <v>1128</v>
      </c>
      <c r="L289" s="272">
        <v>0.27272727272727271</v>
      </c>
      <c r="M289" s="272">
        <v>376</v>
      </c>
      <c r="N289" s="272">
        <v>15</v>
      </c>
      <c r="O289" s="272">
        <v>5655</v>
      </c>
      <c r="P289" s="292">
        <v>1.3672630560928434</v>
      </c>
      <c r="Q289" s="273">
        <v>377</v>
      </c>
    </row>
    <row r="290" spans="1:17" ht="14.4" customHeight="1" x14ac:dyDescent="0.3">
      <c r="A290" s="268" t="s">
        <v>699</v>
      </c>
      <c r="B290" s="269" t="s">
        <v>535</v>
      </c>
      <c r="C290" s="269" t="s">
        <v>536</v>
      </c>
      <c r="D290" s="269" t="s">
        <v>631</v>
      </c>
      <c r="E290" s="269" t="s">
        <v>632</v>
      </c>
      <c r="F290" s="272">
        <v>2</v>
      </c>
      <c r="G290" s="272">
        <v>458</v>
      </c>
      <c r="H290" s="272">
        <v>1</v>
      </c>
      <c r="I290" s="272">
        <v>229</v>
      </c>
      <c r="J290" s="272">
        <v>3</v>
      </c>
      <c r="K290" s="272">
        <v>690</v>
      </c>
      <c r="L290" s="272">
        <v>1.5065502183406114</v>
      </c>
      <c r="M290" s="272">
        <v>230</v>
      </c>
      <c r="N290" s="272">
        <v>1</v>
      </c>
      <c r="O290" s="272">
        <v>231</v>
      </c>
      <c r="P290" s="292">
        <v>0.50436681222707425</v>
      </c>
      <c r="Q290" s="273">
        <v>231</v>
      </c>
    </row>
    <row r="291" spans="1:17" ht="14.4" customHeight="1" x14ac:dyDescent="0.3">
      <c r="A291" s="268" t="s">
        <v>699</v>
      </c>
      <c r="B291" s="269" t="s">
        <v>535</v>
      </c>
      <c r="C291" s="269" t="s">
        <v>536</v>
      </c>
      <c r="D291" s="269" t="s">
        <v>633</v>
      </c>
      <c r="E291" s="269" t="s">
        <v>634</v>
      </c>
      <c r="F291" s="272">
        <v>2</v>
      </c>
      <c r="G291" s="272">
        <v>486</v>
      </c>
      <c r="H291" s="272">
        <v>1</v>
      </c>
      <c r="I291" s="272">
        <v>243</v>
      </c>
      <c r="J291" s="272">
        <v>3</v>
      </c>
      <c r="K291" s="272">
        <v>732</v>
      </c>
      <c r="L291" s="272">
        <v>1.5061728395061729</v>
      </c>
      <c r="M291" s="272">
        <v>244</v>
      </c>
      <c r="N291" s="272">
        <v>1</v>
      </c>
      <c r="O291" s="272">
        <v>245</v>
      </c>
      <c r="P291" s="292">
        <v>0.50411522633744854</v>
      </c>
      <c r="Q291" s="273">
        <v>245</v>
      </c>
    </row>
    <row r="292" spans="1:17" ht="14.4" customHeight="1" x14ac:dyDescent="0.3">
      <c r="A292" s="268" t="s">
        <v>699</v>
      </c>
      <c r="B292" s="269" t="s">
        <v>535</v>
      </c>
      <c r="C292" s="269" t="s">
        <v>536</v>
      </c>
      <c r="D292" s="269" t="s">
        <v>635</v>
      </c>
      <c r="E292" s="269" t="s">
        <v>636</v>
      </c>
      <c r="F292" s="272">
        <v>63</v>
      </c>
      <c r="G292" s="272">
        <v>8064</v>
      </c>
      <c r="H292" s="272">
        <v>1</v>
      </c>
      <c r="I292" s="272">
        <v>128</v>
      </c>
      <c r="J292" s="272">
        <v>91</v>
      </c>
      <c r="K292" s="272">
        <v>11648</v>
      </c>
      <c r="L292" s="272">
        <v>1.4444444444444444</v>
      </c>
      <c r="M292" s="272">
        <v>128</v>
      </c>
      <c r="N292" s="272">
        <v>52</v>
      </c>
      <c r="O292" s="272">
        <v>6708</v>
      </c>
      <c r="P292" s="292">
        <v>0.83184523809523814</v>
      </c>
      <c r="Q292" s="273">
        <v>129</v>
      </c>
    </row>
    <row r="293" spans="1:17" ht="14.4" customHeight="1" x14ac:dyDescent="0.3">
      <c r="A293" s="268" t="s">
        <v>699</v>
      </c>
      <c r="B293" s="269" t="s">
        <v>535</v>
      </c>
      <c r="C293" s="269" t="s">
        <v>536</v>
      </c>
      <c r="D293" s="269" t="s">
        <v>637</v>
      </c>
      <c r="E293" s="269" t="s">
        <v>638</v>
      </c>
      <c r="F293" s="272"/>
      <c r="G293" s="272"/>
      <c r="H293" s="272"/>
      <c r="I293" s="272"/>
      <c r="J293" s="272">
        <v>2</v>
      </c>
      <c r="K293" s="272">
        <v>78</v>
      </c>
      <c r="L293" s="272"/>
      <c r="M293" s="272">
        <v>39</v>
      </c>
      <c r="N293" s="272"/>
      <c r="O293" s="272"/>
      <c r="P293" s="292"/>
      <c r="Q293" s="273"/>
    </row>
    <row r="294" spans="1:17" ht="14.4" customHeight="1" x14ac:dyDescent="0.3">
      <c r="A294" s="268" t="s">
        <v>699</v>
      </c>
      <c r="B294" s="269" t="s">
        <v>535</v>
      </c>
      <c r="C294" s="269" t="s">
        <v>536</v>
      </c>
      <c r="D294" s="269" t="s">
        <v>639</v>
      </c>
      <c r="E294" s="269" t="s">
        <v>640</v>
      </c>
      <c r="F294" s="272">
        <v>9</v>
      </c>
      <c r="G294" s="272">
        <v>17991</v>
      </c>
      <c r="H294" s="272">
        <v>1</v>
      </c>
      <c r="I294" s="272">
        <v>1999</v>
      </c>
      <c r="J294" s="272">
        <v>20</v>
      </c>
      <c r="K294" s="272">
        <v>40260</v>
      </c>
      <c r="L294" s="272">
        <v>2.2377855594463898</v>
      </c>
      <c r="M294" s="272">
        <v>2013</v>
      </c>
      <c r="N294" s="272">
        <v>11</v>
      </c>
      <c r="O294" s="272">
        <v>22319</v>
      </c>
      <c r="P294" s="292">
        <v>1.2405647268078484</v>
      </c>
      <c r="Q294" s="273">
        <v>2029</v>
      </c>
    </row>
    <row r="295" spans="1:17" ht="14.4" customHeight="1" x14ac:dyDescent="0.3">
      <c r="A295" s="268" t="s">
        <v>699</v>
      </c>
      <c r="B295" s="269" t="s">
        <v>535</v>
      </c>
      <c r="C295" s="269" t="s">
        <v>536</v>
      </c>
      <c r="D295" s="269" t="s">
        <v>641</v>
      </c>
      <c r="E295" s="269" t="s">
        <v>642</v>
      </c>
      <c r="F295" s="272">
        <v>3</v>
      </c>
      <c r="G295" s="272">
        <v>5040</v>
      </c>
      <c r="H295" s="272">
        <v>1</v>
      </c>
      <c r="I295" s="272">
        <v>1680</v>
      </c>
      <c r="J295" s="272">
        <v>1</v>
      </c>
      <c r="K295" s="272">
        <v>1691</v>
      </c>
      <c r="L295" s="272">
        <v>0.33551587301587299</v>
      </c>
      <c r="M295" s="272">
        <v>1691</v>
      </c>
      <c r="N295" s="272">
        <v>3</v>
      </c>
      <c r="O295" s="272">
        <v>5115</v>
      </c>
      <c r="P295" s="292">
        <v>1.0148809523809523</v>
      </c>
      <c r="Q295" s="273">
        <v>1705</v>
      </c>
    </row>
    <row r="296" spans="1:17" ht="14.4" customHeight="1" x14ac:dyDescent="0.3">
      <c r="A296" s="268" t="s">
        <v>699</v>
      </c>
      <c r="B296" s="269" t="s">
        <v>535</v>
      </c>
      <c r="C296" s="269" t="s">
        <v>536</v>
      </c>
      <c r="D296" s="269" t="s">
        <v>645</v>
      </c>
      <c r="E296" s="269" t="s">
        <v>646</v>
      </c>
      <c r="F296" s="272">
        <v>14</v>
      </c>
      <c r="G296" s="272">
        <v>10654</v>
      </c>
      <c r="H296" s="272">
        <v>1</v>
      </c>
      <c r="I296" s="272">
        <v>761</v>
      </c>
      <c r="J296" s="272">
        <v>22</v>
      </c>
      <c r="K296" s="272">
        <v>16742</v>
      </c>
      <c r="L296" s="272">
        <v>1.5714285714285714</v>
      </c>
      <c r="M296" s="272">
        <v>761</v>
      </c>
      <c r="N296" s="272">
        <v>17</v>
      </c>
      <c r="O296" s="272">
        <v>12937</v>
      </c>
      <c r="P296" s="292">
        <v>1.2142857142857142</v>
      </c>
      <c r="Q296" s="273">
        <v>761</v>
      </c>
    </row>
    <row r="297" spans="1:17" ht="14.4" customHeight="1" x14ac:dyDescent="0.3">
      <c r="A297" s="268" t="s">
        <v>699</v>
      </c>
      <c r="B297" s="269" t="s">
        <v>535</v>
      </c>
      <c r="C297" s="269" t="s">
        <v>536</v>
      </c>
      <c r="D297" s="269" t="s">
        <v>647</v>
      </c>
      <c r="E297" s="269" t="s">
        <v>648</v>
      </c>
      <c r="F297" s="272">
        <v>932</v>
      </c>
      <c r="G297" s="272">
        <v>14912</v>
      </c>
      <c r="H297" s="272">
        <v>1</v>
      </c>
      <c r="I297" s="272">
        <v>16</v>
      </c>
      <c r="J297" s="272">
        <v>1162</v>
      </c>
      <c r="K297" s="272">
        <v>18592</v>
      </c>
      <c r="L297" s="272">
        <v>1.2467811158798283</v>
      </c>
      <c r="M297" s="272">
        <v>16</v>
      </c>
      <c r="N297" s="272">
        <v>1225</v>
      </c>
      <c r="O297" s="272">
        <v>19600</v>
      </c>
      <c r="P297" s="292">
        <v>1.3143776824034334</v>
      </c>
      <c r="Q297" s="273">
        <v>16</v>
      </c>
    </row>
    <row r="298" spans="1:17" ht="14.4" customHeight="1" x14ac:dyDescent="0.3">
      <c r="A298" s="268" t="s">
        <v>699</v>
      </c>
      <c r="B298" s="269" t="s">
        <v>535</v>
      </c>
      <c r="C298" s="269" t="s">
        <v>536</v>
      </c>
      <c r="D298" s="269" t="s">
        <v>649</v>
      </c>
      <c r="E298" s="269" t="s">
        <v>650</v>
      </c>
      <c r="F298" s="272">
        <v>33</v>
      </c>
      <c r="G298" s="272">
        <v>4290</v>
      </c>
      <c r="H298" s="272">
        <v>1</v>
      </c>
      <c r="I298" s="272">
        <v>130</v>
      </c>
      <c r="J298" s="272">
        <v>20</v>
      </c>
      <c r="K298" s="272">
        <v>2620</v>
      </c>
      <c r="L298" s="272">
        <v>0.61072261072261069</v>
      </c>
      <c r="M298" s="272">
        <v>131</v>
      </c>
      <c r="N298" s="272">
        <v>33</v>
      </c>
      <c r="O298" s="272">
        <v>4389</v>
      </c>
      <c r="P298" s="292">
        <v>1.023076923076923</v>
      </c>
      <c r="Q298" s="273">
        <v>133</v>
      </c>
    </row>
    <row r="299" spans="1:17" ht="14.4" customHeight="1" x14ac:dyDescent="0.3">
      <c r="A299" s="268" t="s">
        <v>699</v>
      </c>
      <c r="B299" s="269" t="s">
        <v>535</v>
      </c>
      <c r="C299" s="269" t="s">
        <v>536</v>
      </c>
      <c r="D299" s="269" t="s">
        <v>651</v>
      </c>
      <c r="E299" s="269" t="s">
        <v>652</v>
      </c>
      <c r="F299" s="272">
        <v>34</v>
      </c>
      <c r="G299" s="272">
        <v>17136</v>
      </c>
      <c r="H299" s="272">
        <v>1</v>
      </c>
      <c r="I299" s="272">
        <v>504</v>
      </c>
      <c r="J299" s="272">
        <v>15</v>
      </c>
      <c r="K299" s="272">
        <v>7575</v>
      </c>
      <c r="L299" s="272">
        <v>0.4420518207282913</v>
      </c>
      <c r="M299" s="272">
        <v>505</v>
      </c>
      <c r="N299" s="272">
        <v>27</v>
      </c>
      <c r="O299" s="272">
        <v>13662</v>
      </c>
      <c r="P299" s="292">
        <v>0.79726890756302526</v>
      </c>
      <c r="Q299" s="273">
        <v>506</v>
      </c>
    </row>
    <row r="300" spans="1:17" ht="14.4" customHeight="1" x14ac:dyDescent="0.3">
      <c r="A300" s="268" t="s">
        <v>699</v>
      </c>
      <c r="B300" s="269" t="s">
        <v>535</v>
      </c>
      <c r="C300" s="269" t="s">
        <v>536</v>
      </c>
      <c r="D300" s="269" t="s">
        <v>653</v>
      </c>
      <c r="E300" s="269" t="s">
        <v>654</v>
      </c>
      <c r="F300" s="272">
        <v>78</v>
      </c>
      <c r="G300" s="272">
        <v>7878</v>
      </c>
      <c r="H300" s="272">
        <v>1</v>
      </c>
      <c r="I300" s="272">
        <v>101</v>
      </c>
      <c r="J300" s="272">
        <v>43</v>
      </c>
      <c r="K300" s="272">
        <v>4343</v>
      </c>
      <c r="L300" s="272">
        <v>0.55128205128205132</v>
      </c>
      <c r="M300" s="272">
        <v>101</v>
      </c>
      <c r="N300" s="272">
        <v>56</v>
      </c>
      <c r="O300" s="272">
        <v>5712</v>
      </c>
      <c r="P300" s="292">
        <v>0.72505712109672504</v>
      </c>
      <c r="Q300" s="273">
        <v>102</v>
      </c>
    </row>
    <row r="301" spans="1:17" ht="14.4" customHeight="1" x14ac:dyDescent="0.3">
      <c r="A301" s="268" t="s">
        <v>699</v>
      </c>
      <c r="B301" s="269" t="s">
        <v>535</v>
      </c>
      <c r="C301" s="269" t="s">
        <v>536</v>
      </c>
      <c r="D301" s="269" t="s">
        <v>655</v>
      </c>
      <c r="E301" s="269" t="s">
        <v>656</v>
      </c>
      <c r="F301" s="272">
        <v>2</v>
      </c>
      <c r="G301" s="272">
        <v>424</v>
      </c>
      <c r="H301" s="272">
        <v>1</v>
      </c>
      <c r="I301" s="272">
        <v>212</v>
      </c>
      <c r="J301" s="272"/>
      <c r="K301" s="272"/>
      <c r="L301" s="272"/>
      <c r="M301" s="272"/>
      <c r="N301" s="272">
        <v>1</v>
      </c>
      <c r="O301" s="272">
        <v>215</v>
      </c>
      <c r="P301" s="292">
        <v>0.50707547169811318</v>
      </c>
      <c r="Q301" s="273">
        <v>215</v>
      </c>
    </row>
    <row r="302" spans="1:17" ht="14.4" customHeight="1" x14ac:dyDescent="0.3">
      <c r="A302" s="268" t="s">
        <v>700</v>
      </c>
      <c r="B302" s="269" t="s">
        <v>535</v>
      </c>
      <c r="C302" s="269" t="s">
        <v>536</v>
      </c>
      <c r="D302" s="269" t="s">
        <v>537</v>
      </c>
      <c r="E302" s="269" t="s">
        <v>538</v>
      </c>
      <c r="F302" s="272">
        <v>1249</v>
      </c>
      <c r="G302" s="272">
        <v>197342</v>
      </c>
      <c r="H302" s="272">
        <v>1</v>
      </c>
      <c r="I302" s="272">
        <v>158</v>
      </c>
      <c r="J302" s="272">
        <v>1277</v>
      </c>
      <c r="K302" s="272">
        <v>201766</v>
      </c>
      <c r="L302" s="272">
        <v>1.022417934347478</v>
      </c>
      <c r="M302" s="272">
        <v>158</v>
      </c>
      <c r="N302" s="272">
        <v>1533</v>
      </c>
      <c r="O302" s="272">
        <v>243747</v>
      </c>
      <c r="P302" s="292">
        <v>1.235150145432802</v>
      </c>
      <c r="Q302" s="273">
        <v>159</v>
      </c>
    </row>
    <row r="303" spans="1:17" ht="14.4" customHeight="1" x14ac:dyDescent="0.3">
      <c r="A303" s="268" t="s">
        <v>700</v>
      </c>
      <c r="B303" s="269" t="s">
        <v>535</v>
      </c>
      <c r="C303" s="269" t="s">
        <v>536</v>
      </c>
      <c r="D303" s="269" t="s">
        <v>539</v>
      </c>
      <c r="E303" s="269" t="s">
        <v>540</v>
      </c>
      <c r="F303" s="272">
        <v>15</v>
      </c>
      <c r="G303" s="272">
        <v>1245</v>
      </c>
      <c r="H303" s="272">
        <v>1</v>
      </c>
      <c r="I303" s="272">
        <v>83</v>
      </c>
      <c r="J303" s="272">
        <v>26</v>
      </c>
      <c r="K303" s="272">
        <v>2158</v>
      </c>
      <c r="L303" s="272">
        <v>1.7333333333333334</v>
      </c>
      <c r="M303" s="272">
        <v>83</v>
      </c>
      <c r="N303" s="272">
        <v>144</v>
      </c>
      <c r="O303" s="272">
        <v>12096</v>
      </c>
      <c r="P303" s="292">
        <v>9.7156626506024093</v>
      </c>
      <c r="Q303" s="273">
        <v>84</v>
      </c>
    </row>
    <row r="304" spans="1:17" ht="14.4" customHeight="1" x14ac:dyDescent="0.3">
      <c r="A304" s="268" t="s">
        <v>700</v>
      </c>
      <c r="B304" s="269" t="s">
        <v>535</v>
      </c>
      <c r="C304" s="269" t="s">
        <v>536</v>
      </c>
      <c r="D304" s="269" t="s">
        <v>553</v>
      </c>
      <c r="E304" s="269" t="s">
        <v>554</v>
      </c>
      <c r="F304" s="272"/>
      <c r="G304" s="272"/>
      <c r="H304" s="272"/>
      <c r="I304" s="272"/>
      <c r="J304" s="272">
        <v>1</v>
      </c>
      <c r="K304" s="272">
        <v>95</v>
      </c>
      <c r="L304" s="272"/>
      <c r="M304" s="272">
        <v>95</v>
      </c>
      <c r="N304" s="272"/>
      <c r="O304" s="272"/>
      <c r="P304" s="292"/>
      <c r="Q304" s="273"/>
    </row>
    <row r="305" spans="1:17" ht="14.4" customHeight="1" x14ac:dyDescent="0.3">
      <c r="A305" s="268" t="s">
        <v>700</v>
      </c>
      <c r="B305" s="269" t="s">
        <v>535</v>
      </c>
      <c r="C305" s="269" t="s">
        <v>536</v>
      </c>
      <c r="D305" s="269" t="s">
        <v>695</v>
      </c>
      <c r="E305" s="269" t="s">
        <v>696</v>
      </c>
      <c r="F305" s="272"/>
      <c r="G305" s="272"/>
      <c r="H305" s="272"/>
      <c r="I305" s="272"/>
      <c r="J305" s="272">
        <v>220</v>
      </c>
      <c r="K305" s="272">
        <v>8580</v>
      </c>
      <c r="L305" s="272"/>
      <c r="M305" s="272">
        <v>39</v>
      </c>
      <c r="N305" s="272">
        <v>256</v>
      </c>
      <c r="O305" s="272">
        <v>10240</v>
      </c>
      <c r="P305" s="292"/>
      <c r="Q305" s="273">
        <v>40</v>
      </c>
    </row>
    <row r="306" spans="1:17" ht="14.4" customHeight="1" x14ac:dyDescent="0.3">
      <c r="A306" s="268" t="s">
        <v>700</v>
      </c>
      <c r="B306" s="269" t="s">
        <v>535</v>
      </c>
      <c r="C306" s="269" t="s">
        <v>536</v>
      </c>
      <c r="D306" s="269" t="s">
        <v>565</v>
      </c>
      <c r="E306" s="269" t="s">
        <v>566</v>
      </c>
      <c r="F306" s="272">
        <v>6</v>
      </c>
      <c r="G306" s="272">
        <v>6972</v>
      </c>
      <c r="H306" s="272">
        <v>1</v>
      </c>
      <c r="I306" s="272">
        <v>1162</v>
      </c>
      <c r="J306" s="272">
        <v>30</v>
      </c>
      <c r="K306" s="272">
        <v>34920</v>
      </c>
      <c r="L306" s="272">
        <v>5.0086058519793459</v>
      </c>
      <c r="M306" s="272">
        <v>1164</v>
      </c>
      <c r="N306" s="272">
        <v>18</v>
      </c>
      <c r="O306" s="272">
        <v>20970</v>
      </c>
      <c r="P306" s="292">
        <v>3.0077452667814115</v>
      </c>
      <c r="Q306" s="273">
        <v>1165</v>
      </c>
    </row>
    <row r="307" spans="1:17" ht="14.4" customHeight="1" x14ac:dyDescent="0.3">
      <c r="A307" s="268" t="s">
        <v>700</v>
      </c>
      <c r="B307" s="269" t="s">
        <v>535</v>
      </c>
      <c r="C307" s="269" t="s">
        <v>536</v>
      </c>
      <c r="D307" s="269" t="s">
        <v>573</v>
      </c>
      <c r="E307" s="269" t="s">
        <v>574</v>
      </c>
      <c r="F307" s="272">
        <v>64</v>
      </c>
      <c r="G307" s="272">
        <v>2432</v>
      </c>
      <c r="H307" s="272">
        <v>1</v>
      </c>
      <c r="I307" s="272">
        <v>38</v>
      </c>
      <c r="J307" s="272">
        <v>45</v>
      </c>
      <c r="K307" s="272">
        <v>1755</v>
      </c>
      <c r="L307" s="272">
        <v>0.72162828947368418</v>
      </c>
      <c r="M307" s="272">
        <v>39</v>
      </c>
      <c r="N307" s="272">
        <v>64</v>
      </c>
      <c r="O307" s="272">
        <v>2496</v>
      </c>
      <c r="P307" s="292">
        <v>1.0263157894736843</v>
      </c>
      <c r="Q307" s="273">
        <v>39</v>
      </c>
    </row>
    <row r="308" spans="1:17" ht="14.4" customHeight="1" x14ac:dyDescent="0.3">
      <c r="A308" s="268" t="s">
        <v>700</v>
      </c>
      <c r="B308" s="269" t="s">
        <v>535</v>
      </c>
      <c r="C308" s="269" t="s">
        <v>536</v>
      </c>
      <c r="D308" s="269" t="s">
        <v>579</v>
      </c>
      <c r="E308" s="269" t="s">
        <v>580</v>
      </c>
      <c r="F308" s="272">
        <v>19</v>
      </c>
      <c r="G308" s="272">
        <v>741</v>
      </c>
      <c r="H308" s="272">
        <v>1</v>
      </c>
      <c r="I308" s="272">
        <v>39</v>
      </c>
      <c r="J308" s="272">
        <v>15</v>
      </c>
      <c r="K308" s="272">
        <v>600</v>
      </c>
      <c r="L308" s="272">
        <v>0.80971659919028338</v>
      </c>
      <c r="M308" s="272">
        <v>40</v>
      </c>
      <c r="N308" s="272">
        <v>38</v>
      </c>
      <c r="O308" s="272">
        <v>1520</v>
      </c>
      <c r="P308" s="292">
        <v>2.0512820512820511</v>
      </c>
      <c r="Q308" s="273">
        <v>40</v>
      </c>
    </row>
    <row r="309" spans="1:17" ht="14.4" customHeight="1" x14ac:dyDescent="0.3">
      <c r="A309" s="268" t="s">
        <v>700</v>
      </c>
      <c r="B309" s="269" t="s">
        <v>535</v>
      </c>
      <c r="C309" s="269" t="s">
        <v>536</v>
      </c>
      <c r="D309" s="269" t="s">
        <v>581</v>
      </c>
      <c r="E309" s="269" t="s">
        <v>582</v>
      </c>
      <c r="F309" s="272">
        <v>94</v>
      </c>
      <c r="G309" s="272">
        <v>10434</v>
      </c>
      <c r="H309" s="272">
        <v>1</v>
      </c>
      <c r="I309" s="272">
        <v>111</v>
      </c>
      <c r="J309" s="272">
        <v>95</v>
      </c>
      <c r="K309" s="272">
        <v>10640</v>
      </c>
      <c r="L309" s="272">
        <v>1.0197431474027219</v>
      </c>
      <c r="M309" s="272">
        <v>112</v>
      </c>
      <c r="N309" s="272">
        <v>161</v>
      </c>
      <c r="O309" s="272">
        <v>18193</v>
      </c>
      <c r="P309" s="292">
        <v>1.743626605328733</v>
      </c>
      <c r="Q309" s="273">
        <v>113</v>
      </c>
    </row>
    <row r="310" spans="1:17" ht="14.4" customHeight="1" x14ac:dyDescent="0.3">
      <c r="A310" s="268" t="s">
        <v>700</v>
      </c>
      <c r="B310" s="269" t="s">
        <v>535</v>
      </c>
      <c r="C310" s="269" t="s">
        <v>536</v>
      </c>
      <c r="D310" s="269" t="s">
        <v>583</v>
      </c>
      <c r="E310" s="269" t="s">
        <v>584</v>
      </c>
      <c r="F310" s="272">
        <v>7</v>
      </c>
      <c r="G310" s="272">
        <v>147</v>
      </c>
      <c r="H310" s="272">
        <v>1</v>
      </c>
      <c r="I310" s="272">
        <v>21</v>
      </c>
      <c r="J310" s="272">
        <v>12</v>
      </c>
      <c r="K310" s="272">
        <v>252</v>
      </c>
      <c r="L310" s="272">
        <v>1.7142857142857142</v>
      </c>
      <c r="M310" s="272">
        <v>21</v>
      </c>
      <c r="N310" s="272">
        <v>13</v>
      </c>
      <c r="O310" s="272">
        <v>273</v>
      </c>
      <c r="P310" s="292">
        <v>1.8571428571428572</v>
      </c>
      <c r="Q310" s="273">
        <v>21</v>
      </c>
    </row>
    <row r="311" spans="1:17" ht="14.4" customHeight="1" x14ac:dyDescent="0.3">
      <c r="A311" s="268" t="s">
        <v>700</v>
      </c>
      <c r="B311" s="269" t="s">
        <v>535</v>
      </c>
      <c r="C311" s="269" t="s">
        <v>536</v>
      </c>
      <c r="D311" s="269" t="s">
        <v>587</v>
      </c>
      <c r="E311" s="269" t="s">
        <v>588</v>
      </c>
      <c r="F311" s="272">
        <v>4</v>
      </c>
      <c r="G311" s="272">
        <v>1528</v>
      </c>
      <c r="H311" s="272">
        <v>1</v>
      </c>
      <c r="I311" s="272">
        <v>382</v>
      </c>
      <c r="J311" s="272">
        <v>2</v>
      </c>
      <c r="K311" s="272">
        <v>764</v>
      </c>
      <c r="L311" s="272">
        <v>0.5</v>
      </c>
      <c r="M311" s="272">
        <v>382</v>
      </c>
      <c r="N311" s="272">
        <v>9</v>
      </c>
      <c r="O311" s="272">
        <v>3438</v>
      </c>
      <c r="P311" s="292">
        <v>2.25</v>
      </c>
      <c r="Q311" s="273">
        <v>382</v>
      </c>
    </row>
    <row r="312" spans="1:17" ht="14.4" customHeight="1" x14ac:dyDescent="0.3">
      <c r="A312" s="268" t="s">
        <v>700</v>
      </c>
      <c r="B312" s="269" t="s">
        <v>535</v>
      </c>
      <c r="C312" s="269" t="s">
        <v>536</v>
      </c>
      <c r="D312" s="269" t="s">
        <v>589</v>
      </c>
      <c r="E312" s="269" t="s">
        <v>590</v>
      </c>
      <c r="F312" s="272">
        <v>19</v>
      </c>
      <c r="G312" s="272">
        <v>9234</v>
      </c>
      <c r="H312" s="272">
        <v>1</v>
      </c>
      <c r="I312" s="272">
        <v>486</v>
      </c>
      <c r="J312" s="272">
        <v>36</v>
      </c>
      <c r="K312" s="272">
        <v>17496</v>
      </c>
      <c r="L312" s="272">
        <v>1.8947368421052631</v>
      </c>
      <c r="M312" s="272">
        <v>486</v>
      </c>
      <c r="N312" s="272">
        <v>67</v>
      </c>
      <c r="O312" s="272">
        <v>32562</v>
      </c>
      <c r="P312" s="292">
        <v>3.5263157894736841</v>
      </c>
      <c r="Q312" s="273">
        <v>486</v>
      </c>
    </row>
    <row r="313" spans="1:17" ht="14.4" customHeight="1" x14ac:dyDescent="0.3">
      <c r="A313" s="268" t="s">
        <v>700</v>
      </c>
      <c r="B313" s="269" t="s">
        <v>535</v>
      </c>
      <c r="C313" s="269" t="s">
        <v>536</v>
      </c>
      <c r="D313" s="269" t="s">
        <v>591</v>
      </c>
      <c r="E313" s="269" t="s">
        <v>592</v>
      </c>
      <c r="F313" s="272"/>
      <c r="G313" s="272"/>
      <c r="H313" s="272"/>
      <c r="I313" s="272"/>
      <c r="J313" s="272">
        <v>1</v>
      </c>
      <c r="K313" s="272">
        <v>603</v>
      </c>
      <c r="L313" s="272"/>
      <c r="M313" s="272">
        <v>603</v>
      </c>
      <c r="N313" s="272">
        <v>1</v>
      </c>
      <c r="O313" s="272">
        <v>604</v>
      </c>
      <c r="P313" s="292"/>
      <c r="Q313" s="273">
        <v>604</v>
      </c>
    </row>
    <row r="314" spans="1:17" ht="14.4" customHeight="1" x14ac:dyDescent="0.3">
      <c r="A314" s="268" t="s">
        <v>700</v>
      </c>
      <c r="B314" s="269" t="s">
        <v>535</v>
      </c>
      <c r="C314" s="269" t="s">
        <v>536</v>
      </c>
      <c r="D314" s="269" t="s">
        <v>593</v>
      </c>
      <c r="E314" s="269" t="s">
        <v>594</v>
      </c>
      <c r="F314" s="272">
        <v>3</v>
      </c>
      <c r="G314" s="272">
        <v>108</v>
      </c>
      <c r="H314" s="272">
        <v>1</v>
      </c>
      <c r="I314" s="272">
        <v>36</v>
      </c>
      <c r="J314" s="272">
        <v>9</v>
      </c>
      <c r="K314" s="272">
        <v>324</v>
      </c>
      <c r="L314" s="272">
        <v>3</v>
      </c>
      <c r="M314" s="272">
        <v>36</v>
      </c>
      <c r="N314" s="272">
        <v>36</v>
      </c>
      <c r="O314" s="272">
        <v>1332</v>
      </c>
      <c r="P314" s="292">
        <v>12.333333333333334</v>
      </c>
      <c r="Q314" s="273">
        <v>37</v>
      </c>
    </row>
    <row r="315" spans="1:17" ht="14.4" customHeight="1" x14ac:dyDescent="0.3">
      <c r="A315" s="268" t="s">
        <v>700</v>
      </c>
      <c r="B315" s="269" t="s">
        <v>535</v>
      </c>
      <c r="C315" s="269" t="s">
        <v>536</v>
      </c>
      <c r="D315" s="269" t="s">
        <v>599</v>
      </c>
      <c r="E315" s="269" t="s">
        <v>600</v>
      </c>
      <c r="F315" s="272">
        <v>3</v>
      </c>
      <c r="G315" s="272">
        <v>1332</v>
      </c>
      <c r="H315" s="272">
        <v>1</v>
      </c>
      <c r="I315" s="272">
        <v>444</v>
      </c>
      <c r="J315" s="272"/>
      <c r="K315" s="272"/>
      <c r="L315" s="272"/>
      <c r="M315" s="272"/>
      <c r="N315" s="272"/>
      <c r="O315" s="272"/>
      <c r="P315" s="292"/>
      <c r="Q315" s="273"/>
    </row>
    <row r="316" spans="1:17" ht="14.4" customHeight="1" x14ac:dyDescent="0.3">
      <c r="A316" s="268" t="s">
        <v>700</v>
      </c>
      <c r="B316" s="269" t="s">
        <v>535</v>
      </c>
      <c r="C316" s="269" t="s">
        <v>536</v>
      </c>
      <c r="D316" s="269" t="s">
        <v>603</v>
      </c>
      <c r="E316" s="269" t="s">
        <v>604</v>
      </c>
      <c r="F316" s="272">
        <v>37</v>
      </c>
      <c r="G316" s="272">
        <v>1480</v>
      </c>
      <c r="H316" s="272">
        <v>1</v>
      </c>
      <c r="I316" s="272">
        <v>40</v>
      </c>
      <c r="J316" s="272">
        <v>35</v>
      </c>
      <c r="K316" s="272">
        <v>1400</v>
      </c>
      <c r="L316" s="272">
        <v>0.94594594594594594</v>
      </c>
      <c r="M316" s="272">
        <v>40</v>
      </c>
      <c r="N316" s="272">
        <v>25</v>
      </c>
      <c r="O316" s="272">
        <v>1025</v>
      </c>
      <c r="P316" s="292">
        <v>0.69256756756756754</v>
      </c>
      <c r="Q316" s="273">
        <v>41</v>
      </c>
    </row>
    <row r="317" spans="1:17" ht="14.4" customHeight="1" x14ac:dyDescent="0.3">
      <c r="A317" s="268" t="s">
        <v>700</v>
      </c>
      <c r="B317" s="269" t="s">
        <v>535</v>
      </c>
      <c r="C317" s="269" t="s">
        <v>536</v>
      </c>
      <c r="D317" s="269" t="s">
        <v>607</v>
      </c>
      <c r="E317" s="269" t="s">
        <v>608</v>
      </c>
      <c r="F317" s="272"/>
      <c r="G317" s="272"/>
      <c r="H317" s="272"/>
      <c r="I317" s="272"/>
      <c r="J317" s="272">
        <v>8</v>
      </c>
      <c r="K317" s="272">
        <v>3920</v>
      </c>
      <c r="L317" s="272"/>
      <c r="M317" s="272">
        <v>490</v>
      </c>
      <c r="N317" s="272">
        <v>5</v>
      </c>
      <c r="O317" s="272">
        <v>2450</v>
      </c>
      <c r="P317" s="292"/>
      <c r="Q317" s="273">
        <v>490</v>
      </c>
    </row>
    <row r="318" spans="1:17" ht="14.4" customHeight="1" x14ac:dyDescent="0.3">
      <c r="A318" s="268" t="s">
        <v>700</v>
      </c>
      <c r="B318" s="269" t="s">
        <v>535</v>
      </c>
      <c r="C318" s="269" t="s">
        <v>536</v>
      </c>
      <c r="D318" s="269" t="s">
        <v>613</v>
      </c>
      <c r="E318" s="269" t="s">
        <v>614</v>
      </c>
      <c r="F318" s="272">
        <v>1</v>
      </c>
      <c r="G318" s="272">
        <v>31</v>
      </c>
      <c r="H318" s="272">
        <v>1</v>
      </c>
      <c r="I318" s="272">
        <v>31</v>
      </c>
      <c r="J318" s="272">
        <v>1</v>
      </c>
      <c r="K318" s="272">
        <v>31</v>
      </c>
      <c r="L318" s="272">
        <v>1</v>
      </c>
      <c r="M318" s="272">
        <v>31</v>
      </c>
      <c r="N318" s="272">
        <v>12</v>
      </c>
      <c r="O318" s="272">
        <v>372</v>
      </c>
      <c r="P318" s="292">
        <v>12</v>
      </c>
      <c r="Q318" s="273">
        <v>31</v>
      </c>
    </row>
    <row r="319" spans="1:17" ht="14.4" customHeight="1" x14ac:dyDescent="0.3">
      <c r="A319" s="268" t="s">
        <v>700</v>
      </c>
      <c r="B319" s="269" t="s">
        <v>535</v>
      </c>
      <c r="C319" s="269" t="s">
        <v>536</v>
      </c>
      <c r="D319" s="269" t="s">
        <v>615</v>
      </c>
      <c r="E319" s="269" t="s">
        <v>616</v>
      </c>
      <c r="F319" s="272"/>
      <c r="G319" s="272"/>
      <c r="H319" s="272"/>
      <c r="I319" s="272"/>
      <c r="J319" s="272"/>
      <c r="K319" s="272"/>
      <c r="L319" s="272"/>
      <c r="M319" s="272"/>
      <c r="N319" s="272">
        <v>1</v>
      </c>
      <c r="O319" s="272">
        <v>961</v>
      </c>
      <c r="P319" s="292"/>
      <c r="Q319" s="273">
        <v>961</v>
      </c>
    </row>
    <row r="320" spans="1:17" ht="14.4" customHeight="1" x14ac:dyDescent="0.3">
      <c r="A320" s="268" t="s">
        <v>700</v>
      </c>
      <c r="B320" s="269" t="s">
        <v>535</v>
      </c>
      <c r="C320" s="269" t="s">
        <v>536</v>
      </c>
      <c r="D320" s="269" t="s">
        <v>625</v>
      </c>
      <c r="E320" s="269" t="s">
        <v>626</v>
      </c>
      <c r="F320" s="272">
        <v>37</v>
      </c>
      <c r="G320" s="272">
        <v>7511</v>
      </c>
      <c r="H320" s="272">
        <v>1</v>
      </c>
      <c r="I320" s="272">
        <v>203</v>
      </c>
      <c r="J320" s="272">
        <v>34</v>
      </c>
      <c r="K320" s="272">
        <v>6936</v>
      </c>
      <c r="L320" s="272">
        <v>0.92344561310078555</v>
      </c>
      <c r="M320" s="272">
        <v>204</v>
      </c>
      <c r="N320" s="272">
        <v>40</v>
      </c>
      <c r="O320" s="272">
        <v>8200</v>
      </c>
      <c r="P320" s="292">
        <v>1.0917321262148849</v>
      </c>
      <c r="Q320" s="273">
        <v>205</v>
      </c>
    </row>
    <row r="321" spans="1:17" ht="14.4" customHeight="1" x14ac:dyDescent="0.3">
      <c r="A321" s="268" t="s">
        <v>700</v>
      </c>
      <c r="B321" s="269" t="s">
        <v>535</v>
      </c>
      <c r="C321" s="269" t="s">
        <v>536</v>
      </c>
      <c r="D321" s="269" t="s">
        <v>627</v>
      </c>
      <c r="E321" s="269" t="s">
        <v>628</v>
      </c>
      <c r="F321" s="272">
        <v>37</v>
      </c>
      <c r="G321" s="272">
        <v>13912</v>
      </c>
      <c r="H321" s="272">
        <v>1</v>
      </c>
      <c r="I321" s="272">
        <v>376</v>
      </c>
      <c r="J321" s="272">
        <v>34</v>
      </c>
      <c r="K321" s="272">
        <v>12784</v>
      </c>
      <c r="L321" s="272">
        <v>0.91891891891891897</v>
      </c>
      <c r="M321" s="272">
        <v>376</v>
      </c>
      <c r="N321" s="272">
        <v>41</v>
      </c>
      <c r="O321" s="272">
        <v>15457</v>
      </c>
      <c r="P321" s="292">
        <v>1.1110552041403106</v>
      </c>
      <c r="Q321" s="273">
        <v>377</v>
      </c>
    </row>
    <row r="322" spans="1:17" ht="14.4" customHeight="1" x14ac:dyDescent="0.3">
      <c r="A322" s="268" t="s">
        <v>700</v>
      </c>
      <c r="B322" s="269" t="s">
        <v>535</v>
      </c>
      <c r="C322" s="269" t="s">
        <v>536</v>
      </c>
      <c r="D322" s="269" t="s">
        <v>639</v>
      </c>
      <c r="E322" s="269" t="s">
        <v>640</v>
      </c>
      <c r="F322" s="272"/>
      <c r="G322" s="272"/>
      <c r="H322" s="272"/>
      <c r="I322" s="272"/>
      <c r="J322" s="272">
        <v>2</v>
      </c>
      <c r="K322" s="272">
        <v>4026</v>
      </c>
      <c r="L322" s="272"/>
      <c r="M322" s="272">
        <v>2013</v>
      </c>
      <c r="N322" s="272">
        <v>2</v>
      </c>
      <c r="O322" s="272">
        <v>4058</v>
      </c>
      <c r="P322" s="292"/>
      <c r="Q322" s="273">
        <v>2029</v>
      </c>
    </row>
    <row r="323" spans="1:17" ht="14.4" customHeight="1" x14ac:dyDescent="0.3">
      <c r="A323" s="268" t="s">
        <v>700</v>
      </c>
      <c r="B323" s="269" t="s">
        <v>535</v>
      </c>
      <c r="C323" s="269" t="s">
        <v>536</v>
      </c>
      <c r="D323" s="269" t="s">
        <v>647</v>
      </c>
      <c r="E323" s="269" t="s">
        <v>648</v>
      </c>
      <c r="F323" s="272">
        <v>109</v>
      </c>
      <c r="G323" s="272">
        <v>1744</v>
      </c>
      <c r="H323" s="272">
        <v>1</v>
      </c>
      <c r="I323" s="272">
        <v>16</v>
      </c>
      <c r="J323" s="272">
        <v>122</v>
      </c>
      <c r="K323" s="272">
        <v>1952</v>
      </c>
      <c r="L323" s="272">
        <v>1.1192660550458715</v>
      </c>
      <c r="M323" s="272">
        <v>16</v>
      </c>
      <c r="N323" s="272">
        <v>114</v>
      </c>
      <c r="O323" s="272">
        <v>1824</v>
      </c>
      <c r="P323" s="292">
        <v>1.0458715596330275</v>
      </c>
      <c r="Q323" s="273">
        <v>16</v>
      </c>
    </row>
    <row r="324" spans="1:17" ht="14.4" customHeight="1" x14ac:dyDescent="0.3">
      <c r="A324" s="268" t="s">
        <v>700</v>
      </c>
      <c r="B324" s="269" t="s">
        <v>535</v>
      </c>
      <c r="C324" s="269" t="s">
        <v>536</v>
      </c>
      <c r="D324" s="269" t="s">
        <v>649</v>
      </c>
      <c r="E324" s="269" t="s">
        <v>650</v>
      </c>
      <c r="F324" s="272"/>
      <c r="G324" s="272"/>
      <c r="H324" s="272"/>
      <c r="I324" s="272"/>
      <c r="J324" s="272">
        <v>1</v>
      </c>
      <c r="K324" s="272">
        <v>131</v>
      </c>
      <c r="L324" s="272"/>
      <c r="M324" s="272">
        <v>131</v>
      </c>
      <c r="N324" s="272">
        <v>1</v>
      </c>
      <c r="O324" s="272">
        <v>133</v>
      </c>
      <c r="P324" s="292"/>
      <c r="Q324" s="273">
        <v>133</v>
      </c>
    </row>
    <row r="325" spans="1:17" ht="14.4" customHeight="1" x14ac:dyDescent="0.3">
      <c r="A325" s="268" t="s">
        <v>700</v>
      </c>
      <c r="B325" s="269" t="s">
        <v>535</v>
      </c>
      <c r="C325" s="269" t="s">
        <v>536</v>
      </c>
      <c r="D325" s="269" t="s">
        <v>653</v>
      </c>
      <c r="E325" s="269" t="s">
        <v>654</v>
      </c>
      <c r="F325" s="272">
        <v>1</v>
      </c>
      <c r="G325" s="272">
        <v>101</v>
      </c>
      <c r="H325" s="272">
        <v>1</v>
      </c>
      <c r="I325" s="272">
        <v>101</v>
      </c>
      <c r="J325" s="272"/>
      <c r="K325" s="272"/>
      <c r="L325" s="272"/>
      <c r="M325" s="272"/>
      <c r="N325" s="272">
        <v>3</v>
      </c>
      <c r="O325" s="272">
        <v>306</v>
      </c>
      <c r="P325" s="292">
        <v>3.0297029702970297</v>
      </c>
      <c r="Q325" s="273">
        <v>102</v>
      </c>
    </row>
    <row r="326" spans="1:17" ht="14.4" customHeight="1" x14ac:dyDescent="0.3">
      <c r="A326" s="268" t="s">
        <v>701</v>
      </c>
      <c r="B326" s="269" t="s">
        <v>535</v>
      </c>
      <c r="C326" s="269" t="s">
        <v>536</v>
      </c>
      <c r="D326" s="269" t="s">
        <v>537</v>
      </c>
      <c r="E326" s="269" t="s">
        <v>538</v>
      </c>
      <c r="F326" s="272">
        <v>240</v>
      </c>
      <c r="G326" s="272">
        <v>37920</v>
      </c>
      <c r="H326" s="272">
        <v>1</v>
      </c>
      <c r="I326" s="272">
        <v>158</v>
      </c>
      <c r="J326" s="272">
        <v>316</v>
      </c>
      <c r="K326" s="272">
        <v>49928</v>
      </c>
      <c r="L326" s="272">
        <v>1.3166666666666667</v>
      </c>
      <c r="M326" s="272">
        <v>158</v>
      </c>
      <c r="N326" s="272">
        <v>328</v>
      </c>
      <c r="O326" s="272">
        <v>52152</v>
      </c>
      <c r="P326" s="292">
        <v>1.3753164556962025</v>
      </c>
      <c r="Q326" s="273">
        <v>159</v>
      </c>
    </row>
    <row r="327" spans="1:17" ht="14.4" customHeight="1" x14ac:dyDescent="0.3">
      <c r="A327" s="268" t="s">
        <v>701</v>
      </c>
      <c r="B327" s="269" t="s">
        <v>535</v>
      </c>
      <c r="C327" s="269" t="s">
        <v>536</v>
      </c>
      <c r="D327" s="269" t="s">
        <v>539</v>
      </c>
      <c r="E327" s="269" t="s">
        <v>540</v>
      </c>
      <c r="F327" s="272">
        <v>24</v>
      </c>
      <c r="G327" s="272">
        <v>1992</v>
      </c>
      <c r="H327" s="272">
        <v>1</v>
      </c>
      <c r="I327" s="272">
        <v>83</v>
      </c>
      <c r="J327" s="272">
        <v>34</v>
      </c>
      <c r="K327" s="272">
        <v>2822</v>
      </c>
      <c r="L327" s="272">
        <v>1.4166666666666667</v>
      </c>
      <c r="M327" s="272">
        <v>83</v>
      </c>
      <c r="N327" s="272">
        <v>20</v>
      </c>
      <c r="O327" s="272">
        <v>1680</v>
      </c>
      <c r="P327" s="292">
        <v>0.84337349397590367</v>
      </c>
      <c r="Q327" s="273">
        <v>84</v>
      </c>
    </row>
    <row r="328" spans="1:17" ht="14.4" customHeight="1" x14ac:dyDescent="0.3">
      <c r="A328" s="268" t="s">
        <v>701</v>
      </c>
      <c r="B328" s="269" t="s">
        <v>535</v>
      </c>
      <c r="C328" s="269" t="s">
        <v>536</v>
      </c>
      <c r="D328" s="269" t="s">
        <v>553</v>
      </c>
      <c r="E328" s="269" t="s">
        <v>554</v>
      </c>
      <c r="F328" s="272"/>
      <c r="G328" s="272"/>
      <c r="H328" s="272"/>
      <c r="I328" s="272"/>
      <c r="J328" s="272">
        <v>3</v>
      </c>
      <c r="K328" s="272">
        <v>285</v>
      </c>
      <c r="L328" s="272"/>
      <c r="M328" s="272">
        <v>95</v>
      </c>
      <c r="N328" s="272">
        <v>1</v>
      </c>
      <c r="O328" s="272">
        <v>96</v>
      </c>
      <c r="P328" s="292"/>
      <c r="Q328" s="273">
        <v>96</v>
      </c>
    </row>
    <row r="329" spans="1:17" ht="14.4" customHeight="1" x14ac:dyDescent="0.3">
      <c r="A329" s="268" t="s">
        <v>701</v>
      </c>
      <c r="B329" s="269" t="s">
        <v>535</v>
      </c>
      <c r="C329" s="269" t="s">
        <v>536</v>
      </c>
      <c r="D329" s="269" t="s">
        <v>563</v>
      </c>
      <c r="E329" s="269" t="s">
        <v>564</v>
      </c>
      <c r="F329" s="272"/>
      <c r="G329" s="272"/>
      <c r="H329" s="272"/>
      <c r="I329" s="272"/>
      <c r="J329" s="272">
        <v>1</v>
      </c>
      <c r="K329" s="272">
        <v>486</v>
      </c>
      <c r="L329" s="272"/>
      <c r="M329" s="272">
        <v>486</v>
      </c>
      <c r="N329" s="272"/>
      <c r="O329" s="272"/>
      <c r="P329" s="292"/>
      <c r="Q329" s="273"/>
    </row>
    <row r="330" spans="1:17" ht="14.4" customHeight="1" x14ac:dyDescent="0.3">
      <c r="A330" s="268" t="s">
        <v>701</v>
      </c>
      <c r="B330" s="269" t="s">
        <v>535</v>
      </c>
      <c r="C330" s="269" t="s">
        <v>536</v>
      </c>
      <c r="D330" s="269" t="s">
        <v>565</v>
      </c>
      <c r="E330" s="269" t="s">
        <v>566</v>
      </c>
      <c r="F330" s="272">
        <v>2</v>
      </c>
      <c r="G330" s="272">
        <v>2324</v>
      </c>
      <c r="H330" s="272">
        <v>1</v>
      </c>
      <c r="I330" s="272">
        <v>1162</v>
      </c>
      <c r="J330" s="272">
        <v>4</v>
      </c>
      <c r="K330" s="272">
        <v>4656</v>
      </c>
      <c r="L330" s="272">
        <v>2.0034423407917386</v>
      </c>
      <c r="M330" s="272">
        <v>1164</v>
      </c>
      <c r="N330" s="272"/>
      <c r="O330" s="272"/>
      <c r="P330" s="292"/>
      <c r="Q330" s="273"/>
    </row>
    <row r="331" spans="1:17" ht="14.4" customHeight="1" x14ac:dyDescent="0.3">
      <c r="A331" s="268" t="s">
        <v>701</v>
      </c>
      <c r="B331" s="269" t="s">
        <v>535</v>
      </c>
      <c r="C331" s="269" t="s">
        <v>536</v>
      </c>
      <c r="D331" s="269" t="s">
        <v>573</v>
      </c>
      <c r="E331" s="269" t="s">
        <v>574</v>
      </c>
      <c r="F331" s="272">
        <v>40</v>
      </c>
      <c r="G331" s="272">
        <v>1520</v>
      </c>
      <c r="H331" s="272">
        <v>1</v>
      </c>
      <c r="I331" s="272">
        <v>38</v>
      </c>
      <c r="J331" s="272">
        <v>47</v>
      </c>
      <c r="K331" s="272">
        <v>1833</v>
      </c>
      <c r="L331" s="272">
        <v>1.2059210526315789</v>
      </c>
      <c r="M331" s="272">
        <v>39</v>
      </c>
      <c r="N331" s="272">
        <v>26</v>
      </c>
      <c r="O331" s="272">
        <v>1014</v>
      </c>
      <c r="P331" s="292">
        <v>0.66710526315789476</v>
      </c>
      <c r="Q331" s="273">
        <v>39</v>
      </c>
    </row>
    <row r="332" spans="1:17" ht="14.4" customHeight="1" x14ac:dyDescent="0.3">
      <c r="A332" s="268" t="s">
        <v>701</v>
      </c>
      <c r="B332" s="269" t="s">
        <v>535</v>
      </c>
      <c r="C332" s="269" t="s">
        <v>536</v>
      </c>
      <c r="D332" s="269" t="s">
        <v>579</v>
      </c>
      <c r="E332" s="269" t="s">
        <v>580</v>
      </c>
      <c r="F332" s="272">
        <v>31</v>
      </c>
      <c r="G332" s="272">
        <v>1209</v>
      </c>
      <c r="H332" s="272">
        <v>1</v>
      </c>
      <c r="I332" s="272">
        <v>39</v>
      </c>
      <c r="J332" s="272">
        <v>26</v>
      </c>
      <c r="K332" s="272">
        <v>1040</v>
      </c>
      <c r="L332" s="272">
        <v>0.86021505376344087</v>
      </c>
      <c r="M332" s="272">
        <v>40</v>
      </c>
      <c r="N332" s="272">
        <v>19</v>
      </c>
      <c r="O332" s="272">
        <v>760</v>
      </c>
      <c r="P332" s="292">
        <v>0.62861869313482222</v>
      </c>
      <c r="Q332" s="273">
        <v>40</v>
      </c>
    </row>
    <row r="333" spans="1:17" ht="14.4" customHeight="1" x14ac:dyDescent="0.3">
      <c r="A333" s="268" t="s">
        <v>701</v>
      </c>
      <c r="B333" s="269" t="s">
        <v>535</v>
      </c>
      <c r="C333" s="269" t="s">
        <v>536</v>
      </c>
      <c r="D333" s="269" t="s">
        <v>581</v>
      </c>
      <c r="E333" s="269" t="s">
        <v>582</v>
      </c>
      <c r="F333" s="272">
        <v>252</v>
      </c>
      <c r="G333" s="272">
        <v>27972</v>
      </c>
      <c r="H333" s="272">
        <v>1</v>
      </c>
      <c r="I333" s="272">
        <v>111</v>
      </c>
      <c r="J333" s="272">
        <v>299</v>
      </c>
      <c r="K333" s="272">
        <v>33488</v>
      </c>
      <c r="L333" s="272">
        <v>1.1971971971971973</v>
      </c>
      <c r="M333" s="272">
        <v>112</v>
      </c>
      <c r="N333" s="272">
        <v>240</v>
      </c>
      <c r="O333" s="272">
        <v>27120</v>
      </c>
      <c r="P333" s="292">
        <v>0.96954096954096958</v>
      </c>
      <c r="Q333" s="273">
        <v>113</v>
      </c>
    </row>
    <row r="334" spans="1:17" ht="14.4" customHeight="1" x14ac:dyDescent="0.3">
      <c r="A334" s="268" t="s">
        <v>701</v>
      </c>
      <c r="B334" s="269" t="s">
        <v>535</v>
      </c>
      <c r="C334" s="269" t="s">
        <v>536</v>
      </c>
      <c r="D334" s="269" t="s">
        <v>583</v>
      </c>
      <c r="E334" s="269" t="s">
        <v>584</v>
      </c>
      <c r="F334" s="272">
        <v>29</v>
      </c>
      <c r="G334" s="272">
        <v>609</v>
      </c>
      <c r="H334" s="272">
        <v>1</v>
      </c>
      <c r="I334" s="272">
        <v>21</v>
      </c>
      <c r="J334" s="272">
        <v>9</v>
      </c>
      <c r="K334" s="272">
        <v>189</v>
      </c>
      <c r="L334" s="272">
        <v>0.31034482758620691</v>
      </c>
      <c r="M334" s="272">
        <v>21</v>
      </c>
      <c r="N334" s="272">
        <v>13</v>
      </c>
      <c r="O334" s="272">
        <v>273</v>
      </c>
      <c r="P334" s="292">
        <v>0.44827586206896552</v>
      </c>
      <c r="Q334" s="273">
        <v>21</v>
      </c>
    </row>
    <row r="335" spans="1:17" ht="14.4" customHeight="1" x14ac:dyDescent="0.3">
      <c r="A335" s="268" t="s">
        <v>701</v>
      </c>
      <c r="B335" s="269" t="s">
        <v>535</v>
      </c>
      <c r="C335" s="269" t="s">
        <v>536</v>
      </c>
      <c r="D335" s="269" t="s">
        <v>587</v>
      </c>
      <c r="E335" s="269" t="s">
        <v>588</v>
      </c>
      <c r="F335" s="272">
        <v>3</v>
      </c>
      <c r="G335" s="272">
        <v>1146</v>
      </c>
      <c r="H335" s="272">
        <v>1</v>
      </c>
      <c r="I335" s="272">
        <v>382</v>
      </c>
      <c r="J335" s="272"/>
      <c r="K335" s="272"/>
      <c r="L335" s="272"/>
      <c r="M335" s="272"/>
      <c r="N335" s="272">
        <v>11</v>
      </c>
      <c r="O335" s="272">
        <v>4202</v>
      </c>
      <c r="P335" s="292">
        <v>3.6666666666666665</v>
      </c>
      <c r="Q335" s="273">
        <v>382</v>
      </c>
    </row>
    <row r="336" spans="1:17" ht="14.4" customHeight="1" x14ac:dyDescent="0.3">
      <c r="A336" s="268" t="s">
        <v>701</v>
      </c>
      <c r="B336" s="269" t="s">
        <v>535</v>
      </c>
      <c r="C336" s="269" t="s">
        <v>536</v>
      </c>
      <c r="D336" s="269" t="s">
        <v>589</v>
      </c>
      <c r="E336" s="269" t="s">
        <v>590</v>
      </c>
      <c r="F336" s="272">
        <v>21</v>
      </c>
      <c r="G336" s="272">
        <v>10206</v>
      </c>
      <c r="H336" s="272">
        <v>1</v>
      </c>
      <c r="I336" s="272">
        <v>486</v>
      </c>
      <c r="J336" s="272">
        <v>19</v>
      </c>
      <c r="K336" s="272">
        <v>9234</v>
      </c>
      <c r="L336" s="272">
        <v>0.90476190476190477</v>
      </c>
      <c r="M336" s="272">
        <v>486</v>
      </c>
      <c r="N336" s="272">
        <v>24</v>
      </c>
      <c r="O336" s="272">
        <v>11664</v>
      </c>
      <c r="P336" s="292">
        <v>1.1428571428571428</v>
      </c>
      <c r="Q336" s="273">
        <v>486</v>
      </c>
    </row>
    <row r="337" spans="1:17" ht="14.4" customHeight="1" x14ac:dyDescent="0.3">
      <c r="A337" s="268" t="s">
        <v>701</v>
      </c>
      <c r="B337" s="269" t="s">
        <v>535</v>
      </c>
      <c r="C337" s="269" t="s">
        <v>536</v>
      </c>
      <c r="D337" s="269" t="s">
        <v>591</v>
      </c>
      <c r="E337" s="269" t="s">
        <v>592</v>
      </c>
      <c r="F337" s="272"/>
      <c r="G337" s="272"/>
      <c r="H337" s="272"/>
      <c r="I337" s="272"/>
      <c r="J337" s="272">
        <v>1</v>
      </c>
      <c r="K337" s="272">
        <v>603</v>
      </c>
      <c r="L337" s="272"/>
      <c r="M337" s="272">
        <v>603</v>
      </c>
      <c r="N337" s="272"/>
      <c r="O337" s="272"/>
      <c r="P337" s="292"/>
      <c r="Q337" s="273"/>
    </row>
    <row r="338" spans="1:17" ht="14.4" customHeight="1" x14ac:dyDescent="0.3">
      <c r="A338" s="268" t="s">
        <v>701</v>
      </c>
      <c r="B338" s="269" t="s">
        <v>535</v>
      </c>
      <c r="C338" s="269" t="s">
        <v>536</v>
      </c>
      <c r="D338" s="269" t="s">
        <v>599</v>
      </c>
      <c r="E338" s="269" t="s">
        <v>600</v>
      </c>
      <c r="F338" s="272">
        <v>3</v>
      </c>
      <c r="G338" s="272">
        <v>1332</v>
      </c>
      <c r="H338" s="272">
        <v>1</v>
      </c>
      <c r="I338" s="272">
        <v>444</v>
      </c>
      <c r="J338" s="272"/>
      <c r="K338" s="272"/>
      <c r="L338" s="272"/>
      <c r="M338" s="272"/>
      <c r="N338" s="272">
        <v>6</v>
      </c>
      <c r="O338" s="272">
        <v>2664</v>
      </c>
      <c r="P338" s="292">
        <v>2</v>
      </c>
      <c r="Q338" s="273">
        <v>444</v>
      </c>
    </row>
    <row r="339" spans="1:17" ht="14.4" customHeight="1" x14ac:dyDescent="0.3">
      <c r="A339" s="268" t="s">
        <v>701</v>
      </c>
      <c r="B339" s="269" t="s">
        <v>535</v>
      </c>
      <c r="C339" s="269" t="s">
        <v>536</v>
      </c>
      <c r="D339" s="269" t="s">
        <v>603</v>
      </c>
      <c r="E339" s="269" t="s">
        <v>604</v>
      </c>
      <c r="F339" s="272">
        <v>1</v>
      </c>
      <c r="G339" s="272">
        <v>40</v>
      </c>
      <c r="H339" s="272">
        <v>1</v>
      </c>
      <c r="I339" s="272">
        <v>40</v>
      </c>
      <c r="J339" s="272"/>
      <c r="K339" s="272"/>
      <c r="L339" s="272"/>
      <c r="M339" s="272"/>
      <c r="N339" s="272">
        <v>2</v>
      </c>
      <c r="O339" s="272">
        <v>82</v>
      </c>
      <c r="P339" s="292">
        <v>2.0499999999999998</v>
      </c>
      <c r="Q339" s="273">
        <v>41</v>
      </c>
    </row>
    <row r="340" spans="1:17" ht="14.4" customHeight="1" x14ac:dyDescent="0.3">
      <c r="A340" s="268" t="s">
        <v>701</v>
      </c>
      <c r="B340" s="269" t="s">
        <v>535</v>
      </c>
      <c r="C340" s="269" t="s">
        <v>536</v>
      </c>
      <c r="D340" s="269" t="s">
        <v>607</v>
      </c>
      <c r="E340" s="269" t="s">
        <v>608</v>
      </c>
      <c r="F340" s="272"/>
      <c r="G340" s="272"/>
      <c r="H340" s="272"/>
      <c r="I340" s="272"/>
      <c r="J340" s="272">
        <v>1</v>
      </c>
      <c r="K340" s="272">
        <v>490</v>
      </c>
      <c r="L340" s="272"/>
      <c r="M340" s="272">
        <v>490</v>
      </c>
      <c r="N340" s="272">
        <v>3</v>
      </c>
      <c r="O340" s="272">
        <v>1470</v>
      </c>
      <c r="P340" s="292"/>
      <c r="Q340" s="273">
        <v>490</v>
      </c>
    </row>
    <row r="341" spans="1:17" ht="14.4" customHeight="1" x14ac:dyDescent="0.3">
      <c r="A341" s="268" t="s">
        <v>701</v>
      </c>
      <c r="B341" s="269" t="s">
        <v>535</v>
      </c>
      <c r="C341" s="269" t="s">
        <v>536</v>
      </c>
      <c r="D341" s="269" t="s">
        <v>613</v>
      </c>
      <c r="E341" s="269" t="s">
        <v>614</v>
      </c>
      <c r="F341" s="272">
        <v>3</v>
      </c>
      <c r="G341" s="272">
        <v>93</v>
      </c>
      <c r="H341" s="272">
        <v>1</v>
      </c>
      <c r="I341" s="272">
        <v>31</v>
      </c>
      <c r="J341" s="272">
        <v>2</v>
      </c>
      <c r="K341" s="272">
        <v>62</v>
      </c>
      <c r="L341" s="272">
        <v>0.66666666666666663</v>
      </c>
      <c r="M341" s="272">
        <v>31</v>
      </c>
      <c r="N341" s="272">
        <v>1</v>
      </c>
      <c r="O341" s="272">
        <v>31</v>
      </c>
      <c r="P341" s="292">
        <v>0.33333333333333331</v>
      </c>
      <c r="Q341" s="273">
        <v>31</v>
      </c>
    </row>
    <row r="342" spans="1:17" ht="14.4" customHeight="1" x14ac:dyDescent="0.3">
      <c r="A342" s="268" t="s">
        <v>701</v>
      </c>
      <c r="B342" s="269" t="s">
        <v>535</v>
      </c>
      <c r="C342" s="269" t="s">
        <v>536</v>
      </c>
      <c r="D342" s="269" t="s">
        <v>625</v>
      </c>
      <c r="E342" s="269" t="s">
        <v>626</v>
      </c>
      <c r="F342" s="272">
        <v>2</v>
      </c>
      <c r="G342" s="272">
        <v>406</v>
      </c>
      <c r="H342" s="272">
        <v>1</v>
      </c>
      <c r="I342" s="272">
        <v>203</v>
      </c>
      <c r="J342" s="272">
        <v>6</v>
      </c>
      <c r="K342" s="272">
        <v>1224</v>
      </c>
      <c r="L342" s="272">
        <v>3.0147783251231526</v>
      </c>
      <c r="M342" s="272">
        <v>204</v>
      </c>
      <c r="N342" s="272">
        <v>1</v>
      </c>
      <c r="O342" s="272">
        <v>205</v>
      </c>
      <c r="P342" s="292">
        <v>0.50492610837438423</v>
      </c>
      <c r="Q342" s="273">
        <v>205</v>
      </c>
    </row>
    <row r="343" spans="1:17" ht="14.4" customHeight="1" x14ac:dyDescent="0.3">
      <c r="A343" s="268" t="s">
        <v>701</v>
      </c>
      <c r="B343" s="269" t="s">
        <v>535</v>
      </c>
      <c r="C343" s="269" t="s">
        <v>536</v>
      </c>
      <c r="D343" s="269" t="s">
        <v>627</v>
      </c>
      <c r="E343" s="269" t="s">
        <v>628</v>
      </c>
      <c r="F343" s="272">
        <v>2</v>
      </c>
      <c r="G343" s="272">
        <v>752</v>
      </c>
      <c r="H343" s="272">
        <v>1</v>
      </c>
      <c r="I343" s="272">
        <v>376</v>
      </c>
      <c r="J343" s="272">
        <v>6</v>
      </c>
      <c r="K343" s="272">
        <v>2256</v>
      </c>
      <c r="L343" s="272">
        <v>3</v>
      </c>
      <c r="M343" s="272">
        <v>376</v>
      </c>
      <c r="N343" s="272">
        <v>1</v>
      </c>
      <c r="O343" s="272">
        <v>377</v>
      </c>
      <c r="P343" s="292">
        <v>0.50132978723404253</v>
      </c>
      <c r="Q343" s="273">
        <v>377</v>
      </c>
    </row>
    <row r="344" spans="1:17" ht="14.4" customHeight="1" x14ac:dyDescent="0.3">
      <c r="A344" s="268" t="s">
        <v>701</v>
      </c>
      <c r="B344" s="269" t="s">
        <v>535</v>
      </c>
      <c r="C344" s="269" t="s">
        <v>536</v>
      </c>
      <c r="D344" s="269" t="s">
        <v>631</v>
      </c>
      <c r="E344" s="269" t="s">
        <v>632</v>
      </c>
      <c r="F344" s="272"/>
      <c r="G344" s="272"/>
      <c r="H344" s="272"/>
      <c r="I344" s="272"/>
      <c r="J344" s="272"/>
      <c r="K344" s="272"/>
      <c r="L344" s="272"/>
      <c r="M344" s="272"/>
      <c r="N344" s="272">
        <v>1</v>
      </c>
      <c r="O344" s="272">
        <v>231</v>
      </c>
      <c r="P344" s="292"/>
      <c r="Q344" s="273">
        <v>231</v>
      </c>
    </row>
    <row r="345" spans="1:17" ht="14.4" customHeight="1" x14ac:dyDescent="0.3">
      <c r="A345" s="268" t="s">
        <v>701</v>
      </c>
      <c r="B345" s="269" t="s">
        <v>535</v>
      </c>
      <c r="C345" s="269" t="s">
        <v>536</v>
      </c>
      <c r="D345" s="269" t="s">
        <v>633</v>
      </c>
      <c r="E345" s="269" t="s">
        <v>634</v>
      </c>
      <c r="F345" s="272"/>
      <c r="G345" s="272"/>
      <c r="H345" s="272"/>
      <c r="I345" s="272"/>
      <c r="J345" s="272"/>
      <c r="K345" s="272"/>
      <c r="L345" s="272"/>
      <c r="M345" s="272"/>
      <c r="N345" s="272">
        <v>1</v>
      </c>
      <c r="O345" s="272">
        <v>245</v>
      </c>
      <c r="P345" s="292"/>
      <c r="Q345" s="273">
        <v>245</v>
      </c>
    </row>
    <row r="346" spans="1:17" ht="14.4" customHeight="1" x14ac:dyDescent="0.3">
      <c r="A346" s="268" t="s">
        <v>701</v>
      </c>
      <c r="B346" s="269" t="s">
        <v>535</v>
      </c>
      <c r="C346" s="269" t="s">
        <v>536</v>
      </c>
      <c r="D346" s="269" t="s">
        <v>635</v>
      </c>
      <c r="E346" s="269" t="s">
        <v>636</v>
      </c>
      <c r="F346" s="272"/>
      <c r="G346" s="272"/>
      <c r="H346" s="272"/>
      <c r="I346" s="272"/>
      <c r="J346" s="272"/>
      <c r="K346" s="272"/>
      <c r="L346" s="272"/>
      <c r="M346" s="272"/>
      <c r="N346" s="272">
        <v>2</v>
      </c>
      <c r="O346" s="272">
        <v>258</v>
      </c>
      <c r="P346" s="292"/>
      <c r="Q346" s="273">
        <v>129</v>
      </c>
    </row>
    <row r="347" spans="1:17" ht="14.4" customHeight="1" x14ac:dyDescent="0.3">
      <c r="A347" s="268" t="s">
        <v>701</v>
      </c>
      <c r="B347" s="269" t="s">
        <v>535</v>
      </c>
      <c r="C347" s="269" t="s">
        <v>536</v>
      </c>
      <c r="D347" s="269" t="s">
        <v>639</v>
      </c>
      <c r="E347" s="269" t="s">
        <v>640</v>
      </c>
      <c r="F347" s="272"/>
      <c r="G347" s="272"/>
      <c r="H347" s="272"/>
      <c r="I347" s="272"/>
      <c r="J347" s="272"/>
      <c r="K347" s="272"/>
      <c r="L347" s="272"/>
      <c r="M347" s="272"/>
      <c r="N347" s="272">
        <v>1</v>
      </c>
      <c r="O347" s="272">
        <v>2029</v>
      </c>
      <c r="P347" s="292"/>
      <c r="Q347" s="273">
        <v>2029</v>
      </c>
    </row>
    <row r="348" spans="1:17" ht="14.4" customHeight="1" x14ac:dyDescent="0.3">
      <c r="A348" s="268" t="s">
        <v>701</v>
      </c>
      <c r="B348" s="269" t="s">
        <v>535</v>
      </c>
      <c r="C348" s="269" t="s">
        <v>536</v>
      </c>
      <c r="D348" s="269" t="s">
        <v>641</v>
      </c>
      <c r="E348" s="269" t="s">
        <v>642</v>
      </c>
      <c r="F348" s="272"/>
      <c r="G348" s="272"/>
      <c r="H348" s="272"/>
      <c r="I348" s="272"/>
      <c r="J348" s="272">
        <v>1</v>
      </c>
      <c r="K348" s="272">
        <v>1691</v>
      </c>
      <c r="L348" s="272"/>
      <c r="M348" s="272">
        <v>1691</v>
      </c>
      <c r="N348" s="272">
        <v>1</v>
      </c>
      <c r="O348" s="272">
        <v>1705</v>
      </c>
      <c r="P348" s="292"/>
      <c r="Q348" s="273">
        <v>1705</v>
      </c>
    </row>
    <row r="349" spans="1:17" ht="14.4" customHeight="1" x14ac:dyDescent="0.3">
      <c r="A349" s="268" t="s">
        <v>701</v>
      </c>
      <c r="B349" s="269" t="s">
        <v>535</v>
      </c>
      <c r="C349" s="269" t="s">
        <v>536</v>
      </c>
      <c r="D349" s="269" t="s">
        <v>647</v>
      </c>
      <c r="E349" s="269" t="s">
        <v>648</v>
      </c>
      <c r="F349" s="272">
        <v>15</v>
      </c>
      <c r="G349" s="272">
        <v>240</v>
      </c>
      <c r="H349" s="272">
        <v>1</v>
      </c>
      <c r="I349" s="272">
        <v>16</v>
      </c>
      <c r="J349" s="272">
        <v>8</v>
      </c>
      <c r="K349" s="272">
        <v>128</v>
      </c>
      <c r="L349" s="272">
        <v>0.53333333333333333</v>
      </c>
      <c r="M349" s="272">
        <v>16</v>
      </c>
      <c r="N349" s="272">
        <v>30</v>
      </c>
      <c r="O349" s="272">
        <v>480</v>
      </c>
      <c r="P349" s="292">
        <v>2</v>
      </c>
      <c r="Q349" s="273">
        <v>16</v>
      </c>
    </row>
    <row r="350" spans="1:17" ht="14.4" customHeight="1" x14ac:dyDescent="0.3">
      <c r="A350" s="268" t="s">
        <v>701</v>
      </c>
      <c r="B350" s="269" t="s">
        <v>535</v>
      </c>
      <c r="C350" s="269" t="s">
        <v>536</v>
      </c>
      <c r="D350" s="269" t="s">
        <v>649</v>
      </c>
      <c r="E350" s="269" t="s">
        <v>650</v>
      </c>
      <c r="F350" s="272"/>
      <c r="G350" s="272"/>
      <c r="H350" s="272"/>
      <c r="I350" s="272"/>
      <c r="J350" s="272">
        <v>1</v>
      </c>
      <c r="K350" s="272">
        <v>131</v>
      </c>
      <c r="L350" s="272"/>
      <c r="M350" s="272">
        <v>131</v>
      </c>
      <c r="N350" s="272">
        <v>1</v>
      </c>
      <c r="O350" s="272">
        <v>133</v>
      </c>
      <c r="P350" s="292"/>
      <c r="Q350" s="273">
        <v>133</v>
      </c>
    </row>
    <row r="351" spans="1:17" ht="14.4" customHeight="1" x14ac:dyDescent="0.3">
      <c r="A351" s="268" t="s">
        <v>701</v>
      </c>
      <c r="B351" s="269" t="s">
        <v>535</v>
      </c>
      <c r="C351" s="269" t="s">
        <v>536</v>
      </c>
      <c r="D351" s="269" t="s">
        <v>651</v>
      </c>
      <c r="E351" s="269" t="s">
        <v>652</v>
      </c>
      <c r="F351" s="272">
        <v>2</v>
      </c>
      <c r="G351" s="272">
        <v>1008</v>
      </c>
      <c r="H351" s="272">
        <v>1</v>
      </c>
      <c r="I351" s="272">
        <v>504</v>
      </c>
      <c r="J351" s="272">
        <v>7</v>
      </c>
      <c r="K351" s="272">
        <v>3535</v>
      </c>
      <c r="L351" s="272">
        <v>3.5069444444444446</v>
      </c>
      <c r="M351" s="272">
        <v>505</v>
      </c>
      <c r="N351" s="272">
        <v>2</v>
      </c>
      <c r="O351" s="272">
        <v>1012</v>
      </c>
      <c r="P351" s="292">
        <v>1.003968253968254</v>
      </c>
      <c r="Q351" s="273">
        <v>506</v>
      </c>
    </row>
    <row r="352" spans="1:17" ht="14.4" customHeight="1" x14ac:dyDescent="0.3">
      <c r="A352" s="268" t="s">
        <v>701</v>
      </c>
      <c r="B352" s="269" t="s">
        <v>535</v>
      </c>
      <c r="C352" s="269" t="s">
        <v>536</v>
      </c>
      <c r="D352" s="269" t="s">
        <v>653</v>
      </c>
      <c r="E352" s="269" t="s">
        <v>654</v>
      </c>
      <c r="F352" s="272">
        <v>2</v>
      </c>
      <c r="G352" s="272">
        <v>202</v>
      </c>
      <c r="H352" s="272">
        <v>1</v>
      </c>
      <c r="I352" s="272">
        <v>101</v>
      </c>
      <c r="J352" s="272">
        <v>13</v>
      </c>
      <c r="K352" s="272">
        <v>1313</v>
      </c>
      <c r="L352" s="272">
        <v>6.5</v>
      </c>
      <c r="M352" s="272">
        <v>101</v>
      </c>
      <c r="N352" s="272">
        <v>6</v>
      </c>
      <c r="O352" s="272">
        <v>612</v>
      </c>
      <c r="P352" s="292">
        <v>3.0297029702970297</v>
      </c>
      <c r="Q352" s="273">
        <v>102</v>
      </c>
    </row>
    <row r="353" spans="1:17" ht="14.4" customHeight="1" x14ac:dyDescent="0.3">
      <c r="A353" s="268" t="s">
        <v>702</v>
      </c>
      <c r="B353" s="269" t="s">
        <v>535</v>
      </c>
      <c r="C353" s="269" t="s">
        <v>536</v>
      </c>
      <c r="D353" s="269" t="s">
        <v>537</v>
      </c>
      <c r="E353" s="269" t="s">
        <v>538</v>
      </c>
      <c r="F353" s="272">
        <v>118</v>
      </c>
      <c r="G353" s="272">
        <v>18644</v>
      </c>
      <c r="H353" s="272">
        <v>1</v>
      </c>
      <c r="I353" s="272">
        <v>158</v>
      </c>
      <c r="J353" s="272">
        <v>91</v>
      </c>
      <c r="K353" s="272">
        <v>14378</v>
      </c>
      <c r="L353" s="272">
        <v>0.77118644067796616</v>
      </c>
      <c r="M353" s="272">
        <v>158</v>
      </c>
      <c r="N353" s="272">
        <v>87</v>
      </c>
      <c r="O353" s="272">
        <v>13833</v>
      </c>
      <c r="P353" s="292">
        <v>0.74195451619824071</v>
      </c>
      <c r="Q353" s="273">
        <v>159</v>
      </c>
    </row>
    <row r="354" spans="1:17" ht="14.4" customHeight="1" x14ac:dyDescent="0.3">
      <c r="A354" s="268" t="s">
        <v>702</v>
      </c>
      <c r="B354" s="269" t="s">
        <v>535</v>
      </c>
      <c r="C354" s="269" t="s">
        <v>536</v>
      </c>
      <c r="D354" s="269" t="s">
        <v>539</v>
      </c>
      <c r="E354" s="269" t="s">
        <v>540</v>
      </c>
      <c r="F354" s="272">
        <v>8</v>
      </c>
      <c r="G354" s="272">
        <v>664</v>
      </c>
      <c r="H354" s="272">
        <v>1</v>
      </c>
      <c r="I354" s="272">
        <v>83</v>
      </c>
      <c r="J354" s="272">
        <v>9</v>
      </c>
      <c r="K354" s="272">
        <v>747</v>
      </c>
      <c r="L354" s="272">
        <v>1.125</v>
      </c>
      <c r="M354" s="272">
        <v>83</v>
      </c>
      <c r="N354" s="272">
        <v>4</v>
      </c>
      <c r="O354" s="272">
        <v>336</v>
      </c>
      <c r="P354" s="292">
        <v>0.50602409638554213</v>
      </c>
      <c r="Q354" s="273">
        <v>84</v>
      </c>
    </row>
    <row r="355" spans="1:17" ht="14.4" customHeight="1" x14ac:dyDescent="0.3">
      <c r="A355" s="268" t="s">
        <v>702</v>
      </c>
      <c r="B355" s="269" t="s">
        <v>535</v>
      </c>
      <c r="C355" s="269" t="s">
        <v>536</v>
      </c>
      <c r="D355" s="269" t="s">
        <v>553</v>
      </c>
      <c r="E355" s="269" t="s">
        <v>554</v>
      </c>
      <c r="F355" s="272"/>
      <c r="G355" s="272"/>
      <c r="H355" s="272"/>
      <c r="I355" s="272"/>
      <c r="J355" s="272">
        <v>1</v>
      </c>
      <c r="K355" s="272">
        <v>95</v>
      </c>
      <c r="L355" s="272"/>
      <c r="M355" s="272">
        <v>95</v>
      </c>
      <c r="N355" s="272"/>
      <c r="O355" s="272"/>
      <c r="P355" s="292"/>
      <c r="Q355" s="273"/>
    </row>
    <row r="356" spans="1:17" ht="14.4" customHeight="1" x14ac:dyDescent="0.3">
      <c r="A356" s="268" t="s">
        <v>702</v>
      </c>
      <c r="B356" s="269" t="s">
        <v>535</v>
      </c>
      <c r="C356" s="269" t="s">
        <v>536</v>
      </c>
      <c r="D356" s="269" t="s">
        <v>565</v>
      </c>
      <c r="E356" s="269" t="s">
        <v>566</v>
      </c>
      <c r="F356" s="272">
        <v>2</v>
      </c>
      <c r="G356" s="272">
        <v>2324</v>
      </c>
      <c r="H356" s="272">
        <v>1</v>
      </c>
      <c r="I356" s="272">
        <v>1162</v>
      </c>
      <c r="J356" s="272">
        <v>1</v>
      </c>
      <c r="K356" s="272">
        <v>1164</v>
      </c>
      <c r="L356" s="272">
        <v>0.50086058519793464</v>
      </c>
      <c r="M356" s="272">
        <v>1164</v>
      </c>
      <c r="N356" s="272"/>
      <c r="O356" s="272"/>
      <c r="P356" s="292"/>
      <c r="Q356" s="273"/>
    </row>
    <row r="357" spans="1:17" ht="14.4" customHeight="1" x14ac:dyDescent="0.3">
      <c r="A357" s="268" t="s">
        <v>702</v>
      </c>
      <c r="B357" s="269" t="s">
        <v>535</v>
      </c>
      <c r="C357" s="269" t="s">
        <v>536</v>
      </c>
      <c r="D357" s="269" t="s">
        <v>573</v>
      </c>
      <c r="E357" s="269" t="s">
        <v>574</v>
      </c>
      <c r="F357" s="272">
        <v>355</v>
      </c>
      <c r="G357" s="272">
        <v>13490</v>
      </c>
      <c r="H357" s="272">
        <v>1</v>
      </c>
      <c r="I357" s="272">
        <v>38</v>
      </c>
      <c r="J357" s="272">
        <v>137</v>
      </c>
      <c r="K357" s="272">
        <v>5343</v>
      </c>
      <c r="L357" s="272">
        <v>0.39607116382505558</v>
      </c>
      <c r="M357" s="272">
        <v>39</v>
      </c>
      <c r="N357" s="272">
        <v>119</v>
      </c>
      <c r="O357" s="272">
        <v>4641</v>
      </c>
      <c r="P357" s="292">
        <v>0.3440326167531505</v>
      </c>
      <c r="Q357" s="273">
        <v>39</v>
      </c>
    </row>
    <row r="358" spans="1:17" ht="14.4" customHeight="1" x14ac:dyDescent="0.3">
      <c r="A358" s="268" t="s">
        <v>702</v>
      </c>
      <c r="B358" s="269" t="s">
        <v>535</v>
      </c>
      <c r="C358" s="269" t="s">
        <v>536</v>
      </c>
      <c r="D358" s="269" t="s">
        <v>577</v>
      </c>
      <c r="E358" s="269" t="s">
        <v>578</v>
      </c>
      <c r="F358" s="272">
        <v>1</v>
      </c>
      <c r="G358" s="272">
        <v>403</v>
      </c>
      <c r="H358" s="272">
        <v>1</v>
      </c>
      <c r="I358" s="272">
        <v>403</v>
      </c>
      <c r="J358" s="272"/>
      <c r="K358" s="272"/>
      <c r="L358" s="272"/>
      <c r="M358" s="272"/>
      <c r="N358" s="272"/>
      <c r="O358" s="272"/>
      <c r="P358" s="292"/>
      <c r="Q358" s="273"/>
    </row>
    <row r="359" spans="1:17" ht="14.4" customHeight="1" x14ac:dyDescent="0.3">
      <c r="A359" s="268" t="s">
        <v>702</v>
      </c>
      <c r="B359" s="269" t="s">
        <v>535</v>
      </c>
      <c r="C359" s="269" t="s">
        <v>536</v>
      </c>
      <c r="D359" s="269" t="s">
        <v>579</v>
      </c>
      <c r="E359" s="269" t="s">
        <v>580</v>
      </c>
      <c r="F359" s="272">
        <v>34</v>
      </c>
      <c r="G359" s="272">
        <v>1326</v>
      </c>
      <c r="H359" s="272">
        <v>1</v>
      </c>
      <c r="I359" s="272">
        <v>39</v>
      </c>
      <c r="J359" s="272">
        <v>25</v>
      </c>
      <c r="K359" s="272">
        <v>1000</v>
      </c>
      <c r="L359" s="272">
        <v>0.75414781297134237</v>
      </c>
      <c r="M359" s="272">
        <v>40</v>
      </c>
      <c r="N359" s="272">
        <v>35</v>
      </c>
      <c r="O359" s="272">
        <v>1400</v>
      </c>
      <c r="P359" s="292">
        <v>1.0558069381598794</v>
      </c>
      <c r="Q359" s="273">
        <v>40</v>
      </c>
    </row>
    <row r="360" spans="1:17" ht="14.4" customHeight="1" x14ac:dyDescent="0.3">
      <c r="A360" s="268" t="s">
        <v>702</v>
      </c>
      <c r="B360" s="269" t="s">
        <v>535</v>
      </c>
      <c r="C360" s="269" t="s">
        <v>536</v>
      </c>
      <c r="D360" s="269" t="s">
        <v>581</v>
      </c>
      <c r="E360" s="269" t="s">
        <v>582</v>
      </c>
      <c r="F360" s="272">
        <v>55</v>
      </c>
      <c r="G360" s="272">
        <v>6105</v>
      </c>
      <c r="H360" s="272">
        <v>1</v>
      </c>
      <c r="I360" s="272">
        <v>111</v>
      </c>
      <c r="J360" s="272">
        <v>37</v>
      </c>
      <c r="K360" s="272">
        <v>4144</v>
      </c>
      <c r="L360" s="272">
        <v>0.67878787878787883</v>
      </c>
      <c r="M360" s="272">
        <v>112</v>
      </c>
      <c r="N360" s="272">
        <v>40</v>
      </c>
      <c r="O360" s="272">
        <v>4520</v>
      </c>
      <c r="P360" s="292">
        <v>0.74037674037674039</v>
      </c>
      <c r="Q360" s="273">
        <v>113</v>
      </c>
    </row>
    <row r="361" spans="1:17" ht="14.4" customHeight="1" x14ac:dyDescent="0.3">
      <c r="A361" s="268" t="s">
        <v>702</v>
      </c>
      <c r="B361" s="269" t="s">
        <v>535</v>
      </c>
      <c r="C361" s="269" t="s">
        <v>536</v>
      </c>
      <c r="D361" s="269" t="s">
        <v>583</v>
      </c>
      <c r="E361" s="269" t="s">
        <v>584</v>
      </c>
      <c r="F361" s="272">
        <v>4</v>
      </c>
      <c r="G361" s="272">
        <v>84</v>
      </c>
      <c r="H361" s="272">
        <v>1</v>
      </c>
      <c r="I361" s="272">
        <v>21</v>
      </c>
      <c r="J361" s="272">
        <v>2</v>
      </c>
      <c r="K361" s="272">
        <v>42</v>
      </c>
      <c r="L361" s="272">
        <v>0.5</v>
      </c>
      <c r="M361" s="272">
        <v>21</v>
      </c>
      <c r="N361" s="272">
        <v>13</v>
      </c>
      <c r="O361" s="272">
        <v>273</v>
      </c>
      <c r="P361" s="292">
        <v>3.25</v>
      </c>
      <c r="Q361" s="273">
        <v>21</v>
      </c>
    </row>
    <row r="362" spans="1:17" ht="14.4" customHeight="1" x14ac:dyDescent="0.3">
      <c r="A362" s="268" t="s">
        <v>702</v>
      </c>
      <c r="B362" s="269" t="s">
        <v>535</v>
      </c>
      <c r="C362" s="269" t="s">
        <v>536</v>
      </c>
      <c r="D362" s="269" t="s">
        <v>587</v>
      </c>
      <c r="E362" s="269" t="s">
        <v>588</v>
      </c>
      <c r="F362" s="272">
        <v>7</v>
      </c>
      <c r="G362" s="272">
        <v>2674</v>
      </c>
      <c r="H362" s="272">
        <v>1</v>
      </c>
      <c r="I362" s="272">
        <v>382</v>
      </c>
      <c r="J362" s="272">
        <v>2</v>
      </c>
      <c r="K362" s="272">
        <v>764</v>
      </c>
      <c r="L362" s="272">
        <v>0.2857142857142857</v>
      </c>
      <c r="M362" s="272">
        <v>382</v>
      </c>
      <c r="N362" s="272">
        <v>3</v>
      </c>
      <c r="O362" s="272">
        <v>1146</v>
      </c>
      <c r="P362" s="292">
        <v>0.42857142857142855</v>
      </c>
      <c r="Q362" s="273">
        <v>382</v>
      </c>
    </row>
    <row r="363" spans="1:17" ht="14.4" customHeight="1" x14ac:dyDescent="0.3">
      <c r="A363" s="268" t="s">
        <v>702</v>
      </c>
      <c r="B363" s="269" t="s">
        <v>535</v>
      </c>
      <c r="C363" s="269" t="s">
        <v>536</v>
      </c>
      <c r="D363" s="269" t="s">
        <v>589</v>
      </c>
      <c r="E363" s="269" t="s">
        <v>590</v>
      </c>
      <c r="F363" s="272">
        <v>68</v>
      </c>
      <c r="G363" s="272">
        <v>33048</v>
      </c>
      <c r="H363" s="272">
        <v>1</v>
      </c>
      <c r="I363" s="272">
        <v>486</v>
      </c>
      <c r="J363" s="272">
        <v>24</v>
      </c>
      <c r="K363" s="272">
        <v>11664</v>
      </c>
      <c r="L363" s="272">
        <v>0.35294117647058826</v>
      </c>
      <c r="M363" s="272">
        <v>486</v>
      </c>
      <c r="N363" s="272">
        <v>17</v>
      </c>
      <c r="O363" s="272">
        <v>8262</v>
      </c>
      <c r="P363" s="292">
        <v>0.25</v>
      </c>
      <c r="Q363" s="273">
        <v>486</v>
      </c>
    </row>
    <row r="364" spans="1:17" ht="14.4" customHeight="1" x14ac:dyDescent="0.3">
      <c r="A364" s="268" t="s">
        <v>702</v>
      </c>
      <c r="B364" s="269" t="s">
        <v>535</v>
      </c>
      <c r="C364" s="269" t="s">
        <v>536</v>
      </c>
      <c r="D364" s="269" t="s">
        <v>591</v>
      </c>
      <c r="E364" s="269" t="s">
        <v>592</v>
      </c>
      <c r="F364" s="272"/>
      <c r="G364" s="272"/>
      <c r="H364" s="272"/>
      <c r="I364" s="272"/>
      <c r="J364" s="272">
        <v>1</v>
      </c>
      <c r="K364" s="272">
        <v>603</v>
      </c>
      <c r="L364" s="272"/>
      <c r="M364" s="272">
        <v>603</v>
      </c>
      <c r="N364" s="272"/>
      <c r="O364" s="272"/>
      <c r="P364" s="292"/>
      <c r="Q364" s="273"/>
    </row>
    <row r="365" spans="1:17" ht="14.4" customHeight="1" x14ac:dyDescent="0.3">
      <c r="A365" s="268" t="s">
        <v>702</v>
      </c>
      <c r="B365" s="269" t="s">
        <v>535</v>
      </c>
      <c r="C365" s="269" t="s">
        <v>536</v>
      </c>
      <c r="D365" s="269" t="s">
        <v>593</v>
      </c>
      <c r="E365" s="269" t="s">
        <v>594</v>
      </c>
      <c r="F365" s="272">
        <v>5</v>
      </c>
      <c r="G365" s="272">
        <v>180</v>
      </c>
      <c r="H365" s="272">
        <v>1</v>
      </c>
      <c r="I365" s="272">
        <v>36</v>
      </c>
      <c r="J365" s="272"/>
      <c r="K365" s="272"/>
      <c r="L365" s="272"/>
      <c r="M365" s="272"/>
      <c r="N365" s="272">
        <v>3</v>
      </c>
      <c r="O365" s="272">
        <v>111</v>
      </c>
      <c r="P365" s="292">
        <v>0.6166666666666667</v>
      </c>
      <c r="Q365" s="273">
        <v>37</v>
      </c>
    </row>
    <row r="366" spans="1:17" ht="14.4" customHeight="1" x14ac:dyDescent="0.3">
      <c r="A366" s="268" t="s">
        <v>702</v>
      </c>
      <c r="B366" s="269" t="s">
        <v>535</v>
      </c>
      <c r="C366" s="269" t="s">
        <v>536</v>
      </c>
      <c r="D366" s="269" t="s">
        <v>597</v>
      </c>
      <c r="E366" s="269" t="s">
        <v>598</v>
      </c>
      <c r="F366" s="272">
        <v>5</v>
      </c>
      <c r="G366" s="272">
        <v>985</v>
      </c>
      <c r="H366" s="272">
        <v>1</v>
      </c>
      <c r="I366" s="272">
        <v>197</v>
      </c>
      <c r="J366" s="272"/>
      <c r="K366" s="272"/>
      <c r="L366" s="272"/>
      <c r="M366" s="272"/>
      <c r="N366" s="272"/>
      <c r="O366" s="272"/>
      <c r="P366" s="292"/>
      <c r="Q366" s="273"/>
    </row>
    <row r="367" spans="1:17" ht="14.4" customHeight="1" x14ac:dyDescent="0.3">
      <c r="A367" s="268" t="s">
        <v>702</v>
      </c>
      <c r="B367" s="269" t="s">
        <v>535</v>
      </c>
      <c r="C367" s="269" t="s">
        <v>536</v>
      </c>
      <c r="D367" s="269" t="s">
        <v>599</v>
      </c>
      <c r="E367" s="269" t="s">
        <v>600</v>
      </c>
      <c r="F367" s="272">
        <v>24</v>
      </c>
      <c r="G367" s="272">
        <v>10656</v>
      </c>
      <c r="H367" s="272">
        <v>1</v>
      </c>
      <c r="I367" s="272">
        <v>444</v>
      </c>
      <c r="J367" s="272">
        <v>9</v>
      </c>
      <c r="K367" s="272">
        <v>3996</v>
      </c>
      <c r="L367" s="272">
        <v>0.375</v>
      </c>
      <c r="M367" s="272">
        <v>444</v>
      </c>
      <c r="N367" s="272">
        <v>15</v>
      </c>
      <c r="O367" s="272">
        <v>6660</v>
      </c>
      <c r="P367" s="292">
        <v>0.625</v>
      </c>
      <c r="Q367" s="273">
        <v>444</v>
      </c>
    </row>
    <row r="368" spans="1:17" ht="14.4" customHeight="1" x14ac:dyDescent="0.3">
      <c r="A368" s="268" t="s">
        <v>702</v>
      </c>
      <c r="B368" s="269" t="s">
        <v>535</v>
      </c>
      <c r="C368" s="269" t="s">
        <v>536</v>
      </c>
      <c r="D368" s="269" t="s">
        <v>603</v>
      </c>
      <c r="E368" s="269" t="s">
        <v>604</v>
      </c>
      <c r="F368" s="272">
        <v>1</v>
      </c>
      <c r="G368" s="272">
        <v>40</v>
      </c>
      <c r="H368" s="272">
        <v>1</v>
      </c>
      <c r="I368" s="272">
        <v>40</v>
      </c>
      <c r="J368" s="272"/>
      <c r="K368" s="272"/>
      <c r="L368" s="272"/>
      <c r="M368" s="272"/>
      <c r="N368" s="272">
        <v>1</v>
      </c>
      <c r="O368" s="272">
        <v>41</v>
      </c>
      <c r="P368" s="292">
        <v>1.0249999999999999</v>
      </c>
      <c r="Q368" s="273">
        <v>41</v>
      </c>
    </row>
    <row r="369" spans="1:17" ht="14.4" customHeight="1" x14ac:dyDescent="0.3">
      <c r="A369" s="268" t="s">
        <v>702</v>
      </c>
      <c r="B369" s="269" t="s">
        <v>535</v>
      </c>
      <c r="C369" s="269" t="s">
        <v>536</v>
      </c>
      <c r="D369" s="269" t="s">
        <v>607</v>
      </c>
      <c r="E369" s="269" t="s">
        <v>608</v>
      </c>
      <c r="F369" s="272">
        <v>1</v>
      </c>
      <c r="G369" s="272">
        <v>490</v>
      </c>
      <c r="H369" s="272">
        <v>1</v>
      </c>
      <c r="I369" s="272">
        <v>490</v>
      </c>
      <c r="J369" s="272"/>
      <c r="K369" s="272"/>
      <c r="L369" s="272"/>
      <c r="M369" s="272"/>
      <c r="N369" s="272">
        <v>1</v>
      </c>
      <c r="O369" s="272">
        <v>490</v>
      </c>
      <c r="P369" s="292">
        <v>1</v>
      </c>
      <c r="Q369" s="273">
        <v>490</v>
      </c>
    </row>
    <row r="370" spans="1:17" ht="14.4" customHeight="1" x14ac:dyDescent="0.3">
      <c r="A370" s="268" t="s">
        <v>702</v>
      </c>
      <c r="B370" s="269" t="s">
        <v>535</v>
      </c>
      <c r="C370" s="269" t="s">
        <v>536</v>
      </c>
      <c r="D370" s="269" t="s">
        <v>613</v>
      </c>
      <c r="E370" s="269" t="s">
        <v>614</v>
      </c>
      <c r="F370" s="272">
        <v>61</v>
      </c>
      <c r="G370" s="272">
        <v>1891</v>
      </c>
      <c r="H370" s="272">
        <v>1</v>
      </c>
      <c r="I370" s="272">
        <v>31</v>
      </c>
      <c r="J370" s="272">
        <v>29</v>
      </c>
      <c r="K370" s="272">
        <v>899</v>
      </c>
      <c r="L370" s="272">
        <v>0.47540983606557374</v>
      </c>
      <c r="M370" s="272">
        <v>31</v>
      </c>
      <c r="N370" s="272">
        <v>15</v>
      </c>
      <c r="O370" s="272">
        <v>465</v>
      </c>
      <c r="P370" s="292">
        <v>0.24590163934426229</v>
      </c>
      <c r="Q370" s="273">
        <v>31</v>
      </c>
    </row>
    <row r="371" spans="1:17" ht="14.4" customHeight="1" x14ac:dyDescent="0.3">
      <c r="A371" s="268" t="s">
        <v>702</v>
      </c>
      <c r="B371" s="269" t="s">
        <v>535</v>
      </c>
      <c r="C371" s="269" t="s">
        <v>536</v>
      </c>
      <c r="D371" s="269" t="s">
        <v>625</v>
      </c>
      <c r="E371" s="269" t="s">
        <v>626</v>
      </c>
      <c r="F371" s="272">
        <v>5</v>
      </c>
      <c r="G371" s="272">
        <v>1015</v>
      </c>
      <c r="H371" s="272">
        <v>1</v>
      </c>
      <c r="I371" s="272">
        <v>203</v>
      </c>
      <c r="J371" s="272">
        <v>4</v>
      </c>
      <c r="K371" s="272">
        <v>816</v>
      </c>
      <c r="L371" s="272">
        <v>0.80394088669950736</v>
      </c>
      <c r="M371" s="272">
        <v>204</v>
      </c>
      <c r="N371" s="272"/>
      <c r="O371" s="272"/>
      <c r="P371" s="292"/>
      <c r="Q371" s="273"/>
    </row>
    <row r="372" spans="1:17" ht="14.4" customHeight="1" x14ac:dyDescent="0.3">
      <c r="A372" s="268" t="s">
        <v>702</v>
      </c>
      <c r="B372" s="269" t="s">
        <v>535</v>
      </c>
      <c r="C372" s="269" t="s">
        <v>536</v>
      </c>
      <c r="D372" s="269" t="s">
        <v>627</v>
      </c>
      <c r="E372" s="269" t="s">
        <v>628</v>
      </c>
      <c r="F372" s="272">
        <v>4</v>
      </c>
      <c r="G372" s="272">
        <v>1504</v>
      </c>
      <c r="H372" s="272">
        <v>1</v>
      </c>
      <c r="I372" s="272">
        <v>376</v>
      </c>
      <c r="J372" s="272">
        <v>5</v>
      </c>
      <c r="K372" s="272">
        <v>1880</v>
      </c>
      <c r="L372" s="272">
        <v>1.25</v>
      </c>
      <c r="M372" s="272">
        <v>376</v>
      </c>
      <c r="N372" s="272"/>
      <c r="O372" s="272"/>
      <c r="P372" s="292"/>
      <c r="Q372" s="273"/>
    </row>
    <row r="373" spans="1:17" ht="14.4" customHeight="1" x14ac:dyDescent="0.3">
      <c r="A373" s="268" t="s">
        <v>702</v>
      </c>
      <c r="B373" s="269" t="s">
        <v>535</v>
      </c>
      <c r="C373" s="269" t="s">
        <v>536</v>
      </c>
      <c r="D373" s="269" t="s">
        <v>641</v>
      </c>
      <c r="E373" s="269" t="s">
        <v>642</v>
      </c>
      <c r="F373" s="272">
        <v>107</v>
      </c>
      <c r="G373" s="272">
        <v>179760</v>
      </c>
      <c r="H373" s="272">
        <v>1</v>
      </c>
      <c r="I373" s="272">
        <v>1680</v>
      </c>
      <c r="J373" s="272">
        <v>10</v>
      </c>
      <c r="K373" s="272">
        <v>16910</v>
      </c>
      <c r="L373" s="272">
        <v>9.4069870939029812E-2</v>
      </c>
      <c r="M373" s="272">
        <v>1691</v>
      </c>
      <c r="N373" s="272">
        <v>2</v>
      </c>
      <c r="O373" s="272">
        <v>3410</v>
      </c>
      <c r="P373" s="292">
        <v>1.8969737427681353E-2</v>
      </c>
      <c r="Q373" s="273">
        <v>1705</v>
      </c>
    </row>
    <row r="374" spans="1:17" ht="14.4" customHeight="1" x14ac:dyDescent="0.3">
      <c r="A374" s="268" t="s">
        <v>702</v>
      </c>
      <c r="B374" s="269" t="s">
        <v>535</v>
      </c>
      <c r="C374" s="269" t="s">
        <v>536</v>
      </c>
      <c r="D374" s="269" t="s">
        <v>647</v>
      </c>
      <c r="E374" s="269" t="s">
        <v>648</v>
      </c>
      <c r="F374" s="272">
        <v>68</v>
      </c>
      <c r="G374" s="272">
        <v>1088</v>
      </c>
      <c r="H374" s="272">
        <v>1</v>
      </c>
      <c r="I374" s="272">
        <v>16</v>
      </c>
      <c r="J374" s="272">
        <v>19</v>
      </c>
      <c r="K374" s="272">
        <v>304</v>
      </c>
      <c r="L374" s="272">
        <v>0.27941176470588236</v>
      </c>
      <c r="M374" s="272">
        <v>16</v>
      </c>
      <c r="N374" s="272">
        <v>21</v>
      </c>
      <c r="O374" s="272">
        <v>336</v>
      </c>
      <c r="P374" s="292">
        <v>0.30882352941176472</v>
      </c>
      <c r="Q374" s="273">
        <v>16</v>
      </c>
    </row>
    <row r="375" spans="1:17" ht="14.4" customHeight="1" x14ac:dyDescent="0.3">
      <c r="A375" s="268" t="s">
        <v>702</v>
      </c>
      <c r="B375" s="269" t="s">
        <v>535</v>
      </c>
      <c r="C375" s="269" t="s">
        <v>536</v>
      </c>
      <c r="D375" s="269" t="s">
        <v>649</v>
      </c>
      <c r="E375" s="269" t="s">
        <v>650</v>
      </c>
      <c r="F375" s="272">
        <v>1</v>
      </c>
      <c r="G375" s="272">
        <v>130</v>
      </c>
      <c r="H375" s="272">
        <v>1</v>
      </c>
      <c r="I375" s="272">
        <v>130</v>
      </c>
      <c r="J375" s="272">
        <v>3</v>
      </c>
      <c r="K375" s="272">
        <v>393</v>
      </c>
      <c r="L375" s="272">
        <v>3.023076923076923</v>
      </c>
      <c r="M375" s="272">
        <v>131</v>
      </c>
      <c r="N375" s="272">
        <v>1</v>
      </c>
      <c r="O375" s="272">
        <v>133</v>
      </c>
      <c r="P375" s="292">
        <v>1.023076923076923</v>
      </c>
      <c r="Q375" s="273">
        <v>133</v>
      </c>
    </row>
    <row r="376" spans="1:17" ht="14.4" customHeight="1" x14ac:dyDescent="0.3">
      <c r="A376" s="268" t="s">
        <v>702</v>
      </c>
      <c r="B376" s="269" t="s">
        <v>535</v>
      </c>
      <c r="C376" s="269" t="s">
        <v>536</v>
      </c>
      <c r="D376" s="269" t="s">
        <v>651</v>
      </c>
      <c r="E376" s="269" t="s">
        <v>652</v>
      </c>
      <c r="F376" s="272">
        <v>2</v>
      </c>
      <c r="G376" s="272">
        <v>1008</v>
      </c>
      <c r="H376" s="272">
        <v>1</v>
      </c>
      <c r="I376" s="272">
        <v>504</v>
      </c>
      <c r="J376" s="272"/>
      <c r="K376" s="272"/>
      <c r="L376" s="272"/>
      <c r="M376" s="272"/>
      <c r="N376" s="272"/>
      <c r="O376" s="272"/>
      <c r="P376" s="292"/>
      <c r="Q376" s="273"/>
    </row>
    <row r="377" spans="1:17" ht="14.4" customHeight="1" x14ac:dyDescent="0.3">
      <c r="A377" s="268" t="s">
        <v>702</v>
      </c>
      <c r="B377" s="269" t="s">
        <v>535</v>
      </c>
      <c r="C377" s="269" t="s">
        <v>536</v>
      </c>
      <c r="D377" s="269" t="s">
        <v>653</v>
      </c>
      <c r="E377" s="269" t="s">
        <v>654</v>
      </c>
      <c r="F377" s="272">
        <v>3</v>
      </c>
      <c r="G377" s="272">
        <v>303</v>
      </c>
      <c r="H377" s="272">
        <v>1</v>
      </c>
      <c r="I377" s="272">
        <v>101</v>
      </c>
      <c r="J377" s="272">
        <v>1</v>
      </c>
      <c r="K377" s="272">
        <v>101</v>
      </c>
      <c r="L377" s="272">
        <v>0.33333333333333331</v>
      </c>
      <c r="M377" s="272">
        <v>101</v>
      </c>
      <c r="N377" s="272">
        <v>1</v>
      </c>
      <c r="O377" s="272">
        <v>102</v>
      </c>
      <c r="P377" s="292">
        <v>0.33663366336633666</v>
      </c>
      <c r="Q377" s="273">
        <v>102</v>
      </c>
    </row>
    <row r="378" spans="1:17" ht="14.4" customHeight="1" x14ac:dyDescent="0.3">
      <c r="A378" s="268" t="s">
        <v>703</v>
      </c>
      <c r="B378" s="269" t="s">
        <v>535</v>
      </c>
      <c r="C378" s="269" t="s">
        <v>536</v>
      </c>
      <c r="D378" s="269" t="s">
        <v>537</v>
      </c>
      <c r="E378" s="269" t="s">
        <v>538</v>
      </c>
      <c r="F378" s="272">
        <v>93</v>
      </c>
      <c r="G378" s="272">
        <v>14694</v>
      </c>
      <c r="H378" s="272">
        <v>1</v>
      </c>
      <c r="I378" s="272">
        <v>158</v>
      </c>
      <c r="J378" s="272">
        <v>66</v>
      </c>
      <c r="K378" s="272">
        <v>10428</v>
      </c>
      <c r="L378" s="272">
        <v>0.70967741935483875</v>
      </c>
      <c r="M378" s="272">
        <v>158</v>
      </c>
      <c r="N378" s="272">
        <v>89</v>
      </c>
      <c r="O378" s="272">
        <v>14151</v>
      </c>
      <c r="P378" s="292">
        <v>0.96304614128215593</v>
      </c>
      <c r="Q378" s="273">
        <v>159</v>
      </c>
    </row>
    <row r="379" spans="1:17" ht="14.4" customHeight="1" x14ac:dyDescent="0.3">
      <c r="A379" s="268" t="s">
        <v>703</v>
      </c>
      <c r="B379" s="269" t="s">
        <v>535</v>
      </c>
      <c r="C379" s="269" t="s">
        <v>536</v>
      </c>
      <c r="D379" s="269" t="s">
        <v>539</v>
      </c>
      <c r="E379" s="269" t="s">
        <v>540</v>
      </c>
      <c r="F379" s="272">
        <v>7</v>
      </c>
      <c r="G379" s="272">
        <v>581</v>
      </c>
      <c r="H379" s="272">
        <v>1</v>
      </c>
      <c r="I379" s="272">
        <v>83</v>
      </c>
      <c r="J379" s="272">
        <v>2</v>
      </c>
      <c r="K379" s="272">
        <v>166</v>
      </c>
      <c r="L379" s="272">
        <v>0.2857142857142857</v>
      </c>
      <c r="M379" s="272">
        <v>83</v>
      </c>
      <c r="N379" s="272">
        <v>5</v>
      </c>
      <c r="O379" s="272">
        <v>420</v>
      </c>
      <c r="P379" s="292">
        <v>0.72289156626506024</v>
      </c>
      <c r="Q379" s="273">
        <v>84</v>
      </c>
    </row>
    <row r="380" spans="1:17" ht="14.4" customHeight="1" x14ac:dyDescent="0.3">
      <c r="A380" s="268" t="s">
        <v>703</v>
      </c>
      <c r="B380" s="269" t="s">
        <v>535</v>
      </c>
      <c r="C380" s="269" t="s">
        <v>536</v>
      </c>
      <c r="D380" s="269" t="s">
        <v>553</v>
      </c>
      <c r="E380" s="269" t="s">
        <v>554</v>
      </c>
      <c r="F380" s="272">
        <v>16</v>
      </c>
      <c r="G380" s="272">
        <v>1504</v>
      </c>
      <c r="H380" s="272">
        <v>1</v>
      </c>
      <c r="I380" s="272">
        <v>94</v>
      </c>
      <c r="J380" s="272">
        <v>16</v>
      </c>
      <c r="K380" s="272">
        <v>1520</v>
      </c>
      <c r="L380" s="272">
        <v>1.0106382978723405</v>
      </c>
      <c r="M380" s="272">
        <v>95</v>
      </c>
      <c r="N380" s="272">
        <v>16</v>
      </c>
      <c r="O380" s="272">
        <v>1536</v>
      </c>
      <c r="P380" s="292">
        <v>1.0212765957446808</v>
      </c>
      <c r="Q380" s="273">
        <v>96</v>
      </c>
    </row>
    <row r="381" spans="1:17" ht="14.4" customHeight="1" x14ac:dyDescent="0.3">
      <c r="A381" s="268" t="s">
        <v>703</v>
      </c>
      <c r="B381" s="269" t="s">
        <v>535</v>
      </c>
      <c r="C381" s="269" t="s">
        <v>536</v>
      </c>
      <c r="D381" s="269" t="s">
        <v>569</v>
      </c>
      <c r="E381" s="269" t="s">
        <v>570</v>
      </c>
      <c r="F381" s="272"/>
      <c r="G381" s="272"/>
      <c r="H381" s="272"/>
      <c r="I381" s="272"/>
      <c r="J381" s="272"/>
      <c r="K381" s="272"/>
      <c r="L381" s="272"/>
      <c r="M381" s="272"/>
      <c r="N381" s="272">
        <v>3</v>
      </c>
      <c r="O381" s="272">
        <v>84</v>
      </c>
      <c r="P381" s="292"/>
      <c r="Q381" s="273">
        <v>28</v>
      </c>
    </row>
    <row r="382" spans="1:17" ht="14.4" customHeight="1" x14ac:dyDescent="0.3">
      <c r="A382" s="268" t="s">
        <v>703</v>
      </c>
      <c r="B382" s="269" t="s">
        <v>535</v>
      </c>
      <c r="C382" s="269" t="s">
        <v>536</v>
      </c>
      <c r="D382" s="269" t="s">
        <v>573</v>
      </c>
      <c r="E382" s="269" t="s">
        <v>574</v>
      </c>
      <c r="F382" s="272">
        <v>1</v>
      </c>
      <c r="G382" s="272">
        <v>38</v>
      </c>
      <c r="H382" s="272">
        <v>1</v>
      </c>
      <c r="I382" s="272">
        <v>38</v>
      </c>
      <c r="J382" s="272">
        <v>1</v>
      </c>
      <c r="K382" s="272">
        <v>39</v>
      </c>
      <c r="L382" s="272">
        <v>1.0263157894736843</v>
      </c>
      <c r="M382" s="272">
        <v>39</v>
      </c>
      <c r="N382" s="272"/>
      <c r="O382" s="272"/>
      <c r="P382" s="292"/>
      <c r="Q382" s="273"/>
    </row>
    <row r="383" spans="1:17" ht="14.4" customHeight="1" x14ac:dyDescent="0.3">
      <c r="A383" s="268" t="s">
        <v>703</v>
      </c>
      <c r="B383" s="269" t="s">
        <v>535</v>
      </c>
      <c r="C383" s="269" t="s">
        <v>536</v>
      </c>
      <c r="D383" s="269" t="s">
        <v>579</v>
      </c>
      <c r="E383" s="269" t="s">
        <v>580</v>
      </c>
      <c r="F383" s="272">
        <v>4</v>
      </c>
      <c r="G383" s="272">
        <v>156</v>
      </c>
      <c r="H383" s="272">
        <v>1</v>
      </c>
      <c r="I383" s="272">
        <v>39</v>
      </c>
      <c r="J383" s="272">
        <v>4</v>
      </c>
      <c r="K383" s="272">
        <v>160</v>
      </c>
      <c r="L383" s="272">
        <v>1.0256410256410255</v>
      </c>
      <c r="M383" s="272">
        <v>40</v>
      </c>
      <c r="N383" s="272">
        <v>3</v>
      </c>
      <c r="O383" s="272">
        <v>120</v>
      </c>
      <c r="P383" s="292">
        <v>0.76923076923076927</v>
      </c>
      <c r="Q383" s="273">
        <v>40</v>
      </c>
    </row>
    <row r="384" spans="1:17" ht="14.4" customHeight="1" x14ac:dyDescent="0.3">
      <c r="A384" s="268" t="s">
        <v>703</v>
      </c>
      <c r="B384" s="269" t="s">
        <v>535</v>
      </c>
      <c r="C384" s="269" t="s">
        <v>536</v>
      </c>
      <c r="D384" s="269" t="s">
        <v>581</v>
      </c>
      <c r="E384" s="269" t="s">
        <v>582</v>
      </c>
      <c r="F384" s="272">
        <v>7</v>
      </c>
      <c r="G384" s="272">
        <v>777</v>
      </c>
      <c r="H384" s="272">
        <v>1</v>
      </c>
      <c r="I384" s="272">
        <v>111</v>
      </c>
      <c r="J384" s="272">
        <v>12</v>
      </c>
      <c r="K384" s="272">
        <v>1344</v>
      </c>
      <c r="L384" s="272">
        <v>1.7297297297297298</v>
      </c>
      <c r="M384" s="272">
        <v>112</v>
      </c>
      <c r="N384" s="272">
        <v>12</v>
      </c>
      <c r="O384" s="272">
        <v>1356</v>
      </c>
      <c r="P384" s="292">
        <v>1.7451737451737452</v>
      </c>
      <c r="Q384" s="273">
        <v>113</v>
      </c>
    </row>
    <row r="385" spans="1:17" ht="14.4" customHeight="1" x14ac:dyDescent="0.3">
      <c r="A385" s="268" t="s">
        <v>703</v>
      </c>
      <c r="B385" s="269" t="s">
        <v>535</v>
      </c>
      <c r="C385" s="269" t="s">
        <v>536</v>
      </c>
      <c r="D385" s="269" t="s">
        <v>583</v>
      </c>
      <c r="E385" s="269" t="s">
        <v>584</v>
      </c>
      <c r="F385" s="272"/>
      <c r="G385" s="272"/>
      <c r="H385" s="272"/>
      <c r="I385" s="272"/>
      <c r="J385" s="272">
        <v>2</v>
      </c>
      <c r="K385" s="272">
        <v>42</v>
      </c>
      <c r="L385" s="272"/>
      <c r="M385" s="272">
        <v>21</v>
      </c>
      <c r="N385" s="272">
        <v>6</v>
      </c>
      <c r="O385" s="272">
        <v>126</v>
      </c>
      <c r="P385" s="292"/>
      <c r="Q385" s="273">
        <v>21</v>
      </c>
    </row>
    <row r="386" spans="1:17" ht="14.4" customHeight="1" x14ac:dyDescent="0.3">
      <c r="A386" s="268" t="s">
        <v>703</v>
      </c>
      <c r="B386" s="269" t="s">
        <v>535</v>
      </c>
      <c r="C386" s="269" t="s">
        <v>536</v>
      </c>
      <c r="D386" s="269" t="s">
        <v>587</v>
      </c>
      <c r="E386" s="269" t="s">
        <v>588</v>
      </c>
      <c r="F386" s="272">
        <v>3</v>
      </c>
      <c r="G386" s="272">
        <v>1146</v>
      </c>
      <c r="H386" s="272">
        <v>1</v>
      </c>
      <c r="I386" s="272">
        <v>382</v>
      </c>
      <c r="J386" s="272"/>
      <c r="K386" s="272"/>
      <c r="L386" s="272"/>
      <c r="M386" s="272"/>
      <c r="N386" s="272"/>
      <c r="O386" s="272"/>
      <c r="P386" s="292"/>
      <c r="Q386" s="273"/>
    </row>
    <row r="387" spans="1:17" ht="14.4" customHeight="1" x14ac:dyDescent="0.3">
      <c r="A387" s="268" t="s">
        <v>703</v>
      </c>
      <c r="B387" s="269" t="s">
        <v>535</v>
      </c>
      <c r="C387" s="269" t="s">
        <v>536</v>
      </c>
      <c r="D387" s="269" t="s">
        <v>589</v>
      </c>
      <c r="E387" s="269" t="s">
        <v>590</v>
      </c>
      <c r="F387" s="272">
        <v>71</v>
      </c>
      <c r="G387" s="272">
        <v>34506</v>
      </c>
      <c r="H387" s="272">
        <v>1</v>
      </c>
      <c r="I387" s="272">
        <v>486</v>
      </c>
      <c r="J387" s="272">
        <v>41</v>
      </c>
      <c r="K387" s="272">
        <v>19926</v>
      </c>
      <c r="L387" s="272">
        <v>0.57746478873239437</v>
      </c>
      <c r="M387" s="272">
        <v>486</v>
      </c>
      <c r="N387" s="272">
        <v>38</v>
      </c>
      <c r="O387" s="272">
        <v>18468</v>
      </c>
      <c r="P387" s="292">
        <v>0.53521126760563376</v>
      </c>
      <c r="Q387" s="273">
        <v>486</v>
      </c>
    </row>
    <row r="388" spans="1:17" ht="14.4" customHeight="1" x14ac:dyDescent="0.3">
      <c r="A388" s="268" t="s">
        <v>703</v>
      </c>
      <c r="B388" s="269" t="s">
        <v>535</v>
      </c>
      <c r="C388" s="269" t="s">
        <v>536</v>
      </c>
      <c r="D388" s="269" t="s">
        <v>597</v>
      </c>
      <c r="E388" s="269" t="s">
        <v>598</v>
      </c>
      <c r="F388" s="272">
        <v>5</v>
      </c>
      <c r="G388" s="272">
        <v>985</v>
      </c>
      <c r="H388" s="272">
        <v>1</v>
      </c>
      <c r="I388" s="272">
        <v>197</v>
      </c>
      <c r="J388" s="272"/>
      <c r="K388" s="272"/>
      <c r="L388" s="272"/>
      <c r="M388" s="272"/>
      <c r="N388" s="272"/>
      <c r="O388" s="272"/>
      <c r="P388" s="292"/>
      <c r="Q388" s="273"/>
    </row>
    <row r="389" spans="1:17" ht="14.4" customHeight="1" x14ac:dyDescent="0.3">
      <c r="A389" s="268" t="s">
        <v>703</v>
      </c>
      <c r="B389" s="269" t="s">
        <v>535</v>
      </c>
      <c r="C389" s="269" t="s">
        <v>536</v>
      </c>
      <c r="D389" s="269" t="s">
        <v>599</v>
      </c>
      <c r="E389" s="269" t="s">
        <v>600</v>
      </c>
      <c r="F389" s="272">
        <v>9</v>
      </c>
      <c r="G389" s="272">
        <v>3996</v>
      </c>
      <c r="H389" s="272">
        <v>1</v>
      </c>
      <c r="I389" s="272">
        <v>444</v>
      </c>
      <c r="J389" s="272">
        <v>9</v>
      </c>
      <c r="K389" s="272">
        <v>3996</v>
      </c>
      <c r="L389" s="272">
        <v>1</v>
      </c>
      <c r="M389" s="272">
        <v>444</v>
      </c>
      <c r="N389" s="272">
        <v>3</v>
      </c>
      <c r="O389" s="272">
        <v>1332</v>
      </c>
      <c r="P389" s="292">
        <v>0.33333333333333331</v>
      </c>
      <c r="Q389" s="273">
        <v>444</v>
      </c>
    </row>
    <row r="390" spans="1:17" ht="14.4" customHeight="1" x14ac:dyDescent="0.3">
      <c r="A390" s="268" t="s">
        <v>703</v>
      </c>
      <c r="B390" s="269" t="s">
        <v>535</v>
      </c>
      <c r="C390" s="269" t="s">
        <v>536</v>
      </c>
      <c r="D390" s="269" t="s">
        <v>603</v>
      </c>
      <c r="E390" s="269" t="s">
        <v>604</v>
      </c>
      <c r="F390" s="272">
        <v>1</v>
      </c>
      <c r="G390" s="272">
        <v>40</v>
      </c>
      <c r="H390" s="272">
        <v>1</v>
      </c>
      <c r="I390" s="272">
        <v>40</v>
      </c>
      <c r="J390" s="272">
        <v>1</v>
      </c>
      <c r="K390" s="272">
        <v>40</v>
      </c>
      <c r="L390" s="272">
        <v>1</v>
      </c>
      <c r="M390" s="272">
        <v>40</v>
      </c>
      <c r="N390" s="272"/>
      <c r="O390" s="272"/>
      <c r="P390" s="292"/>
      <c r="Q390" s="273"/>
    </row>
    <row r="391" spans="1:17" ht="14.4" customHeight="1" x14ac:dyDescent="0.3">
      <c r="A391" s="268" t="s">
        <v>703</v>
      </c>
      <c r="B391" s="269" t="s">
        <v>535</v>
      </c>
      <c r="C391" s="269" t="s">
        <v>536</v>
      </c>
      <c r="D391" s="269" t="s">
        <v>607</v>
      </c>
      <c r="E391" s="269" t="s">
        <v>608</v>
      </c>
      <c r="F391" s="272"/>
      <c r="G391" s="272"/>
      <c r="H391" s="272"/>
      <c r="I391" s="272"/>
      <c r="J391" s="272">
        <v>1</v>
      </c>
      <c r="K391" s="272">
        <v>490</v>
      </c>
      <c r="L391" s="272"/>
      <c r="M391" s="272">
        <v>490</v>
      </c>
      <c r="N391" s="272">
        <v>1</v>
      </c>
      <c r="O391" s="272">
        <v>490</v>
      </c>
      <c r="P391" s="292"/>
      <c r="Q391" s="273">
        <v>490</v>
      </c>
    </row>
    <row r="392" spans="1:17" ht="14.4" customHeight="1" x14ac:dyDescent="0.3">
      <c r="A392" s="268" t="s">
        <v>703</v>
      </c>
      <c r="B392" s="269" t="s">
        <v>535</v>
      </c>
      <c r="C392" s="269" t="s">
        <v>536</v>
      </c>
      <c r="D392" s="269" t="s">
        <v>639</v>
      </c>
      <c r="E392" s="269" t="s">
        <v>640</v>
      </c>
      <c r="F392" s="272">
        <v>2</v>
      </c>
      <c r="G392" s="272">
        <v>3998</v>
      </c>
      <c r="H392" s="272">
        <v>1</v>
      </c>
      <c r="I392" s="272">
        <v>1999</v>
      </c>
      <c r="J392" s="272">
        <v>2</v>
      </c>
      <c r="K392" s="272">
        <v>4026</v>
      </c>
      <c r="L392" s="272">
        <v>1.0070035017508754</v>
      </c>
      <c r="M392" s="272">
        <v>2013</v>
      </c>
      <c r="N392" s="272">
        <v>1</v>
      </c>
      <c r="O392" s="272">
        <v>2029</v>
      </c>
      <c r="P392" s="292">
        <v>0.50750375187593799</v>
      </c>
      <c r="Q392" s="273">
        <v>2029</v>
      </c>
    </row>
    <row r="393" spans="1:17" ht="14.4" customHeight="1" x14ac:dyDescent="0.3">
      <c r="A393" s="268" t="s">
        <v>703</v>
      </c>
      <c r="B393" s="269" t="s">
        <v>535</v>
      </c>
      <c r="C393" s="269" t="s">
        <v>536</v>
      </c>
      <c r="D393" s="269" t="s">
        <v>647</v>
      </c>
      <c r="E393" s="269" t="s">
        <v>648</v>
      </c>
      <c r="F393" s="272">
        <v>50</v>
      </c>
      <c r="G393" s="272">
        <v>800</v>
      </c>
      <c r="H393" s="272">
        <v>1</v>
      </c>
      <c r="I393" s="272">
        <v>16</v>
      </c>
      <c r="J393" s="272">
        <v>28</v>
      </c>
      <c r="K393" s="272">
        <v>448</v>
      </c>
      <c r="L393" s="272">
        <v>0.56000000000000005</v>
      </c>
      <c r="M393" s="272">
        <v>16</v>
      </c>
      <c r="N393" s="272">
        <v>24</v>
      </c>
      <c r="O393" s="272">
        <v>384</v>
      </c>
      <c r="P393" s="292">
        <v>0.48</v>
      </c>
      <c r="Q393" s="273">
        <v>16</v>
      </c>
    </row>
    <row r="394" spans="1:17" ht="14.4" customHeight="1" x14ac:dyDescent="0.3">
      <c r="A394" s="268" t="s">
        <v>703</v>
      </c>
      <c r="B394" s="269" t="s">
        <v>535</v>
      </c>
      <c r="C394" s="269" t="s">
        <v>536</v>
      </c>
      <c r="D394" s="269" t="s">
        <v>649</v>
      </c>
      <c r="E394" s="269" t="s">
        <v>650</v>
      </c>
      <c r="F394" s="272">
        <v>4</v>
      </c>
      <c r="G394" s="272">
        <v>520</v>
      </c>
      <c r="H394" s="272">
        <v>1</v>
      </c>
      <c r="I394" s="272">
        <v>130</v>
      </c>
      <c r="J394" s="272"/>
      <c r="K394" s="272"/>
      <c r="L394" s="272"/>
      <c r="M394" s="272"/>
      <c r="N394" s="272">
        <v>2</v>
      </c>
      <c r="O394" s="272">
        <v>266</v>
      </c>
      <c r="P394" s="292">
        <v>0.5115384615384615</v>
      </c>
      <c r="Q394" s="273">
        <v>133</v>
      </c>
    </row>
    <row r="395" spans="1:17" ht="14.4" customHeight="1" x14ac:dyDescent="0.3">
      <c r="A395" s="268" t="s">
        <v>703</v>
      </c>
      <c r="B395" s="269" t="s">
        <v>535</v>
      </c>
      <c r="C395" s="269" t="s">
        <v>536</v>
      </c>
      <c r="D395" s="269" t="s">
        <v>655</v>
      </c>
      <c r="E395" s="269" t="s">
        <v>656</v>
      </c>
      <c r="F395" s="272">
        <v>1</v>
      </c>
      <c r="G395" s="272">
        <v>212</v>
      </c>
      <c r="H395" s="272">
        <v>1</v>
      </c>
      <c r="I395" s="272">
        <v>212</v>
      </c>
      <c r="J395" s="272"/>
      <c r="K395" s="272"/>
      <c r="L395" s="272"/>
      <c r="M395" s="272"/>
      <c r="N395" s="272"/>
      <c r="O395" s="272"/>
      <c r="P395" s="292"/>
      <c r="Q395" s="273"/>
    </row>
    <row r="396" spans="1:17" ht="14.4" customHeight="1" x14ac:dyDescent="0.3">
      <c r="A396" s="268" t="s">
        <v>703</v>
      </c>
      <c r="B396" s="269" t="s">
        <v>535</v>
      </c>
      <c r="C396" s="269" t="s">
        <v>536</v>
      </c>
      <c r="D396" s="269" t="s">
        <v>704</v>
      </c>
      <c r="E396" s="269" t="s">
        <v>705</v>
      </c>
      <c r="F396" s="272"/>
      <c r="G396" s="272"/>
      <c r="H396" s="272"/>
      <c r="I396" s="272"/>
      <c r="J396" s="272"/>
      <c r="K396" s="272"/>
      <c r="L396" s="272"/>
      <c r="M396" s="272"/>
      <c r="N396" s="272">
        <v>1</v>
      </c>
      <c r="O396" s="272">
        <v>112</v>
      </c>
      <c r="P396" s="292"/>
      <c r="Q396" s="273">
        <v>112</v>
      </c>
    </row>
    <row r="397" spans="1:17" ht="14.4" customHeight="1" x14ac:dyDescent="0.3">
      <c r="A397" s="268" t="s">
        <v>706</v>
      </c>
      <c r="B397" s="269" t="s">
        <v>535</v>
      </c>
      <c r="C397" s="269" t="s">
        <v>536</v>
      </c>
      <c r="D397" s="269" t="s">
        <v>537</v>
      </c>
      <c r="E397" s="269" t="s">
        <v>538</v>
      </c>
      <c r="F397" s="272">
        <v>345</v>
      </c>
      <c r="G397" s="272">
        <v>54510</v>
      </c>
      <c r="H397" s="272">
        <v>1</v>
      </c>
      <c r="I397" s="272">
        <v>158</v>
      </c>
      <c r="J397" s="272">
        <v>348</v>
      </c>
      <c r="K397" s="272">
        <v>54984</v>
      </c>
      <c r="L397" s="272">
        <v>1.008695652173913</v>
      </c>
      <c r="M397" s="272">
        <v>158</v>
      </c>
      <c r="N397" s="272">
        <v>450</v>
      </c>
      <c r="O397" s="272">
        <v>71550</v>
      </c>
      <c r="P397" s="292">
        <v>1.3126031920748487</v>
      </c>
      <c r="Q397" s="273">
        <v>159</v>
      </c>
    </row>
    <row r="398" spans="1:17" ht="14.4" customHeight="1" x14ac:dyDescent="0.3">
      <c r="A398" s="268" t="s">
        <v>706</v>
      </c>
      <c r="B398" s="269" t="s">
        <v>535</v>
      </c>
      <c r="C398" s="269" t="s">
        <v>536</v>
      </c>
      <c r="D398" s="269" t="s">
        <v>539</v>
      </c>
      <c r="E398" s="269" t="s">
        <v>540</v>
      </c>
      <c r="F398" s="272">
        <v>139</v>
      </c>
      <c r="G398" s="272">
        <v>11537</v>
      </c>
      <c r="H398" s="272">
        <v>1</v>
      </c>
      <c r="I398" s="272">
        <v>83</v>
      </c>
      <c r="J398" s="272">
        <v>110</v>
      </c>
      <c r="K398" s="272">
        <v>9130</v>
      </c>
      <c r="L398" s="272">
        <v>0.79136690647482011</v>
      </c>
      <c r="M398" s="272">
        <v>83</v>
      </c>
      <c r="N398" s="272">
        <v>162</v>
      </c>
      <c r="O398" s="272">
        <v>13608</v>
      </c>
      <c r="P398" s="292">
        <v>1.1795094045245731</v>
      </c>
      <c r="Q398" s="273">
        <v>84</v>
      </c>
    </row>
    <row r="399" spans="1:17" ht="14.4" customHeight="1" x14ac:dyDescent="0.3">
      <c r="A399" s="268" t="s">
        <v>706</v>
      </c>
      <c r="B399" s="269" t="s">
        <v>535</v>
      </c>
      <c r="C399" s="269" t="s">
        <v>536</v>
      </c>
      <c r="D399" s="269" t="s">
        <v>553</v>
      </c>
      <c r="E399" s="269" t="s">
        <v>554</v>
      </c>
      <c r="F399" s="272">
        <v>3</v>
      </c>
      <c r="G399" s="272">
        <v>282</v>
      </c>
      <c r="H399" s="272">
        <v>1</v>
      </c>
      <c r="I399" s="272">
        <v>94</v>
      </c>
      <c r="J399" s="272">
        <v>1</v>
      </c>
      <c r="K399" s="272">
        <v>95</v>
      </c>
      <c r="L399" s="272">
        <v>0.33687943262411346</v>
      </c>
      <c r="M399" s="272">
        <v>95</v>
      </c>
      <c r="N399" s="272">
        <v>2</v>
      </c>
      <c r="O399" s="272">
        <v>192</v>
      </c>
      <c r="P399" s="292">
        <v>0.68085106382978722</v>
      </c>
      <c r="Q399" s="273">
        <v>96</v>
      </c>
    </row>
    <row r="400" spans="1:17" ht="14.4" customHeight="1" x14ac:dyDescent="0.3">
      <c r="A400" s="268" t="s">
        <v>706</v>
      </c>
      <c r="B400" s="269" t="s">
        <v>535</v>
      </c>
      <c r="C400" s="269" t="s">
        <v>536</v>
      </c>
      <c r="D400" s="269" t="s">
        <v>565</v>
      </c>
      <c r="E400" s="269" t="s">
        <v>566</v>
      </c>
      <c r="F400" s="272">
        <v>452</v>
      </c>
      <c r="G400" s="272">
        <v>525224</v>
      </c>
      <c r="H400" s="272">
        <v>1</v>
      </c>
      <c r="I400" s="272">
        <v>1162</v>
      </c>
      <c r="J400" s="272">
        <v>530</v>
      </c>
      <c r="K400" s="272">
        <v>616920</v>
      </c>
      <c r="L400" s="272">
        <v>1.1745845582075458</v>
      </c>
      <c r="M400" s="272">
        <v>1164</v>
      </c>
      <c r="N400" s="272">
        <v>319</v>
      </c>
      <c r="O400" s="272">
        <v>371635</v>
      </c>
      <c r="P400" s="292">
        <v>0.7075742921115562</v>
      </c>
      <c r="Q400" s="273">
        <v>1165</v>
      </c>
    </row>
    <row r="401" spans="1:17" ht="14.4" customHeight="1" x14ac:dyDescent="0.3">
      <c r="A401" s="268" t="s">
        <v>706</v>
      </c>
      <c r="B401" s="269" t="s">
        <v>535</v>
      </c>
      <c r="C401" s="269" t="s">
        <v>536</v>
      </c>
      <c r="D401" s="269" t="s">
        <v>569</v>
      </c>
      <c r="E401" s="269" t="s">
        <v>570</v>
      </c>
      <c r="F401" s="272">
        <v>1</v>
      </c>
      <c r="G401" s="272">
        <v>28</v>
      </c>
      <c r="H401" s="272">
        <v>1</v>
      </c>
      <c r="I401" s="272">
        <v>28</v>
      </c>
      <c r="J401" s="272">
        <v>1</v>
      </c>
      <c r="K401" s="272">
        <v>28</v>
      </c>
      <c r="L401" s="272">
        <v>1</v>
      </c>
      <c r="M401" s="272">
        <v>28</v>
      </c>
      <c r="N401" s="272"/>
      <c r="O401" s="272"/>
      <c r="P401" s="292"/>
      <c r="Q401" s="273"/>
    </row>
    <row r="402" spans="1:17" ht="14.4" customHeight="1" x14ac:dyDescent="0.3">
      <c r="A402" s="268" t="s">
        <v>706</v>
      </c>
      <c r="B402" s="269" t="s">
        <v>535</v>
      </c>
      <c r="C402" s="269" t="s">
        <v>536</v>
      </c>
      <c r="D402" s="269" t="s">
        <v>573</v>
      </c>
      <c r="E402" s="269" t="s">
        <v>574</v>
      </c>
      <c r="F402" s="272">
        <v>893</v>
      </c>
      <c r="G402" s="272">
        <v>33934</v>
      </c>
      <c r="H402" s="272">
        <v>1</v>
      </c>
      <c r="I402" s="272">
        <v>38</v>
      </c>
      <c r="J402" s="272">
        <v>746</v>
      </c>
      <c r="K402" s="272">
        <v>29094</v>
      </c>
      <c r="L402" s="272">
        <v>0.85737018919078212</v>
      </c>
      <c r="M402" s="272">
        <v>39</v>
      </c>
      <c r="N402" s="272">
        <v>818</v>
      </c>
      <c r="O402" s="272">
        <v>31902</v>
      </c>
      <c r="P402" s="292">
        <v>0.94011905463546885</v>
      </c>
      <c r="Q402" s="273">
        <v>39</v>
      </c>
    </row>
    <row r="403" spans="1:17" ht="14.4" customHeight="1" x14ac:dyDescent="0.3">
      <c r="A403" s="268" t="s">
        <v>706</v>
      </c>
      <c r="B403" s="269" t="s">
        <v>535</v>
      </c>
      <c r="C403" s="269" t="s">
        <v>536</v>
      </c>
      <c r="D403" s="269" t="s">
        <v>577</v>
      </c>
      <c r="E403" s="269" t="s">
        <v>578</v>
      </c>
      <c r="F403" s="272"/>
      <c r="G403" s="272"/>
      <c r="H403" s="272"/>
      <c r="I403" s="272"/>
      <c r="J403" s="272">
        <v>1</v>
      </c>
      <c r="K403" s="272">
        <v>404</v>
      </c>
      <c r="L403" s="272"/>
      <c r="M403" s="272">
        <v>404</v>
      </c>
      <c r="N403" s="272"/>
      <c r="O403" s="272"/>
      <c r="P403" s="292"/>
      <c r="Q403" s="273"/>
    </row>
    <row r="404" spans="1:17" ht="14.4" customHeight="1" x14ac:dyDescent="0.3">
      <c r="A404" s="268" t="s">
        <v>706</v>
      </c>
      <c r="B404" s="269" t="s">
        <v>535</v>
      </c>
      <c r="C404" s="269" t="s">
        <v>536</v>
      </c>
      <c r="D404" s="269" t="s">
        <v>579</v>
      </c>
      <c r="E404" s="269" t="s">
        <v>580</v>
      </c>
      <c r="F404" s="272">
        <v>160</v>
      </c>
      <c r="G404" s="272">
        <v>6240</v>
      </c>
      <c r="H404" s="272">
        <v>1</v>
      </c>
      <c r="I404" s="272">
        <v>39</v>
      </c>
      <c r="J404" s="272">
        <v>116</v>
      </c>
      <c r="K404" s="272">
        <v>4640</v>
      </c>
      <c r="L404" s="272">
        <v>0.74358974358974361</v>
      </c>
      <c r="M404" s="272">
        <v>40</v>
      </c>
      <c r="N404" s="272">
        <v>188</v>
      </c>
      <c r="O404" s="272">
        <v>7520</v>
      </c>
      <c r="P404" s="292">
        <v>1.2051282051282051</v>
      </c>
      <c r="Q404" s="273">
        <v>40</v>
      </c>
    </row>
    <row r="405" spans="1:17" ht="14.4" customHeight="1" x14ac:dyDescent="0.3">
      <c r="A405" s="268" t="s">
        <v>706</v>
      </c>
      <c r="B405" s="269" t="s">
        <v>535</v>
      </c>
      <c r="C405" s="269" t="s">
        <v>536</v>
      </c>
      <c r="D405" s="269" t="s">
        <v>581</v>
      </c>
      <c r="E405" s="269" t="s">
        <v>582</v>
      </c>
      <c r="F405" s="272">
        <v>600</v>
      </c>
      <c r="G405" s="272">
        <v>66600</v>
      </c>
      <c r="H405" s="272">
        <v>1</v>
      </c>
      <c r="I405" s="272">
        <v>111</v>
      </c>
      <c r="J405" s="272">
        <v>518</v>
      </c>
      <c r="K405" s="272">
        <v>58016</v>
      </c>
      <c r="L405" s="272">
        <v>0.87111111111111106</v>
      </c>
      <c r="M405" s="272">
        <v>112</v>
      </c>
      <c r="N405" s="272">
        <v>590</v>
      </c>
      <c r="O405" s="272">
        <v>66670</v>
      </c>
      <c r="P405" s="292">
        <v>1.0010510510510511</v>
      </c>
      <c r="Q405" s="273">
        <v>113</v>
      </c>
    </row>
    <row r="406" spans="1:17" ht="14.4" customHeight="1" x14ac:dyDescent="0.3">
      <c r="A406" s="268" t="s">
        <v>706</v>
      </c>
      <c r="B406" s="269" t="s">
        <v>535</v>
      </c>
      <c r="C406" s="269" t="s">
        <v>536</v>
      </c>
      <c r="D406" s="269" t="s">
        <v>583</v>
      </c>
      <c r="E406" s="269" t="s">
        <v>584</v>
      </c>
      <c r="F406" s="272">
        <v>46</v>
      </c>
      <c r="G406" s="272">
        <v>966</v>
      </c>
      <c r="H406" s="272">
        <v>1</v>
      </c>
      <c r="I406" s="272">
        <v>21</v>
      </c>
      <c r="J406" s="272">
        <v>45</v>
      </c>
      <c r="K406" s="272">
        <v>945</v>
      </c>
      <c r="L406" s="272">
        <v>0.97826086956521741</v>
      </c>
      <c r="M406" s="272">
        <v>21</v>
      </c>
      <c r="N406" s="272">
        <v>59</v>
      </c>
      <c r="O406" s="272">
        <v>1239</v>
      </c>
      <c r="P406" s="292">
        <v>1.2826086956521738</v>
      </c>
      <c r="Q406" s="273">
        <v>21</v>
      </c>
    </row>
    <row r="407" spans="1:17" ht="14.4" customHeight="1" x14ac:dyDescent="0.3">
      <c r="A407" s="268" t="s">
        <v>706</v>
      </c>
      <c r="B407" s="269" t="s">
        <v>535</v>
      </c>
      <c r="C407" s="269" t="s">
        <v>536</v>
      </c>
      <c r="D407" s="269" t="s">
        <v>587</v>
      </c>
      <c r="E407" s="269" t="s">
        <v>588</v>
      </c>
      <c r="F407" s="272">
        <v>19</v>
      </c>
      <c r="G407" s="272">
        <v>7258</v>
      </c>
      <c r="H407" s="272">
        <v>1</v>
      </c>
      <c r="I407" s="272">
        <v>382</v>
      </c>
      <c r="J407" s="272">
        <v>34</v>
      </c>
      <c r="K407" s="272">
        <v>12988</v>
      </c>
      <c r="L407" s="272">
        <v>1.7894736842105263</v>
      </c>
      <c r="M407" s="272">
        <v>382</v>
      </c>
      <c r="N407" s="272">
        <v>16</v>
      </c>
      <c r="O407" s="272">
        <v>6112</v>
      </c>
      <c r="P407" s="292">
        <v>0.84210526315789469</v>
      </c>
      <c r="Q407" s="273">
        <v>382</v>
      </c>
    </row>
    <row r="408" spans="1:17" ht="14.4" customHeight="1" x14ac:dyDescent="0.3">
      <c r="A408" s="268" t="s">
        <v>706</v>
      </c>
      <c r="B408" s="269" t="s">
        <v>535</v>
      </c>
      <c r="C408" s="269" t="s">
        <v>536</v>
      </c>
      <c r="D408" s="269" t="s">
        <v>589</v>
      </c>
      <c r="E408" s="269" t="s">
        <v>590</v>
      </c>
      <c r="F408" s="272">
        <v>1735</v>
      </c>
      <c r="G408" s="272">
        <v>843210</v>
      </c>
      <c r="H408" s="272">
        <v>1</v>
      </c>
      <c r="I408" s="272">
        <v>486</v>
      </c>
      <c r="J408" s="272">
        <v>1667</v>
      </c>
      <c r="K408" s="272">
        <v>810162</v>
      </c>
      <c r="L408" s="272">
        <v>0.96080691642651295</v>
      </c>
      <c r="M408" s="272">
        <v>486</v>
      </c>
      <c r="N408" s="272">
        <v>1481</v>
      </c>
      <c r="O408" s="272">
        <v>719766</v>
      </c>
      <c r="P408" s="292">
        <v>0.85360230547550431</v>
      </c>
      <c r="Q408" s="273">
        <v>486</v>
      </c>
    </row>
    <row r="409" spans="1:17" ht="14.4" customHeight="1" x14ac:dyDescent="0.3">
      <c r="A409" s="268" t="s">
        <v>706</v>
      </c>
      <c r="B409" s="269" t="s">
        <v>535</v>
      </c>
      <c r="C409" s="269" t="s">
        <v>536</v>
      </c>
      <c r="D409" s="269" t="s">
        <v>591</v>
      </c>
      <c r="E409" s="269" t="s">
        <v>592</v>
      </c>
      <c r="F409" s="272">
        <v>19</v>
      </c>
      <c r="G409" s="272">
        <v>11419</v>
      </c>
      <c r="H409" s="272">
        <v>1</v>
      </c>
      <c r="I409" s="272">
        <v>601</v>
      </c>
      <c r="J409" s="272">
        <v>23</v>
      </c>
      <c r="K409" s="272">
        <v>13869</v>
      </c>
      <c r="L409" s="272">
        <v>1.2145546895525001</v>
      </c>
      <c r="M409" s="272">
        <v>603</v>
      </c>
      <c r="N409" s="272">
        <v>17</v>
      </c>
      <c r="O409" s="272">
        <v>10268</v>
      </c>
      <c r="P409" s="292">
        <v>0.89920308258166215</v>
      </c>
      <c r="Q409" s="273">
        <v>604</v>
      </c>
    </row>
    <row r="410" spans="1:17" ht="14.4" customHeight="1" x14ac:dyDescent="0.3">
      <c r="A410" s="268" t="s">
        <v>706</v>
      </c>
      <c r="B410" s="269" t="s">
        <v>535</v>
      </c>
      <c r="C410" s="269" t="s">
        <v>536</v>
      </c>
      <c r="D410" s="269" t="s">
        <v>593</v>
      </c>
      <c r="E410" s="269" t="s">
        <v>594</v>
      </c>
      <c r="F410" s="272">
        <v>13</v>
      </c>
      <c r="G410" s="272">
        <v>468</v>
      </c>
      <c r="H410" s="272">
        <v>1</v>
      </c>
      <c r="I410" s="272">
        <v>36</v>
      </c>
      <c r="J410" s="272">
        <v>49</v>
      </c>
      <c r="K410" s="272">
        <v>1764</v>
      </c>
      <c r="L410" s="272">
        <v>3.7692307692307692</v>
      </c>
      <c r="M410" s="272">
        <v>36</v>
      </c>
      <c r="N410" s="272">
        <v>13</v>
      </c>
      <c r="O410" s="272">
        <v>481</v>
      </c>
      <c r="P410" s="292">
        <v>1.0277777777777777</v>
      </c>
      <c r="Q410" s="273">
        <v>37</v>
      </c>
    </row>
    <row r="411" spans="1:17" ht="14.4" customHeight="1" x14ac:dyDescent="0.3">
      <c r="A411" s="268" t="s">
        <v>706</v>
      </c>
      <c r="B411" s="269" t="s">
        <v>535</v>
      </c>
      <c r="C411" s="269" t="s">
        <v>536</v>
      </c>
      <c r="D411" s="269" t="s">
        <v>597</v>
      </c>
      <c r="E411" s="269" t="s">
        <v>598</v>
      </c>
      <c r="F411" s="272">
        <v>12</v>
      </c>
      <c r="G411" s="272">
        <v>2364</v>
      </c>
      <c r="H411" s="272">
        <v>1</v>
      </c>
      <c r="I411" s="272">
        <v>197</v>
      </c>
      <c r="J411" s="272">
        <v>1</v>
      </c>
      <c r="K411" s="272">
        <v>198</v>
      </c>
      <c r="L411" s="272">
        <v>8.3756345177664976E-2</v>
      </c>
      <c r="M411" s="272">
        <v>198</v>
      </c>
      <c r="N411" s="272"/>
      <c r="O411" s="272"/>
      <c r="P411" s="292"/>
      <c r="Q411" s="273"/>
    </row>
    <row r="412" spans="1:17" ht="14.4" customHeight="1" x14ac:dyDescent="0.3">
      <c r="A412" s="268" t="s">
        <v>706</v>
      </c>
      <c r="B412" s="269" t="s">
        <v>535</v>
      </c>
      <c r="C412" s="269" t="s">
        <v>536</v>
      </c>
      <c r="D412" s="269" t="s">
        <v>599</v>
      </c>
      <c r="E412" s="269" t="s">
        <v>600</v>
      </c>
      <c r="F412" s="272">
        <v>33</v>
      </c>
      <c r="G412" s="272">
        <v>14652</v>
      </c>
      <c r="H412" s="272">
        <v>1</v>
      </c>
      <c r="I412" s="272">
        <v>444</v>
      </c>
      <c r="J412" s="272">
        <v>40</v>
      </c>
      <c r="K412" s="272">
        <v>17760</v>
      </c>
      <c r="L412" s="272">
        <v>1.2121212121212122</v>
      </c>
      <c r="M412" s="272">
        <v>444</v>
      </c>
      <c r="N412" s="272">
        <v>27</v>
      </c>
      <c r="O412" s="272">
        <v>11988</v>
      </c>
      <c r="P412" s="292">
        <v>0.81818181818181823</v>
      </c>
      <c r="Q412" s="273">
        <v>444</v>
      </c>
    </row>
    <row r="413" spans="1:17" ht="14.4" customHeight="1" x14ac:dyDescent="0.3">
      <c r="A413" s="268" t="s">
        <v>706</v>
      </c>
      <c r="B413" s="269" t="s">
        <v>535</v>
      </c>
      <c r="C413" s="269" t="s">
        <v>536</v>
      </c>
      <c r="D413" s="269" t="s">
        <v>603</v>
      </c>
      <c r="E413" s="269" t="s">
        <v>604</v>
      </c>
      <c r="F413" s="272">
        <v>326</v>
      </c>
      <c r="G413" s="272">
        <v>13040</v>
      </c>
      <c r="H413" s="272">
        <v>1</v>
      </c>
      <c r="I413" s="272">
        <v>40</v>
      </c>
      <c r="J413" s="272">
        <v>353</v>
      </c>
      <c r="K413" s="272">
        <v>14120</v>
      </c>
      <c r="L413" s="272">
        <v>1.0828220858895705</v>
      </c>
      <c r="M413" s="272">
        <v>40</v>
      </c>
      <c r="N413" s="272">
        <v>217</v>
      </c>
      <c r="O413" s="272">
        <v>8897</v>
      </c>
      <c r="P413" s="292">
        <v>0.68228527607361966</v>
      </c>
      <c r="Q413" s="273">
        <v>41</v>
      </c>
    </row>
    <row r="414" spans="1:17" ht="14.4" customHeight="1" x14ac:dyDescent="0.3">
      <c r="A414" s="268" t="s">
        <v>706</v>
      </c>
      <c r="B414" s="269" t="s">
        <v>535</v>
      </c>
      <c r="C414" s="269" t="s">
        <v>536</v>
      </c>
      <c r="D414" s="269" t="s">
        <v>605</v>
      </c>
      <c r="E414" s="269" t="s">
        <v>606</v>
      </c>
      <c r="F414" s="272">
        <v>2</v>
      </c>
      <c r="G414" s="272">
        <v>302</v>
      </c>
      <c r="H414" s="272">
        <v>1</v>
      </c>
      <c r="I414" s="272">
        <v>151</v>
      </c>
      <c r="J414" s="272"/>
      <c r="K414" s="272"/>
      <c r="L414" s="272"/>
      <c r="M414" s="272"/>
      <c r="N414" s="272"/>
      <c r="O414" s="272"/>
      <c r="P414" s="292"/>
      <c r="Q414" s="273"/>
    </row>
    <row r="415" spans="1:17" ht="14.4" customHeight="1" x14ac:dyDescent="0.3">
      <c r="A415" s="268" t="s">
        <v>706</v>
      </c>
      <c r="B415" s="269" t="s">
        <v>535</v>
      </c>
      <c r="C415" s="269" t="s">
        <v>536</v>
      </c>
      <c r="D415" s="269" t="s">
        <v>607</v>
      </c>
      <c r="E415" s="269" t="s">
        <v>608</v>
      </c>
      <c r="F415" s="272">
        <v>216</v>
      </c>
      <c r="G415" s="272">
        <v>105840</v>
      </c>
      <c r="H415" s="272">
        <v>1</v>
      </c>
      <c r="I415" s="272">
        <v>490</v>
      </c>
      <c r="J415" s="272">
        <v>255</v>
      </c>
      <c r="K415" s="272">
        <v>124950</v>
      </c>
      <c r="L415" s="272">
        <v>1.1805555555555556</v>
      </c>
      <c r="M415" s="272">
        <v>490</v>
      </c>
      <c r="N415" s="272">
        <v>164</v>
      </c>
      <c r="O415" s="272">
        <v>80360</v>
      </c>
      <c r="P415" s="292">
        <v>0.7592592592592593</v>
      </c>
      <c r="Q415" s="273">
        <v>490</v>
      </c>
    </row>
    <row r="416" spans="1:17" ht="14.4" customHeight="1" x14ac:dyDescent="0.3">
      <c r="A416" s="268" t="s">
        <v>706</v>
      </c>
      <c r="B416" s="269" t="s">
        <v>535</v>
      </c>
      <c r="C416" s="269" t="s">
        <v>536</v>
      </c>
      <c r="D416" s="269" t="s">
        <v>611</v>
      </c>
      <c r="E416" s="269" t="s">
        <v>612</v>
      </c>
      <c r="F416" s="272">
        <v>4</v>
      </c>
      <c r="G416" s="272">
        <v>1308</v>
      </c>
      <c r="H416" s="272">
        <v>1</v>
      </c>
      <c r="I416" s="272">
        <v>327</v>
      </c>
      <c r="J416" s="272">
        <v>4</v>
      </c>
      <c r="K416" s="272">
        <v>1308</v>
      </c>
      <c r="L416" s="272">
        <v>1</v>
      </c>
      <c r="M416" s="272">
        <v>327</v>
      </c>
      <c r="N416" s="272">
        <v>2</v>
      </c>
      <c r="O416" s="272">
        <v>654</v>
      </c>
      <c r="P416" s="292">
        <v>0.5</v>
      </c>
      <c r="Q416" s="273">
        <v>327</v>
      </c>
    </row>
    <row r="417" spans="1:17" ht="14.4" customHeight="1" x14ac:dyDescent="0.3">
      <c r="A417" s="268" t="s">
        <v>706</v>
      </c>
      <c r="B417" s="269" t="s">
        <v>535</v>
      </c>
      <c r="C417" s="269" t="s">
        <v>536</v>
      </c>
      <c r="D417" s="269" t="s">
        <v>613</v>
      </c>
      <c r="E417" s="269" t="s">
        <v>614</v>
      </c>
      <c r="F417" s="272">
        <v>66</v>
      </c>
      <c r="G417" s="272">
        <v>2046</v>
      </c>
      <c r="H417" s="272">
        <v>1</v>
      </c>
      <c r="I417" s="272">
        <v>31</v>
      </c>
      <c r="J417" s="272">
        <v>69</v>
      </c>
      <c r="K417" s="272">
        <v>2139</v>
      </c>
      <c r="L417" s="272">
        <v>1.0454545454545454</v>
      </c>
      <c r="M417" s="272">
        <v>31</v>
      </c>
      <c r="N417" s="272">
        <v>101</v>
      </c>
      <c r="O417" s="272">
        <v>3131</v>
      </c>
      <c r="P417" s="292">
        <v>1.5303030303030303</v>
      </c>
      <c r="Q417" s="273">
        <v>31</v>
      </c>
    </row>
    <row r="418" spans="1:17" ht="14.4" customHeight="1" x14ac:dyDescent="0.3">
      <c r="A418" s="268" t="s">
        <v>706</v>
      </c>
      <c r="B418" s="269" t="s">
        <v>535</v>
      </c>
      <c r="C418" s="269" t="s">
        <v>536</v>
      </c>
      <c r="D418" s="269" t="s">
        <v>615</v>
      </c>
      <c r="E418" s="269" t="s">
        <v>616</v>
      </c>
      <c r="F418" s="272">
        <v>2</v>
      </c>
      <c r="G418" s="272">
        <v>1922</v>
      </c>
      <c r="H418" s="272">
        <v>1</v>
      </c>
      <c r="I418" s="272">
        <v>961</v>
      </c>
      <c r="J418" s="272">
        <v>11</v>
      </c>
      <c r="K418" s="272">
        <v>10571</v>
      </c>
      <c r="L418" s="272">
        <v>5.5</v>
      </c>
      <c r="M418" s="272">
        <v>961</v>
      </c>
      <c r="N418" s="272">
        <v>3</v>
      </c>
      <c r="O418" s="272">
        <v>2883</v>
      </c>
      <c r="P418" s="292">
        <v>1.5</v>
      </c>
      <c r="Q418" s="273">
        <v>961</v>
      </c>
    </row>
    <row r="419" spans="1:17" ht="14.4" customHeight="1" x14ac:dyDescent="0.3">
      <c r="A419" s="268" t="s">
        <v>706</v>
      </c>
      <c r="B419" s="269" t="s">
        <v>535</v>
      </c>
      <c r="C419" s="269" t="s">
        <v>536</v>
      </c>
      <c r="D419" s="269" t="s">
        <v>623</v>
      </c>
      <c r="E419" s="269" t="s">
        <v>624</v>
      </c>
      <c r="F419" s="272"/>
      <c r="G419" s="272"/>
      <c r="H419" s="272"/>
      <c r="I419" s="272"/>
      <c r="J419" s="272">
        <v>2</v>
      </c>
      <c r="K419" s="272">
        <v>54</v>
      </c>
      <c r="L419" s="272"/>
      <c r="M419" s="272">
        <v>27</v>
      </c>
      <c r="N419" s="272">
        <v>1</v>
      </c>
      <c r="O419" s="272">
        <v>27</v>
      </c>
      <c r="P419" s="292"/>
      <c r="Q419" s="273">
        <v>27</v>
      </c>
    </row>
    <row r="420" spans="1:17" ht="14.4" customHeight="1" x14ac:dyDescent="0.3">
      <c r="A420" s="268" t="s">
        <v>706</v>
      </c>
      <c r="B420" s="269" t="s">
        <v>535</v>
      </c>
      <c r="C420" s="269" t="s">
        <v>536</v>
      </c>
      <c r="D420" s="269" t="s">
        <v>625</v>
      </c>
      <c r="E420" s="269" t="s">
        <v>626</v>
      </c>
      <c r="F420" s="272">
        <v>477</v>
      </c>
      <c r="G420" s="272">
        <v>96831</v>
      </c>
      <c r="H420" s="272">
        <v>1</v>
      </c>
      <c r="I420" s="272">
        <v>203</v>
      </c>
      <c r="J420" s="272">
        <v>556</v>
      </c>
      <c r="K420" s="272">
        <v>113424</v>
      </c>
      <c r="L420" s="272">
        <v>1.1713604114384857</v>
      </c>
      <c r="M420" s="272">
        <v>204</v>
      </c>
      <c r="N420" s="272">
        <v>479</v>
      </c>
      <c r="O420" s="272">
        <v>98195</v>
      </c>
      <c r="P420" s="292">
        <v>1.0140863979510695</v>
      </c>
      <c r="Q420" s="273">
        <v>205</v>
      </c>
    </row>
    <row r="421" spans="1:17" ht="14.4" customHeight="1" x14ac:dyDescent="0.3">
      <c r="A421" s="268" t="s">
        <v>706</v>
      </c>
      <c r="B421" s="269" t="s">
        <v>535</v>
      </c>
      <c r="C421" s="269" t="s">
        <v>536</v>
      </c>
      <c r="D421" s="269" t="s">
        <v>627</v>
      </c>
      <c r="E421" s="269" t="s">
        <v>628</v>
      </c>
      <c r="F421" s="272">
        <v>475</v>
      </c>
      <c r="G421" s="272">
        <v>178600</v>
      </c>
      <c r="H421" s="272">
        <v>1</v>
      </c>
      <c r="I421" s="272">
        <v>376</v>
      </c>
      <c r="J421" s="272">
        <v>547</v>
      </c>
      <c r="K421" s="272">
        <v>205672</v>
      </c>
      <c r="L421" s="272">
        <v>1.151578947368421</v>
      </c>
      <c r="M421" s="272">
        <v>376</v>
      </c>
      <c r="N421" s="272">
        <v>480</v>
      </c>
      <c r="O421" s="272">
        <v>180960</v>
      </c>
      <c r="P421" s="292">
        <v>1.0132138857782755</v>
      </c>
      <c r="Q421" s="273">
        <v>377</v>
      </c>
    </row>
    <row r="422" spans="1:17" ht="14.4" customHeight="1" x14ac:dyDescent="0.3">
      <c r="A422" s="268" t="s">
        <v>706</v>
      </c>
      <c r="B422" s="269" t="s">
        <v>535</v>
      </c>
      <c r="C422" s="269" t="s">
        <v>536</v>
      </c>
      <c r="D422" s="269" t="s">
        <v>635</v>
      </c>
      <c r="E422" s="269" t="s">
        <v>636</v>
      </c>
      <c r="F422" s="272">
        <v>12</v>
      </c>
      <c r="G422" s="272">
        <v>1536</v>
      </c>
      <c r="H422" s="272">
        <v>1</v>
      </c>
      <c r="I422" s="272">
        <v>128</v>
      </c>
      <c r="J422" s="272">
        <v>31</v>
      </c>
      <c r="K422" s="272">
        <v>3968</v>
      </c>
      <c r="L422" s="272">
        <v>2.5833333333333335</v>
      </c>
      <c r="M422" s="272">
        <v>128</v>
      </c>
      <c r="N422" s="272">
        <v>8</v>
      </c>
      <c r="O422" s="272">
        <v>1032</v>
      </c>
      <c r="P422" s="292">
        <v>0.671875</v>
      </c>
      <c r="Q422" s="273">
        <v>129</v>
      </c>
    </row>
    <row r="423" spans="1:17" ht="14.4" customHeight="1" x14ac:dyDescent="0.3">
      <c r="A423" s="268" t="s">
        <v>706</v>
      </c>
      <c r="B423" s="269" t="s">
        <v>535</v>
      </c>
      <c r="C423" s="269" t="s">
        <v>536</v>
      </c>
      <c r="D423" s="269" t="s">
        <v>639</v>
      </c>
      <c r="E423" s="269" t="s">
        <v>640</v>
      </c>
      <c r="F423" s="272">
        <v>2</v>
      </c>
      <c r="G423" s="272">
        <v>3998</v>
      </c>
      <c r="H423" s="272">
        <v>1</v>
      </c>
      <c r="I423" s="272">
        <v>1999</v>
      </c>
      <c r="J423" s="272"/>
      <c r="K423" s="272"/>
      <c r="L423" s="272"/>
      <c r="M423" s="272"/>
      <c r="N423" s="272"/>
      <c r="O423" s="272"/>
      <c r="P423" s="292"/>
      <c r="Q423" s="273"/>
    </row>
    <row r="424" spans="1:17" ht="14.4" customHeight="1" x14ac:dyDescent="0.3">
      <c r="A424" s="268" t="s">
        <v>706</v>
      </c>
      <c r="B424" s="269" t="s">
        <v>535</v>
      </c>
      <c r="C424" s="269" t="s">
        <v>536</v>
      </c>
      <c r="D424" s="269" t="s">
        <v>645</v>
      </c>
      <c r="E424" s="269" t="s">
        <v>646</v>
      </c>
      <c r="F424" s="272">
        <v>4</v>
      </c>
      <c r="G424" s="272">
        <v>3044</v>
      </c>
      <c r="H424" s="272">
        <v>1</v>
      </c>
      <c r="I424" s="272">
        <v>761</v>
      </c>
      <c r="J424" s="272">
        <v>1</v>
      </c>
      <c r="K424" s="272">
        <v>761</v>
      </c>
      <c r="L424" s="272">
        <v>0.25</v>
      </c>
      <c r="M424" s="272">
        <v>761</v>
      </c>
      <c r="N424" s="272">
        <v>1</v>
      </c>
      <c r="O424" s="272">
        <v>761</v>
      </c>
      <c r="P424" s="292">
        <v>0.25</v>
      </c>
      <c r="Q424" s="273">
        <v>761</v>
      </c>
    </row>
    <row r="425" spans="1:17" ht="14.4" customHeight="1" x14ac:dyDescent="0.3">
      <c r="A425" s="268" t="s">
        <v>706</v>
      </c>
      <c r="B425" s="269" t="s">
        <v>535</v>
      </c>
      <c r="C425" s="269" t="s">
        <v>536</v>
      </c>
      <c r="D425" s="269" t="s">
        <v>647</v>
      </c>
      <c r="E425" s="269" t="s">
        <v>648</v>
      </c>
      <c r="F425" s="272">
        <v>1451</v>
      </c>
      <c r="G425" s="272">
        <v>23216</v>
      </c>
      <c r="H425" s="272">
        <v>1</v>
      </c>
      <c r="I425" s="272">
        <v>16</v>
      </c>
      <c r="J425" s="272">
        <v>1499</v>
      </c>
      <c r="K425" s="272">
        <v>23984</v>
      </c>
      <c r="L425" s="272">
        <v>1.0330806340454859</v>
      </c>
      <c r="M425" s="272">
        <v>16</v>
      </c>
      <c r="N425" s="272">
        <v>1193</v>
      </c>
      <c r="O425" s="272">
        <v>19088</v>
      </c>
      <c r="P425" s="292">
        <v>0.82219159200551339</v>
      </c>
      <c r="Q425" s="273">
        <v>16</v>
      </c>
    </row>
    <row r="426" spans="1:17" ht="14.4" customHeight="1" x14ac:dyDescent="0.3">
      <c r="A426" s="268" t="s">
        <v>706</v>
      </c>
      <c r="B426" s="269" t="s">
        <v>535</v>
      </c>
      <c r="C426" s="269" t="s">
        <v>536</v>
      </c>
      <c r="D426" s="269" t="s">
        <v>649</v>
      </c>
      <c r="E426" s="269" t="s">
        <v>650</v>
      </c>
      <c r="F426" s="272">
        <v>38</v>
      </c>
      <c r="G426" s="272">
        <v>4940</v>
      </c>
      <c r="H426" s="272">
        <v>1</v>
      </c>
      <c r="I426" s="272">
        <v>130</v>
      </c>
      <c r="J426" s="272">
        <v>24</v>
      </c>
      <c r="K426" s="272">
        <v>3144</v>
      </c>
      <c r="L426" s="272">
        <v>0.63643724696356274</v>
      </c>
      <c r="M426" s="272">
        <v>131</v>
      </c>
      <c r="N426" s="272">
        <v>34</v>
      </c>
      <c r="O426" s="272">
        <v>4522</v>
      </c>
      <c r="P426" s="292">
        <v>0.91538461538461535</v>
      </c>
      <c r="Q426" s="273">
        <v>133</v>
      </c>
    </row>
    <row r="427" spans="1:17" ht="14.4" customHeight="1" x14ac:dyDescent="0.3">
      <c r="A427" s="268" t="s">
        <v>706</v>
      </c>
      <c r="B427" s="269" t="s">
        <v>535</v>
      </c>
      <c r="C427" s="269" t="s">
        <v>536</v>
      </c>
      <c r="D427" s="269" t="s">
        <v>651</v>
      </c>
      <c r="E427" s="269" t="s">
        <v>652</v>
      </c>
      <c r="F427" s="272">
        <v>36</v>
      </c>
      <c r="G427" s="272">
        <v>18144</v>
      </c>
      <c r="H427" s="272">
        <v>1</v>
      </c>
      <c r="I427" s="272">
        <v>504</v>
      </c>
      <c r="J427" s="272">
        <v>38</v>
      </c>
      <c r="K427" s="272">
        <v>19190</v>
      </c>
      <c r="L427" s="272">
        <v>1.0576499118165785</v>
      </c>
      <c r="M427" s="272">
        <v>505</v>
      </c>
      <c r="N427" s="272">
        <v>56</v>
      </c>
      <c r="O427" s="272">
        <v>28336</v>
      </c>
      <c r="P427" s="292">
        <v>1.5617283950617284</v>
      </c>
      <c r="Q427" s="273">
        <v>506</v>
      </c>
    </row>
    <row r="428" spans="1:17" ht="14.4" customHeight="1" x14ac:dyDescent="0.3">
      <c r="A428" s="268" t="s">
        <v>706</v>
      </c>
      <c r="B428" s="269" t="s">
        <v>535</v>
      </c>
      <c r="C428" s="269" t="s">
        <v>536</v>
      </c>
      <c r="D428" s="269" t="s">
        <v>653</v>
      </c>
      <c r="E428" s="269" t="s">
        <v>654</v>
      </c>
      <c r="F428" s="272">
        <v>83</v>
      </c>
      <c r="G428" s="272">
        <v>8383</v>
      </c>
      <c r="H428" s="272">
        <v>1</v>
      </c>
      <c r="I428" s="272">
        <v>101</v>
      </c>
      <c r="J428" s="272">
        <v>64</v>
      </c>
      <c r="K428" s="272">
        <v>6464</v>
      </c>
      <c r="L428" s="272">
        <v>0.77108433734939763</v>
      </c>
      <c r="M428" s="272">
        <v>101</v>
      </c>
      <c r="N428" s="272">
        <v>127</v>
      </c>
      <c r="O428" s="272">
        <v>12954</v>
      </c>
      <c r="P428" s="292">
        <v>1.5452701896695693</v>
      </c>
      <c r="Q428" s="273">
        <v>102</v>
      </c>
    </row>
    <row r="429" spans="1:17" ht="14.4" customHeight="1" x14ac:dyDescent="0.3">
      <c r="A429" s="268" t="s">
        <v>706</v>
      </c>
      <c r="B429" s="269" t="s">
        <v>535</v>
      </c>
      <c r="C429" s="269" t="s">
        <v>536</v>
      </c>
      <c r="D429" s="269" t="s">
        <v>655</v>
      </c>
      <c r="E429" s="269" t="s">
        <v>656</v>
      </c>
      <c r="F429" s="272">
        <v>8</v>
      </c>
      <c r="G429" s="272">
        <v>1696</v>
      </c>
      <c r="H429" s="272">
        <v>1</v>
      </c>
      <c r="I429" s="272">
        <v>212</v>
      </c>
      <c r="J429" s="272">
        <v>10</v>
      </c>
      <c r="K429" s="272">
        <v>2140</v>
      </c>
      <c r="L429" s="272">
        <v>1.2617924528301887</v>
      </c>
      <c r="M429" s="272">
        <v>214</v>
      </c>
      <c r="N429" s="272">
        <v>6</v>
      </c>
      <c r="O429" s="272">
        <v>1290</v>
      </c>
      <c r="P429" s="292">
        <v>0.76061320754716977</v>
      </c>
      <c r="Q429" s="273">
        <v>215</v>
      </c>
    </row>
    <row r="430" spans="1:17" ht="14.4" customHeight="1" x14ac:dyDescent="0.3">
      <c r="A430" s="268" t="s">
        <v>707</v>
      </c>
      <c r="B430" s="269" t="s">
        <v>535</v>
      </c>
      <c r="C430" s="269" t="s">
        <v>536</v>
      </c>
      <c r="D430" s="269" t="s">
        <v>537</v>
      </c>
      <c r="E430" s="269" t="s">
        <v>538</v>
      </c>
      <c r="F430" s="272">
        <v>239</v>
      </c>
      <c r="G430" s="272">
        <v>37762</v>
      </c>
      <c r="H430" s="272">
        <v>1</v>
      </c>
      <c r="I430" s="272">
        <v>158</v>
      </c>
      <c r="J430" s="272">
        <v>160</v>
      </c>
      <c r="K430" s="272">
        <v>25280</v>
      </c>
      <c r="L430" s="272">
        <v>0.66945606694560666</v>
      </c>
      <c r="M430" s="272">
        <v>158</v>
      </c>
      <c r="N430" s="272">
        <v>247</v>
      </c>
      <c r="O430" s="272">
        <v>39273</v>
      </c>
      <c r="P430" s="292">
        <v>1.0400137704570733</v>
      </c>
      <c r="Q430" s="273">
        <v>159</v>
      </c>
    </row>
    <row r="431" spans="1:17" ht="14.4" customHeight="1" x14ac:dyDescent="0.3">
      <c r="A431" s="268" t="s">
        <v>707</v>
      </c>
      <c r="B431" s="269" t="s">
        <v>535</v>
      </c>
      <c r="C431" s="269" t="s">
        <v>536</v>
      </c>
      <c r="D431" s="269" t="s">
        <v>539</v>
      </c>
      <c r="E431" s="269" t="s">
        <v>540</v>
      </c>
      <c r="F431" s="272">
        <v>95</v>
      </c>
      <c r="G431" s="272">
        <v>7885</v>
      </c>
      <c r="H431" s="272">
        <v>1</v>
      </c>
      <c r="I431" s="272">
        <v>83</v>
      </c>
      <c r="J431" s="272">
        <v>66</v>
      </c>
      <c r="K431" s="272">
        <v>5478</v>
      </c>
      <c r="L431" s="272">
        <v>0.69473684210526321</v>
      </c>
      <c r="M431" s="272">
        <v>83</v>
      </c>
      <c r="N431" s="272">
        <v>97</v>
      </c>
      <c r="O431" s="272">
        <v>8148</v>
      </c>
      <c r="P431" s="292">
        <v>1.0333544705136335</v>
      </c>
      <c r="Q431" s="273">
        <v>84</v>
      </c>
    </row>
    <row r="432" spans="1:17" ht="14.4" customHeight="1" x14ac:dyDescent="0.3">
      <c r="A432" s="268" t="s">
        <v>707</v>
      </c>
      <c r="B432" s="269" t="s">
        <v>535</v>
      </c>
      <c r="C432" s="269" t="s">
        <v>536</v>
      </c>
      <c r="D432" s="269" t="s">
        <v>553</v>
      </c>
      <c r="E432" s="269" t="s">
        <v>554</v>
      </c>
      <c r="F432" s="272">
        <v>1</v>
      </c>
      <c r="G432" s="272">
        <v>94</v>
      </c>
      <c r="H432" s="272">
        <v>1</v>
      </c>
      <c r="I432" s="272">
        <v>94</v>
      </c>
      <c r="J432" s="272">
        <v>3</v>
      </c>
      <c r="K432" s="272">
        <v>285</v>
      </c>
      <c r="L432" s="272">
        <v>3.0319148936170213</v>
      </c>
      <c r="M432" s="272">
        <v>95</v>
      </c>
      <c r="N432" s="272">
        <v>1</v>
      </c>
      <c r="O432" s="272">
        <v>96</v>
      </c>
      <c r="P432" s="292">
        <v>1.0212765957446808</v>
      </c>
      <c r="Q432" s="273">
        <v>96</v>
      </c>
    </row>
    <row r="433" spans="1:17" ht="14.4" customHeight="1" x14ac:dyDescent="0.3">
      <c r="A433" s="268" t="s">
        <v>707</v>
      </c>
      <c r="B433" s="269" t="s">
        <v>535</v>
      </c>
      <c r="C433" s="269" t="s">
        <v>536</v>
      </c>
      <c r="D433" s="269" t="s">
        <v>565</v>
      </c>
      <c r="E433" s="269" t="s">
        <v>566</v>
      </c>
      <c r="F433" s="272">
        <v>3</v>
      </c>
      <c r="G433" s="272">
        <v>3486</v>
      </c>
      <c r="H433" s="272">
        <v>1</v>
      </c>
      <c r="I433" s="272">
        <v>1162</v>
      </c>
      <c r="J433" s="272"/>
      <c r="K433" s="272"/>
      <c r="L433" s="272"/>
      <c r="M433" s="272"/>
      <c r="N433" s="272">
        <v>9</v>
      </c>
      <c r="O433" s="272">
        <v>10485</v>
      </c>
      <c r="P433" s="292">
        <v>3.0077452667814115</v>
      </c>
      <c r="Q433" s="273">
        <v>1165</v>
      </c>
    </row>
    <row r="434" spans="1:17" ht="14.4" customHeight="1" x14ac:dyDescent="0.3">
      <c r="A434" s="268" t="s">
        <v>707</v>
      </c>
      <c r="B434" s="269" t="s">
        <v>535</v>
      </c>
      <c r="C434" s="269" t="s">
        <v>536</v>
      </c>
      <c r="D434" s="269" t="s">
        <v>573</v>
      </c>
      <c r="E434" s="269" t="s">
        <v>574</v>
      </c>
      <c r="F434" s="272">
        <v>116</v>
      </c>
      <c r="G434" s="272">
        <v>4408</v>
      </c>
      <c r="H434" s="272">
        <v>1</v>
      </c>
      <c r="I434" s="272">
        <v>38</v>
      </c>
      <c r="J434" s="272">
        <v>106</v>
      </c>
      <c r="K434" s="272">
        <v>4134</v>
      </c>
      <c r="L434" s="272">
        <v>0.93784029038112526</v>
      </c>
      <c r="M434" s="272">
        <v>39</v>
      </c>
      <c r="N434" s="272">
        <v>91</v>
      </c>
      <c r="O434" s="272">
        <v>3549</v>
      </c>
      <c r="P434" s="292">
        <v>0.80512704174228678</v>
      </c>
      <c r="Q434" s="273">
        <v>39</v>
      </c>
    </row>
    <row r="435" spans="1:17" ht="14.4" customHeight="1" x14ac:dyDescent="0.3">
      <c r="A435" s="268" t="s">
        <v>707</v>
      </c>
      <c r="B435" s="269" t="s">
        <v>535</v>
      </c>
      <c r="C435" s="269" t="s">
        <v>536</v>
      </c>
      <c r="D435" s="269" t="s">
        <v>579</v>
      </c>
      <c r="E435" s="269" t="s">
        <v>580</v>
      </c>
      <c r="F435" s="272">
        <v>43</v>
      </c>
      <c r="G435" s="272">
        <v>1677</v>
      </c>
      <c r="H435" s="272">
        <v>1</v>
      </c>
      <c r="I435" s="272">
        <v>39</v>
      </c>
      <c r="J435" s="272">
        <v>33</v>
      </c>
      <c r="K435" s="272">
        <v>1320</v>
      </c>
      <c r="L435" s="272">
        <v>0.7871198568872988</v>
      </c>
      <c r="M435" s="272">
        <v>40</v>
      </c>
      <c r="N435" s="272">
        <v>54</v>
      </c>
      <c r="O435" s="272">
        <v>2160</v>
      </c>
      <c r="P435" s="292">
        <v>1.2880143112701252</v>
      </c>
      <c r="Q435" s="273">
        <v>40</v>
      </c>
    </row>
    <row r="436" spans="1:17" ht="14.4" customHeight="1" x14ac:dyDescent="0.3">
      <c r="A436" s="268" t="s">
        <v>707</v>
      </c>
      <c r="B436" s="269" t="s">
        <v>535</v>
      </c>
      <c r="C436" s="269" t="s">
        <v>536</v>
      </c>
      <c r="D436" s="269" t="s">
        <v>581</v>
      </c>
      <c r="E436" s="269" t="s">
        <v>582</v>
      </c>
      <c r="F436" s="272">
        <v>360</v>
      </c>
      <c r="G436" s="272">
        <v>39960</v>
      </c>
      <c r="H436" s="272">
        <v>1</v>
      </c>
      <c r="I436" s="272">
        <v>111</v>
      </c>
      <c r="J436" s="272">
        <v>305</v>
      </c>
      <c r="K436" s="272">
        <v>34160</v>
      </c>
      <c r="L436" s="272">
        <v>0.85485485485485491</v>
      </c>
      <c r="M436" s="272">
        <v>112</v>
      </c>
      <c r="N436" s="272">
        <v>417</v>
      </c>
      <c r="O436" s="272">
        <v>47121</v>
      </c>
      <c r="P436" s="292">
        <v>1.1792042042042041</v>
      </c>
      <c r="Q436" s="273">
        <v>113</v>
      </c>
    </row>
    <row r="437" spans="1:17" ht="14.4" customHeight="1" x14ac:dyDescent="0.3">
      <c r="A437" s="268" t="s">
        <v>707</v>
      </c>
      <c r="B437" s="269" t="s">
        <v>535</v>
      </c>
      <c r="C437" s="269" t="s">
        <v>536</v>
      </c>
      <c r="D437" s="269" t="s">
        <v>583</v>
      </c>
      <c r="E437" s="269" t="s">
        <v>584</v>
      </c>
      <c r="F437" s="272">
        <v>41</v>
      </c>
      <c r="G437" s="272">
        <v>861</v>
      </c>
      <c r="H437" s="272">
        <v>1</v>
      </c>
      <c r="I437" s="272">
        <v>21</v>
      </c>
      <c r="J437" s="272">
        <v>4</v>
      </c>
      <c r="K437" s="272">
        <v>84</v>
      </c>
      <c r="L437" s="272">
        <v>9.7560975609756101E-2</v>
      </c>
      <c r="M437" s="272">
        <v>21</v>
      </c>
      <c r="N437" s="272">
        <v>42</v>
      </c>
      <c r="O437" s="272">
        <v>882</v>
      </c>
      <c r="P437" s="292">
        <v>1.024390243902439</v>
      </c>
      <c r="Q437" s="273">
        <v>21</v>
      </c>
    </row>
    <row r="438" spans="1:17" ht="14.4" customHeight="1" x14ac:dyDescent="0.3">
      <c r="A438" s="268" t="s">
        <v>707</v>
      </c>
      <c r="B438" s="269" t="s">
        <v>535</v>
      </c>
      <c r="C438" s="269" t="s">
        <v>536</v>
      </c>
      <c r="D438" s="269" t="s">
        <v>587</v>
      </c>
      <c r="E438" s="269" t="s">
        <v>588</v>
      </c>
      <c r="F438" s="272">
        <v>49</v>
      </c>
      <c r="G438" s="272">
        <v>18718</v>
      </c>
      <c r="H438" s="272">
        <v>1</v>
      </c>
      <c r="I438" s="272">
        <v>382</v>
      </c>
      <c r="J438" s="272">
        <v>20</v>
      </c>
      <c r="K438" s="272">
        <v>7640</v>
      </c>
      <c r="L438" s="272">
        <v>0.40816326530612246</v>
      </c>
      <c r="M438" s="272">
        <v>382</v>
      </c>
      <c r="N438" s="272">
        <v>32</v>
      </c>
      <c r="O438" s="272">
        <v>12224</v>
      </c>
      <c r="P438" s="292">
        <v>0.65306122448979587</v>
      </c>
      <c r="Q438" s="273">
        <v>382</v>
      </c>
    </row>
    <row r="439" spans="1:17" ht="14.4" customHeight="1" x14ac:dyDescent="0.3">
      <c r="A439" s="268" t="s">
        <v>707</v>
      </c>
      <c r="B439" s="269" t="s">
        <v>535</v>
      </c>
      <c r="C439" s="269" t="s">
        <v>536</v>
      </c>
      <c r="D439" s="269" t="s">
        <v>589</v>
      </c>
      <c r="E439" s="269" t="s">
        <v>590</v>
      </c>
      <c r="F439" s="272">
        <v>223</v>
      </c>
      <c r="G439" s="272">
        <v>108378</v>
      </c>
      <c r="H439" s="272">
        <v>1</v>
      </c>
      <c r="I439" s="272">
        <v>486</v>
      </c>
      <c r="J439" s="272">
        <v>195</v>
      </c>
      <c r="K439" s="272">
        <v>94770</v>
      </c>
      <c r="L439" s="272">
        <v>0.87443946188340804</v>
      </c>
      <c r="M439" s="272">
        <v>486</v>
      </c>
      <c r="N439" s="272">
        <v>332</v>
      </c>
      <c r="O439" s="272">
        <v>161352</v>
      </c>
      <c r="P439" s="292">
        <v>1.4887892376681615</v>
      </c>
      <c r="Q439" s="273">
        <v>486</v>
      </c>
    </row>
    <row r="440" spans="1:17" ht="14.4" customHeight="1" x14ac:dyDescent="0.3">
      <c r="A440" s="268" t="s">
        <v>707</v>
      </c>
      <c r="B440" s="269" t="s">
        <v>535</v>
      </c>
      <c r="C440" s="269" t="s">
        <v>536</v>
      </c>
      <c r="D440" s="269" t="s">
        <v>591</v>
      </c>
      <c r="E440" s="269" t="s">
        <v>592</v>
      </c>
      <c r="F440" s="272">
        <v>4</v>
      </c>
      <c r="G440" s="272">
        <v>2404</v>
      </c>
      <c r="H440" s="272">
        <v>1</v>
      </c>
      <c r="I440" s="272">
        <v>601</v>
      </c>
      <c r="J440" s="272">
        <v>4</v>
      </c>
      <c r="K440" s="272">
        <v>2412</v>
      </c>
      <c r="L440" s="272">
        <v>1.0033277870216306</v>
      </c>
      <c r="M440" s="272">
        <v>603</v>
      </c>
      <c r="N440" s="272">
        <v>3</v>
      </c>
      <c r="O440" s="272">
        <v>1812</v>
      </c>
      <c r="P440" s="292">
        <v>0.75374376039933444</v>
      </c>
      <c r="Q440" s="273">
        <v>604</v>
      </c>
    </row>
    <row r="441" spans="1:17" ht="14.4" customHeight="1" x14ac:dyDescent="0.3">
      <c r="A441" s="268" t="s">
        <v>707</v>
      </c>
      <c r="B441" s="269" t="s">
        <v>535</v>
      </c>
      <c r="C441" s="269" t="s">
        <v>536</v>
      </c>
      <c r="D441" s="269" t="s">
        <v>593</v>
      </c>
      <c r="E441" s="269" t="s">
        <v>594</v>
      </c>
      <c r="F441" s="272">
        <v>64</v>
      </c>
      <c r="G441" s="272">
        <v>2304</v>
      </c>
      <c r="H441" s="272">
        <v>1</v>
      </c>
      <c r="I441" s="272">
        <v>36</v>
      </c>
      <c r="J441" s="272">
        <v>27</v>
      </c>
      <c r="K441" s="272">
        <v>972</v>
      </c>
      <c r="L441" s="272">
        <v>0.421875</v>
      </c>
      <c r="M441" s="272">
        <v>36</v>
      </c>
      <c r="N441" s="272">
        <v>41</v>
      </c>
      <c r="O441" s="272">
        <v>1517</v>
      </c>
      <c r="P441" s="292">
        <v>0.65842013888888884</v>
      </c>
      <c r="Q441" s="273">
        <v>37</v>
      </c>
    </row>
    <row r="442" spans="1:17" ht="14.4" customHeight="1" x14ac:dyDescent="0.3">
      <c r="A442" s="268" t="s">
        <v>707</v>
      </c>
      <c r="B442" s="269" t="s">
        <v>535</v>
      </c>
      <c r="C442" s="269" t="s">
        <v>536</v>
      </c>
      <c r="D442" s="269" t="s">
        <v>597</v>
      </c>
      <c r="E442" s="269" t="s">
        <v>598</v>
      </c>
      <c r="F442" s="272">
        <v>5</v>
      </c>
      <c r="G442" s="272">
        <v>985</v>
      </c>
      <c r="H442" s="272">
        <v>1</v>
      </c>
      <c r="I442" s="272">
        <v>197</v>
      </c>
      <c r="J442" s="272"/>
      <c r="K442" s="272"/>
      <c r="L442" s="272"/>
      <c r="M442" s="272"/>
      <c r="N442" s="272"/>
      <c r="O442" s="272"/>
      <c r="P442" s="292"/>
      <c r="Q442" s="273"/>
    </row>
    <row r="443" spans="1:17" ht="14.4" customHeight="1" x14ac:dyDescent="0.3">
      <c r="A443" s="268" t="s">
        <v>707</v>
      </c>
      <c r="B443" s="269" t="s">
        <v>535</v>
      </c>
      <c r="C443" s="269" t="s">
        <v>536</v>
      </c>
      <c r="D443" s="269" t="s">
        <v>599</v>
      </c>
      <c r="E443" s="269" t="s">
        <v>600</v>
      </c>
      <c r="F443" s="272">
        <v>21</v>
      </c>
      <c r="G443" s="272">
        <v>9324</v>
      </c>
      <c r="H443" s="272">
        <v>1</v>
      </c>
      <c r="I443" s="272">
        <v>444</v>
      </c>
      <c r="J443" s="272">
        <v>36</v>
      </c>
      <c r="K443" s="272">
        <v>15984</v>
      </c>
      <c r="L443" s="272">
        <v>1.7142857142857142</v>
      </c>
      <c r="M443" s="272">
        <v>444</v>
      </c>
      <c r="N443" s="272">
        <v>54</v>
      </c>
      <c r="O443" s="272">
        <v>23976</v>
      </c>
      <c r="P443" s="292">
        <v>2.5714285714285716</v>
      </c>
      <c r="Q443" s="273">
        <v>444</v>
      </c>
    </row>
    <row r="444" spans="1:17" ht="14.4" customHeight="1" x14ac:dyDescent="0.3">
      <c r="A444" s="268" t="s">
        <v>707</v>
      </c>
      <c r="B444" s="269" t="s">
        <v>535</v>
      </c>
      <c r="C444" s="269" t="s">
        <v>536</v>
      </c>
      <c r="D444" s="269" t="s">
        <v>603</v>
      </c>
      <c r="E444" s="269" t="s">
        <v>604</v>
      </c>
      <c r="F444" s="272">
        <v>5</v>
      </c>
      <c r="G444" s="272">
        <v>200</v>
      </c>
      <c r="H444" s="272">
        <v>1</v>
      </c>
      <c r="I444" s="272">
        <v>40</v>
      </c>
      <c r="J444" s="272">
        <v>4</v>
      </c>
      <c r="K444" s="272">
        <v>160</v>
      </c>
      <c r="L444" s="272">
        <v>0.8</v>
      </c>
      <c r="M444" s="272">
        <v>40</v>
      </c>
      <c r="N444" s="272">
        <v>7</v>
      </c>
      <c r="O444" s="272">
        <v>287</v>
      </c>
      <c r="P444" s="292">
        <v>1.4350000000000001</v>
      </c>
      <c r="Q444" s="273">
        <v>41</v>
      </c>
    </row>
    <row r="445" spans="1:17" ht="14.4" customHeight="1" x14ac:dyDescent="0.3">
      <c r="A445" s="268" t="s">
        <v>707</v>
      </c>
      <c r="B445" s="269" t="s">
        <v>535</v>
      </c>
      <c r="C445" s="269" t="s">
        <v>536</v>
      </c>
      <c r="D445" s="269" t="s">
        <v>605</v>
      </c>
      <c r="E445" s="269" t="s">
        <v>606</v>
      </c>
      <c r="F445" s="272"/>
      <c r="G445" s="272"/>
      <c r="H445" s="272"/>
      <c r="I445" s="272"/>
      <c r="J445" s="272">
        <v>2</v>
      </c>
      <c r="K445" s="272">
        <v>302</v>
      </c>
      <c r="L445" s="272"/>
      <c r="M445" s="272">
        <v>151</v>
      </c>
      <c r="N445" s="272">
        <v>2</v>
      </c>
      <c r="O445" s="272">
        <v>304</v>
      </c>
      <c r="P445" s="292"/>
      <c r="Q445" s="273">
        <v>152</v>
      </c>
    </row>
    <row r="446" spans="1:17" ht="14.4" customHeight="1" x14ac:dyDescent="0.3">
      <c r="A446" s="268" t="s">
        <v>707</v>
      </c>
      <c r="B446" s="269" t="s">
        <v>535</v>
      </c>
      <c r="C446" s="269" t="s">
        <v>536</v>
      </c>
      <c r="D446" s="269" t="s">
        <v>607</v>
      </c>
      <c r="E446" s="269" t="s">
        <v>608</v>
      </c>
      <c r="F446" s="272">
        <v>3</v>
      </c>
      <c r="G446" s="272">
        <v>1470</v>
      </c>
      <c r="H446" s="272">
        <v>1</v>
      </c>
      <c r="I446" s="272">
        <v>490</v>
      </c>
      <c r="J446" s="272">
        <v>2</v>
      </c>
      <c r="K446" s="272">
        <v>980</v>
      </c>
      <c r="L446" s="272">
        <v>0.66666666666666663</v>
      </c>
      <c r="M446" s="272">
        <v>490</v>
      </c>
      <c r="N446" s="272">
        <v>6</v>
      </c>
      <c r="O446" s="272">
        <v>2940</v>
      </c>
      <c r="P446" s="292">
        <v>2</v>
      </c>
      <c r="Q446" s="273">
        <v>490</v>
      </c>
    </row>
    <row r="447" spans="1:17" ht="14.4" customHeight="1" x14ac:dyDescent="0.3">
      <c r="A447" s="268" t="s">
        <v>707</v>
      </c>
      <c r="B447" s="269" t="s">
        <v>535</v>
      </c>
      <c r="C447" s="269" t="s">
        <v>536</v>
      </c>
      <c r="D447" s="269" t="s">
        <v>613</v>
      </c>
      <c r="E447" s="269" t="s">
        <v>614</v>
      </c>
      <c r="F447" s="272">
        <v>4</v>
      </c>
      <c r="G447" s="272">
        <v>124</v>
      </c>
      <c r="H447" s="272">
        <v>1</v>
      </c>
      <c r="I447" s="272">
        <v>31</v>
      </c>
      <c r="J447" s="272">
        <v>11</v>
      </c>
      <c r="K447" s="272">
        <v>341</v>
      </c>
      <c r="L447" s="272">
        <v>2.75</v>
      </c>
      <c r="M447" s="272">
        <v>31</v>
      </c>
      <c r="N447" s="272">
        <v>6</v>
      </c>
      <c r="O447" s="272">
        <v>186</v>
      </c>
      <c r="P447" s="292">
        <v>1.5</v>
      </c>
      <c r="Q447" s="273">
        <v>31</v>
      </c>
    </row>
    <row r="448" spans="1:17" ht="14.4" customHeight="1" x14ac:dyDescent="0.3">
      <c r="A448" s="268" t="s">
        <v>707</v>
      </c>
      <c r="B448" s="269" t="s">
        <v>535</v>
      </c>
      <c r="C448" s="269" t="s">
        <v>536</v>
      </c>
      <c r="D448" s="269" t="s">
        <v>615</v>
      </c>
      <c r="E448" s="269" t="s">
        <v>616</v>
      </c>
      <c r="F448" s="272">
        <v>1</v>
      </c>
      <c r="G448" s="272">
        <v>961</v>
      </c>
      <c r="H448" s="272">
        <v>1</v>
      </c>
      <c r="I448" s="272">
        <v>961</v>
      </c>
      <c r="J448" s="272"/>
      <c r="K448" s="272"/>
      <c r="L448" s="272"/>
      <c r="M448" s="272"/>
      <c r="N448" s="272"/>
      <c r="O448" s="272"/>
      <c r="P448" s="292"/>
      <c r="Q448" s="273"/>
    </row>
    <row r="449" spans="1:17" ht="14.4" customHeight="1" x14ac:dyDescent="0.3">
      <c r="A449" s="268" t="s">
        <v>707</v>
      </c>
      <c r="B449" s="269" t="s">
        <v>535</v>
      </c>
      <c r="C449" s="269" t="s">
        <v>536</v>
      </c>
      <c r="D449" s="269" t="s">
        <v>623</v>
      </c>
      <c r="E449" s="269" t="s">
        <v>624</v>
      </c>
      <c r="F449" s="272"/>
      <c r="G449" s="272"/>
      <c r="H449" s="272"/>
      <c r="I449" s="272"/>
      <c r="J449" s="272"/>
      <c r="K449" s="272"/>
      <c r="L449" s="272"/>
      <c r="M449" s="272"/>
      <c r="N449" s="272">
        <v>1</v>
      </c>
      <c r="O449" s="272">
        <v>27</v>
      </c>
      <c r="P449" s="292"/>
      <c r="Q449" s="273">
        <v>27</v>
      </c>
    </row>
    <row r="450" spans="1:17" ht="14.4" customHeight="1" x14ac:dyDescent="0.3">
      <c r="A450" s="268" t="s">
        <v>707</v>
      </c>
      <c r="B450" s="269" t="s">
        <v>535</v>
      </c>
      <c r="C450" s="269" t="s">
        <v>536</v>
      </c>
      <c r="D450" s="269" t="s">
        <v>625</v>
      </c>
      <c r="E450" s="269" t="s">
        <v>626</v>
      </c>
      <c r="F450" s="272">
        <v>4</v>
      </c>
      <c r="G450" s="272">
        <v>812</v>
      </c>
      <c r="H450" s="272">
        <v>1</v>
      </c>
      <c r="I450" s="272">
        <v>203</v>
      </c>
      <c r="J450" s="272"/>
      <c r="K450" s="272"/>
      <c r="L450" s="272"/>
      <c r="M450" s="272"/>
      <c r="N450" s="272">
        <v>4</v>
      </c>
      <c r="O450" s="272">
        <v>820</v>
      </c>
      <c r="P450" s="292">
        <v>1.0098522167487685</v>
      </c>
      <c r="Q450" s="273">
        <v>205</v>
      </c>
    </row>
    <row r="451" spans="1:17" ht="14.4" customHeight="1" x14ac:dyDescent="0.3">
      <c r="A451" s="268" t="s">
        <v>707</v>
      </c>
      <c r="B451" s="269" t="s">
        <v>535</v>
      </c>
      <c r="C451" s="269" t="s">
        <v>536</v>
      </c>
      <c r="D451" s="269" t="s">
        <v>627</v>
      </c>
      <c r="E451" s="269" t="s">
        <v>628</v>
      </c>
      <c r="F451" s="272">
        <v>4</v>
      </c>
      <c r="G451" s="272">
        <v>1504</v>
      </c>
      <c r="H451" s="272">
        <v>1</v>
      </c>
      <c r="I451" s="272">
        <v>376</v>
      </c>
      <c r="J451" s="272"/>
      <c r="K451" s="272"/>
      <c r="L451" s="272"/>
      <c r="M451" s="272"/>
      <c r="N451" s="272">
        <v>4</v>
      </c>
      <c r="O451" s="272">
        <v>1508</v>
      </c>
      <c r="P451" s="292">
        <v>1.0026595744680851</v>
      </c>
      <c r="Q451" s="273">
        <v>377</v>
      </c>
    </row>
    <row r="452" spans="1:17" ht="14.4" customHeight="1" x14ac:dyDescent="0.3">
      <c r="A452" s="268" t="s">
        <v>707</v>
      </c>
      <c r="B452" s="269" t="s">
        <v>535</v>
      </c>
      <c r="C452" s="269" t="s">
        <v>536</v>
      </c>
      <c r="D452" s="269" t="s">
        <v>635</v>
      </c>
      <c r="E452" s="269" t="s">
        <v>636</v>
      </c>
      <c r="F452" s="272">
        <v>6</v>
      </c>
      <c r="G452" s="272">
        <v>768</v>
      </c>
      <c r="H452" s="272">
        <v>1</v>
      </c>
      <c r="I452" s="272">
        <v>128</v>
      </c>
      <c r="J452" s="272">
        <v>2</v>
      </c>
      <c r="K452" s="272">
        <v>256</v>
      </c>
      <c r="L452" s="272">
        <v>0.33333333333333331</v>
      </c>
      <c r="M452" s="272">
        <v>128</v>
      </c>
      <c r="N452" s="272"/>
      <c r="O452" s="272"/>
      <c r="P452" s="292"/>
      <c r="Q452" s="273"/>
    </row>
    <row r="453" spans="1:17" ht="14.4" customHeight="1" x14ac:dyDescent="0.3">
      <c r="A453" s="268" t="s">
        <v>707</v>
      </c>
      <c r="B453" s="269" t="s">
        <v>535</v>
      </c>
      <c r="C453" s="269" t="s">
        <v>536</v>
      </c>
      <c r="D453" s="269" t="s">
        <v>639</v>
      </c>
      <c r="E453" s="269" t="s">
        <v>640</v>
      </c>
      <c r="F453" s="272">
        <v>11</v>
      </c>
      <c r="G453" s="272">
        <v>21989</v>
      </c>
      <c r="H453" s="272">
        <v>1</v>
      </c>
      <c r="I453" s="272">
        <v>1999</v>
      </c>
      <c r="J453" s="272">
        <v>3</v>
      </c>
      <c r="K453" s="272">
        <v>6039</v>
      </c>
      <c r="L453" s="272">
        <v>0.27463731865932967</v>
      </c>
      <c r="M453" s="272">
        <v>2013</v>
      </c>
      <c r="N453" s="272">
        <v>9</v>
      </c>
      <c r="O453" s="272">
        <v>18261</v>
      </c>
      <c r="P453" s="292">
        <v>0.83046068488789848</v>
      </c>
      <c r="Q453" s="273">
        <v>2029</v>
      </c>
    </row>
    <row r="454" spans="1:17" ht="14.4" customHeight="1" x14ac:dyDescent="0.3">
      <c r="A454" s="268" t="s">
        <v>707</v>
      </c>
      <c r="B454" s="269" t="s">
        <v>535</v>
      </c>
      <c r="C454" s="269" t="s">
        <v>536</v>
      </c>
      <c r="D454" s="269" t="s">
        <v>645</v>
      </c>
      <c r="E454" s="269" t="s">
        <v>646</v>
      </c>
      <c r="F454" s="272">
        <v>1</v>
      </c>
      <c r="G454" s="272">
        <v>761</v>
      </c>
      <c r="H454" s="272">
        <v>1</v>
      </c>
      <c r="I454" s="272">
        <v>761</v>
      </c>
      <c r="J454" s="272">
        <v>1</v>
      </c>
      <c r="K454" s="272">
        <v>761</v>
      </c>
      <c r="L454" s="272">
        <v>1</v>
      </c>
      <c r="M454" s="272">
        <v>761</v>
      </c>
      <c r="N454" s="272">
        <v>1</v>
      </c>
      <c r="O454" s="272">
        <v>761</v>
      </c>
      <c r="P454" s="292">
        <v>1</v>
      </c>
      <c r="Q454" s="273">
        <v>761</v>
      </c>
    </row>
    <row r="455" spans="1:17" ht="14.4" customHeight="1" x14ac:dyDescent="0.3">
      <c r="A455" s="268" t="s">
        <v>707</v>
      </c>
      <c r="B455" s="269" t="s">
        <v>535</v>
      </c>
      <c r="C455" s="269" t="s">
        <v>536</v>
      </c>
      <c r="D455" s="269" t="s">
        <v>647</v>
      </c>
      <c r="E455" s="269" t="s">
        <v>648</v>
      </c>
      <c r="F455" s="272">
        <v>194</v>
      </c>
      <c r="G455" s="272">
        <v>3104</v>
      </c>
      <c r="H455" s="272">
        <v>1</v>
      </c>
      <c r="I455" s="272">
        <v>16</v>
      </c>
      <c r="J455" s="272">
        <v>155</v>
      </c>
      <c r="K455" s="272">
        <v>2480</v>
      </c>
      <c r="L455" s="272">
        <v>0.7989690721649485</v>
      </c>
      <c r="M455" s="272">
        <v>16</v>
      </c>
      <c r="N455" s="272">
        <v>251</v>
      </c>
      <c r="O455" s="272">
        <v>4016</v>
      </c>
      <c r="P455" s="292">
        <v>1.2938144329896908</v>
      </c>
      <c r="Q455" s="273">
        <v>16</v>
      </c>
    </row>
    <row r="456" spans="1:17" ht="14.4" customHeight="1" x14ac:dyDescent="0.3">
      <c r="A456" s="268" t="s">
        <v>707</v>
      </c>
      <c r="B456" s="269" t="s">
        <v>535</v>
      </c>
      <c r="C456" s="269" t="s">
        <v>536</v>
      </c>
      <c r="D456" s="269" t="s">
        <v>649</v>
      </c>
      <c r="E456" s="269" t="s">
        <v>650</v>
      </c>
      <c r="F456" s="272">
        <v>2</v>
      </c>
      <c r="G456" s="272">
        <v>260</v>
      </c>
      <c r="H456" s="272">
        <v>1</v>
      </c>
      <c r="I456" s="272">
        <v>130</v>
      </c>
      <c r="J456" s="272">
        <v>2</v>
      </c>
      <c r="K456" s="272">
        <v>262</v>
      </c>
      <c r="L456" s="272">
        <v>1.0076923076923077</v>
      </c>
      <c r="M456" s="272">
        <v>131</v>
      </c>
      <c r="N456" s="272">
        <v>1</v>
      </c>
      <c r="O456" s="272">
        <v>133</v>
      </c>
      <c r="P456" s="292">
        <v>0.5115384615384615</v>
      </c>
      <c r="Q456" s="273">
        <v>133</v>
      </c>
    </row>
    <row r="457" spans="1:17" ht="14.4" customHeight="1" x14ac:dyDescent="0.3">
      <c r="A457" s="268" t="s">
        <v>707</v>
      </c>
      <c r="B457" s="269" t="s">
        <v>535</v>
      </c>
      <c r="C457" s="269" t="s">
        <v>536</v>
      </c>
      <c r="D457" s="269" t="s">
        <v>651</v>
      </c>
      <c r="E457" s="269" t="s">
        <v>652</v>
      </c>
      <c r="F457" s="272">
        <v>7</v>
      </c>
      <c r="G457" s="272">
        <v>3528</v>
      </c>
      <c r="H457" s="272">
        <v>1</v>
      </c>
      <c r="I457" s="272">
        <v>504</v>
      </c>
      <c r="J457" s="272">
        <v>3</v>
      </c>
      <c r="K457" s="272">
        <v>1515</v>
      </c>
      <c r="L457" s="272">
        <v>0.429421768707483</v>
      </c>
      <c r="M457" s="272">
        <v>505</v>
      </c>
      <c r="N457" s="272">
        <v>5</v>
      </c>
      <c r="O457" s="272">
        <v>2530</v>
      </c>
      <c r="P457" s="292">
        <v>0.71712018140589573</v>
      </c>
      <c r="Q457" s="273">
        <v>506</v>
      </c>
    </row>
    <row r="458" spans="1:17" ht="14.4" customHeight="1" x14ac:dyDescent="0.3">
      <c r="A458" s="268" t="s">
        <v>707</v>
      </c>
      <c r="B458" s="269" t="s">
        <v>535</v>
      </c>
      <c r="C458" s="269" t="s">
        <v>536</v>
      </c>
      <c r="D458" s="269" t="s">
        <v>653</v>
      </c>
      <c r="E458" s="269" t="s">
        <v>654</v>
      </c>
      <c r="F458" s="272">
        <v>11</v>
      </c>
      <c r="G458" s="272">
        <v>1111</v>
      </c>
      <c r="H458" s="272">
        <v>1</v>
      </c>
      <c r="I458" s="272">
        <v>101</v>
      </c>
      <c r="J458" s="272">
        <v>7</v>
      </c>
      <c r="K458" s="272">
        <v>707</v>
      </c>
      <c r="L458" s="272">
        <v>0.63636363636363635</v>
      </c>
      <c r="M458" s="272">
        <v>101</v>
      </c>
      <c r="N458" s="272">
        <v>12</v>
      </c>
      <c r="O458" s="272">
        <v>1224</v>
      </c>
      <c r="P458" s="292">
        <v>1.1017101710171018</v>
      </c>
      <c r="Q458" s="273">
        <v>102</v>
      </c>
    </row>
    <row r="459" spans="1:17" ht="14.4" customHeight="1" x14ac:dyDescent="0.3">
      <c r="A459" s="268" t="s">
        <v>707</v>
      </c>
      <c r="B459" s="269" t="s">
        <v>535</v>
      </c>
      <c r="C459" s="269" t="s">
        <v>536</v>
      </c>
      <c r="D459" s="269" t="s">
        <v>655</v>
      </c>
      <c r="E459" s="269" t="s">
        <v>656</v>
      </c>
      <c r="F459" s="272"/>
      <c r="G459" s="272"/>
      <c r="H459" s="272"/>
      <c r="I459" s="272"/>
      <c r="J459" s="272"/>
      <c r="K459" s="272"/>
      <c r="L459" s="272"/>
      <c r="M459" s="272"/>
      <c r="N459" s="272">
        <v>2</v>
      </c>
      <c r="O459" s="272">
        <v>430</v>
      </c>
      <c r="P459" s="292"/>
      <c r="Q459" s="273">
        <v>215</v>
      </c>
    </row>
    <row r="460" spans="1:17" ht="14.4" customHeight="1" x14ac:dyDescent="0.3">
      <c r="A460" s="268" t="s">
        <v>708</v>
      </c>
      <c r="B460" s="269" t="s">
        <v>535</v>
      </c>
      <c r="C460" s="269" t="s">
        <v>536</v>
      </c>
      <c r="D460" s="269" t="s">
        <v>537</v>
      </c>
      <c r="E460" s="269" t="s">
        <v>538</v>
      </c>
      <c r="F460" s="272">
        <v>2</v>
      </c>
      <c r="G460" s="272">
        <v>316</v>
      </c>
      <c r="H460" s="272">
        <v>1</v>
      </c>
      <c r="I460" s="272">
        <v>158</v>
      </c>
      <c r="J460" s="272">
        <v>10</v>
      </c>
      <c r="K460" s="272">
        <v>1580</v>
      </c>
      <c r="L460" s="272">
        <v>5</v>
      </c>
      <c r="M460" s="272">
        <v>158</v>
      </c>
      <c r="N460" s="272">
        <v>6</v>
      </c>
      <c r="O460" s="272">
        <v>954</v>
      </c>
      <c r="P460" s="292">
        <v>3.018987341772152</v>
      </c>
      <c r="Q460" s="273">
        <v>159</v>
      </c>
    </row>
    <row r="461" spans="1:17" ht="14.4" customHeight="1" x14ac:dyDescent="0.3">
      <c r="A461" s="268" t="s">
        <v>708</v>
      </c>
      <c r="B461" s="269" t="s">
        <v>535</v>
      </c>
      <c r="C461" s="269" t="s">
        <v>536</v>
      </c>
      <c r="D461" s="269" t="s">
        <v>539</v>
      </c>
      <c r="E461" s="269" t="s">
        <v>540</v>
      </c>
      <c r="F461" s="272"/>
      <c r="G461" s="272"/>
      <c r="H461" s="272"/>
      <c r="I461" s="272"/>
      <c r="J461" s="272">
        <v>4</v>
      </c>
      <c r="K461" s="272">
        <v>332</v>
      </c>
      <c r="L461" s="272"/>
      <c r="M461" s="272">
        <v>83</v>
      </c>
      <c r="N461" s="272">
        <v>8</v>
      </c>
      <c r="O461" s="272">
        <v>672</v>
      </c>
      <c r="P461" s="292"/>
      <c r="Q461" s="273">
        <v>84</v>
      </c>
    </row>
    <row r="462" spans="1:17" ht="14.4" customHeight="1" x14ac:dyDescent="0.3">
      <c r="A462" s="268" t="s">
        <v>708</v>
      </c>
      <c r="B462" s="269" t="s">
        <v>535</v>
      </c>
      <c r="C462" s="269" t="s">
        <v>536</v>
      </c>
      <c r="D462" s="269" t="s">
        <v>553</v>
      </c>
      <c r="E462" s="269" t="s">
        <v>554</v>
      </c>
      <c r="F462" s="272">
        <v>1</v>
      </c>
      <c r="G462" s="272">
        <v>94</v>
      </c>
      <c r="H462" s="272">
        <v>1</v>
      </c>
      <c r="I462" s="272">
        <v>94</v>
      </c>
      <c r="J462" s="272">
        <v>5</v>
      </c>
      <c r="K462" s="272">
        <v>475</v>
      </c>
      <c r="L462" s="272">
        <v>5.0531914893617023</v>
      </c>
      <c r="M462" s="272">
        <v>95</v>
      </c>
      <c r="N462" s="272">
        <v>3</v>
      </c>
      <c r="O462" s="272">
        <v>288</v>
      </c>
      <c r="P462" s="292">
        <v>3.0638297872340425</v>
      </c>
      <c r="Q462" s="273">
        <v>96</v>
      </c>
    </row>
    <row r="463" spans="1:17" ht="14.4" customHeight="1" x14ac:dyDescent="0.3">
      <c r="A463" s="268" t="s">
        <v>708</v>
      </c>
      <c r="B463" s="269" t="s">
        <v>535</v>
      </c>
      <c r="C463" s="269" t="s">
        <v>536</v>
      </c>
      <c r="D463" s="269" t="s">
        <v>565</v>
      </c>
      <c r="E463" s="269" t="s">
        <v>566</v>
      </c>
      <c r="F463" s="272"/>
      <c r="G463" s="272"/>
      <c r="H463" s="272"/>
      <c r="I463" s="272"/>
      <c r="J463" s="272"/>
      <c r="K463" s="272"/>
      <c r="L463" s="272"/>
      <c r="M463" s="272"/>
      <c r="N463" s="272">
        <v>1</v>
      </c>
      <c r="O463" s="272">
        <v>1165</v>
      </c>
      <c r="P463" s="292"/>
      <c r="Q463" s="273">
        <v>1165</v>
      </c>
    </row>
    <row r="464" spans="1:17" ht="14.4" customHeight="1" x14ac:dyDescent="0.3">
      <c r="A464" s="268" t="s">
        <v>708</v>
      </c>
      <c r="B464" s="269" t="s">
        <v>535</v>
      </c>
      <c r="C464" s="269" t="s">
        <v>536</v>
      </c>
      <c r="D464" s="269" t="s">
        <v>573</v>
      </c>
      <c r="E464" s="269" t="s">
        <v>574</v>
      </c>
      <c r="F464" s="272">
        <v>30</v>
      </c>
      <c r="G464" s="272">
        <v>1140</v>
      </c>
      <c r="H464" s="272">
        <v>1</v>
      </c>
      <c r="I464" s="272">
        <v>38</v>
      </c>
      <c r="J464" s="272">
        <v>25</v>
      </c>
      <c r="K464" s="272">
        <v>975</v>
      </c>
      <c r="L464" s="272">
        <v>0.85526315789473684</v>
      </c>
      <c r="M464" s="272">
        <v>39</v>
      </c>
      <c r="N464" s="272">
        <v>29</v>
      </c>
      <c r="O464" s="272">
        <v>1131</v>
      </c>
      <c r="P464" s="292">
        <v>0.99210526315789471</v>
      </c>
      <c r="Q464" s="273">
        <v>39</v>
      </c>
    </row>
    <row r="465" spans="1:17" ht="14.4" customHeight="1" x14ac:dyDescent="0.3">
      <c r="A465" s="268" t="s">
        <v>708</v>
      </c>
      <c r="B465" s="269" t="s">
        <v>535</v>
      </c>
      <c r="C465" s="269" t="s">
        <v>536</v>
      </c>
      <c r="D465" s="269" t="s">
        <v>579</v>
      </c>
      <c r="E465" s="269" t="s">
        <v>580</v>
      </c>
      <c r="F465" s="272">
        <v>5</v>
      </c>
      <c r="G465" s="272">
        <v>195</v>
      </c>
      <c r="H465" s="272">
        <v>1</v>
      </c>
      <c r="I465" s="272">
        <v>39</v>
      </c>
      <c r="J465" s="272">
        <v>1</v>
      </c>
      <c r="K465" s="272">
        <v>40</v>
      </c>
      <c r="L465" s="272">
        <v>0.20512820512820512</v>
      </c>
      <c r="M465" s="272">
        <v>40</v>
      </c>
      <c r="N465" s="272">
        <v>1</v>
      </c>
      <c r="O465" s="272">
        <v>40</v>
      </c>
      <c r="P465" s="292">
        <v>0.20512820512820512</v>
      </c>
      <c r="Q465" s="273">
        <v>40</v>
      </c>
    </row>
    <row r="466" spans="1:17" ht="14.4" customHeight="1" x14ac:dyDescent="0.3">
      <c r="A466" s="268" t="s">
        <v>708</v>
      </c>
      <c r="B466" s="269" t="s">
        <v>535</v>
      </c>
      <c r="C466" s="269" t="s">
        <v>536</v>
      </c>
      <c r="D466" s="269" t="s">
        <v>581</v>
      </c>
      <c r="E466" s="269" t="s">
        <v>582</v>
      </c>
      <c r="F466" s="272">
        <v>13</v>
      </c>
      <c r="G466" s="272">
        <v>1443</v>
      </c>
      <c r="H466" s="272">
        <v>1</v>
      </c>
      <c r="I466" s="272">
        <v>111</v>
      </c>
      <c r="J466" s="272">
        <v>8</v>
      </c>
      <c r="K466" s="272">
        <v>896</v>
      </c>
      <c r="L466" s="272">
        <v>0.62092862092862089</v>
      </c>
      <c r="M466" s="272">
        <v>112</v>
      </c>
      <c r="N466" s="272">
        <v>26</v>
      </c>
      <c r="O466" s="272">
        <v>2938</v>
      </c>
      <c r="P466" s="292">
        <v>2.0360360360360361</v>
      </c>
      <c r="Q466" s="273">
        <v>113</v>
      </c>
    </row>
    <row r="467" spans="1:17" ht="14.4" customHeight="1" x14ac:dyDescent="0.3">
      <c r="A467" s="268" t="s">
        <v>708</v>
      </c>
      <c r="B467" s="269" t="s">
        <v>535</v>
      </c>
      <c r="C467" s="269" t="s">
        <v>536</v>
      </c>
      <c r="D467" s="269" t="s">
        <v>583</v>
      </c>
      <c r="E467" s="269" t="s">
        <v>584</v>
      </c>
      <c r="F467" s="272">
        <v>4</v>
      </c>
      <c r="G467" s="272">
        <v>84</v>
      </c>
      <c r="H467" s="272">
        <v>1</v>
      </c>
      <c r="I467" s="272">
        <v>21</v>
      </c>
      <c r="J467" s="272">
        <v>1</v>
      </c>
      <c r="K467" s="272">
        <v>21</v>
      </c>
      <c r="L467" s="272">
        <v>0.25</v>
      </c>
      <c r="M467" s="272">
        <v>21</v>
      </c>
      <c r="N467" s="272">
        <v>16</v>
      </c>
      <c r="O467" s="272">
        <v>336</v>
      </c>
      <c r="P467" s="292">
        <v>4</v>
      </c>
      <c r="Q467" s="273">
        <v>21</v>
      </c>
    </row>
    <row r="468" spans="1:17" ht="14.4" customHeight="1" x14ac:dyDescent="0.3">
      <c r="A468" s="268" t="s">
        <v>708</v>
      </c>
      <c r="B468" s="269" t="s">
        <v>535</v>
      </c>
      <c r="C468" s="269" t="s">
        <v>536</v>
      </c>
      <c r="D468" s="269" t="s">
        <v>587</v>
      </c>
      <c r="E468" s="269" t="s">
        <v>588</v>
      </c>
      <c r="F468" s="272"/>
      <c r="G468" s="272"/>
      <c r="H468" s="272"/>
      <c r="I468" s="272"/>
      <c r="J468" s="272">
        <v>22</v>
      </c>
      <c r="K468" s="272">
        <v>8404</v>
      </c>
      <c r="L468" s="272"/>
      <c r="M468" s="272">
        <v>382</v>
      </c>
      <c r="N468" s="272">
        <v>4</v>
      </c>
      <c r="O468" s="272">
        <v>1528</v>
      </c>
      <c r="P468" s="292"/>
      <c r="Q468" s="273">
        <v>382</v>
      </c>
    </row>
    <row r="469" spans="1:17" ht="14.4" customHeight="1" x14ac:dyDescent="0.3">
      <c r="A469" s="268" t="s">
        <v>708</v>
      </c>
      <c r="B469" s="269" t="s">
        <v>535</v>
      </c>
      <c r="C469" s="269" t="s">
        <v>536</v>
      </c>
      <c r="D469" s="269" t="s">
        <v>589</v>
      </c>
      <c r="E469" s="269" t="s">
        <v>590</v>
      </c>
      <c r="F469" s="272"/>
      <c r="G469" s="272"/>
      <c r="H469" s="272"/>
      <c r="I469" s="272"/>
      <c r="J469" s="272">
        <v>4</v>
      </c>
      <c r="K469" s="272">
        <v>1944</v>
      </c>
      <c r="L469" s="272"/>
      <c r="M469" s="272">
        <v>486</v>
      </c>
      <c r="N469" s="272">
        <v>17</v>
      </c>
      <c r="O469" s="272">
        <v>8262</v>
      </c>
      <c r="P469" s="292"/>
      <c r="Q469" s="273">
        <v>486</v>
      </c>
    </row>
    <row r="470" spans="1:17" ht="14.4" customHeight="1" x14ac:dyDescent="0.3">
      <c r="A470" s="268" t="s">
        <v>708</v>
      </c>
      <c r="B470" s="269" t="s">
        <v>535</v>
      </c>
      <c r="C470" s="269" t="s">
        <v>536</v>
      </c>
      <c r="D470" s="269" t="s">
        <v>591</v>
      </c>
      <c r="E470" s="269" t="s">
        <v>592</v>
      </c>
      <c r="F470" s="272">
        <v>1</v>
      </c>
      <c r="G470" s="272">
        <v>601</v>
      </c>
      <c r="H470" s="272">
        <v>1</v>
      </c>
      <c r="I470" s="272">
        <v>601</v>
      </c>
      <c r="J470" s="272"/>
      <c r="K470" s="272"/>
      <c r="L470" s="272"/>
      <c r="M470" s="272"/>
      <c r="N470" s="272"/>
      <c r="O470" s="272"/>
      <c r="P470" s="292"/>
      <c r="Q470" s="273"/>
    </row>
    <row r="471" spans="1:17" ht="14.4" customHeight="1" x14ac:dyDescent="0.3">
      <c r="A471" s="268" t="s">
        <v>708</v>
      </c>
      <c r="B471" s="269" t="s">
        <v>535</v>
      </c>
      <c r="C471" s="269" t="s">
        <v>536</v>
      </c>
      <c r="D471" s="269" t="s">
        <v>599</v>
      </c>
      <c r="E471" s="269" t="s">
        <v>600</v>
      </c>
      <c r="F471" s="272"/>
      <c r="G471" s="272"/>
      <c r="H471" s="272"/>
      <c r="I471" s="272"/>
      <c r="J471" s="272"/>
      <c r="K471" s="272"/>
      <c r="L471" s="272"/>
      <c r="M471" s="272"/>
      <c r="N471" s="272">
        <v>6</v>
      </c>
      <c r="O471" s="272">
        <v>2664</v>
      </c>
      <c r="P471" s="292"/>
      <c r="Q471" s="273">
        <v>444</v>
      </c>
    </row>
    <row r="472" spans="1:17" ht="14.4" customHeight="1" x14ac:dyDescent="0.3">
      <c r="A472" s="268" t="s">
        <v>708</v>
      </c>
      <c r="B472" s="269" t="s">
        <v>535</v>
      </c>
      <c r="C472" s="269" t="s">
        <v>536</v>
      </c>
      <c r="D472" s="269" t="s">
        <v>603</v>
      </c>
      <c r="E472" s="269" t="s">
        <v>604</v>
      </c>
      <c r="F472" s="272"/>
      <c r="G472" s="272"/>
      <c r="H472" s="272"/>
      <c r="I472" s="272"/>
      <c r="J472" s="272">
        <v>5</v>
      </c>
      <c r="K472" s="272">
        <v>200</v>
      </c>
      <c r="L472" s="272"/>
      <c r="M472" s="272">
        <v>40</v>
      </c>
      <c r="N472" s="272">
        <v>1</v>
      </c>
      <c r="O472" s="272">
        <v>41</v>
      </c>
      <c r="P472" s="292"/>
      <c r="Q472" s="273">
        <v>41</v>
      </c>
    </row>
    <row r="473" spans="1:17" ht="14.4" customHeight="1" x14ac:dyDescent="0.3">
      <c r="A473" s="268" t="s">
        <v>708</v>
      </c>
      <c r="B473" s="269" t="s">
        <v>535</v>
      </c>
      <c r="C473" s="269" t="s">
        <v>536</v>
      </c>
      <c r="D473" s="269" t="s">
        <v>607</v>
      </c>
      <c r="E473" s="269" t="s">
        <v>608</v>
      </c>
      <c r="F473" s="272"/>
      <c r="G473" s="272"/>
      <c r="H473" s="272"/>
      <c r="I473" s="272"/>
      <c r="J473" s="272">
        <v>6</v>
      </c>
      <c r="K473" s="272">
        <v>2940</v>
      </c>
      <c r="L473" s="272"/>
      <c r="M473" s="272">
        <v>490</v>
      </c>
      <c r="N473" s="272">
        <v>1</v>
      </c>
      <c r="O473" s="272">
        <v>490</v>
      </c>
      <c r="P473" s="292"/>
      <c r="Q473" s="273">
        <v>490</v>
      </c>
    </row>
    <row r="474" spans="1:17" ht="14.4" customHeight="1" x14ac:dyDescent="0.3">
      <c r="A474" s="268" t="s">
        <v>708</v>
      </c>
      <c r="B474" s="269" t="s">
        <v>535</v>
      </c>
      <c r="C474" s="269" t="s">
        <v>536</v>
      </c>
      <c r="D474" s="269" t="s">
        <v>613</v>
      </c>
      <c r="E474" s="269" t="s">
        <v>614</v>
      </c>
      <c r="F474" s="272">
        <v>3</v>
      </c>
      <c r="G474" s="272">
        <v>93</v>
      </c>
      <c r="H474" s="272">
        <v>1</v>
      </c>
      <c r="I474" s="272">
        <v>31</v>
      </c>
      <c r="J474" s="272"/>
      <c r="K474" s="272"/>
      <c r="L474" s="272"/>
      <c r="M474" s="272"/>
      <c r="N474" s="272">
        <v>7</v>
      </c>
      <c r="O474" s="272">
        <v>217</v>
      </c>
      <c r="P474" s="292">
        <v>2.3333333333333335</v>
      </c>
      <c r="Q474" s="273">
        <v>31</v>
      </c>
    </row>
    <row r="475" spans="1:17" ht="14.4" customHeight="1" x14ac:dyDescent="0.3">
      <c r="A475" s="268" t="s">
        <v>708</v>
      </c>
      <c r="B475" s="269" t="s">
        <v>535</v>
      </c>
      <c r="C475" s="269" t="s">
        <v>536</v>
      </c>
      <c r="D475" s="269" t="s">
        <v>625</v>
      </c>
      <c r="E475" s="269" t="s">
        <v>626</v>
      </c>
      <c r="F475" s="272"/>
      <c r="G475" s="272"/>
      <c r="H475" s="272"/>
      <c r="I475" s="272"/>
      <c r="J475" s="272"/>
      <c r="K475" s="272"/>
      <c r="L475" s="272"/>
      <c r="M475" s="272"/>
      <c r="N475" s="272">
        <v>1</v>
      </c>
      <c r="O475" s="272">
        <v>205</v>
      </c>
      <c r="P475" s="292"/>
      <c r="Q475" s="273">
        <v>205</v>
      </c>
    </row>
    <row r="476" spans="1:17" ht="14.4" customHeight="1" x14ac:dyDescent="0.3">
      <c r="A476" s="268" t="s">
        <v>708</v>
      </c>
      <c r="B476" s="269" t="s">
        <v>535</v>
      </c>
      <c r="C476" s="269" t="s">
        <v>536</v>
      </c>
      <c r="D476" s="269" t="s">
        <v>627</v>
      </c>
      <c r="E476" s="269" t="s">
        <v>628</v>
      </c>
      <c r="F476" s="272"/>
      <c r="G476" s="272"/>
      <c r="H476" s="272"/>
      <c r="I476" s="272"/>
      <c r="J476" s="272"/>
      <c r="K476" s="272"/>
      <c r="L476" s="272"/>
      <c r="M476" s="272"/>
      <c r="N476" s="272">
        <v>1</v>
      </c>
      <c r="O476" s="272">
        <v>377</v>
      </c>
      <c r="P476" s="292"/>
      <c r="Q476" s="273">
        <v>377</v>
      </c>
    </row>
    <row r="477" spans="1:17" ht="14.4" customHeight="1" x14ac:dyDescent="0.3">
      <c r="A477" s="268" t="s">
        <v>708</v>
      </c>
      <c r="B477" s="269" t="s">
        <v>535</v>
      </c>
      <c r="C477" s="269" t="s">
        <v>536</v>
      </c>
      <c r="D477" s="269" t="s">
        <v>639</v>
      </c>
      <c r="E477" s="269" t="s">
        <v>640</v>
      </c>
      <c r="F477" s="272"/>
      <c r="G477" s="272"/>
      <c r="H477" s="272"/>
      <c r="I477" s="272"/>
      <c r="J477" s="272">
        <v>1</v>
      </c>
      <c r="K477" s="272">
        <v>2013</v>
      </c>
      <c r="L477" s="272"/>
      <c r="M477" s="272">
        <v>2013</v>
      </c>
      <c r="N477" s="272"/>
      <c r="O477" s="272"/>
      <c r="P477" s="292"/>
      <c r="Q477" s="273"/>
    </row>
    <row r="478" spans="1:17" ht="14.4" customHeight="1" x14ac:dyDescent="0.3">
      <c r="A478" s="268" t="s">
        <v>708</v>
      </c>
      <c r="B478" s="269" t="s">
        <v>535</v>
      </c>
      <c r="C478" s="269" t="s">
        <v>536</v>
      </c>
      <c r="D478" s="269" t="s">
        <v>647</v>
      </c>
      <c r="E478" s="269" t="s">
        <v>648</v>
      </c>
      <c r="F478" s="272"/>
      <c r="G478" s="272"/>
      <c r="H478" s="272"/>
      <c r="I478" s="272"/>
      <c r="J478" s="272">
        <v>39</v>
      </c>
      <c r="K478" s="272">
        <v>624</v>
      </c>
      <c r="L478" s="272"/>
      <c r="M478" s="272">
        <v>16</v>
      </c>
      <c r="N478" s="272">
        <v>17</v>
      </c>
      <c r="O478" s="272">
        <v>272</v>
      </c>
      <c r="P478" s="292"/>
      <c r="Q478" s="273">
        <v>16</v>
      </c>
    </row>
    <row r="479" spans="1:17" ht="14.4" customHeight="1" x14ac:dyDescent="0.3">
      <c r="A479" s="268" t="s">
        <v>708</v>
      </c>
      <c r="B479" s="269" t="s">
        <v>535</v>
      </c>
      <c r="C479" s="269" t="s">
        <v>536</v>
      </c>
      <c r="D479" s="269" t="s">
        <v>649</v>
      </c>
      <c r="E479" s="269" t="s">
        <v>650</v>
      </c>
      <c r="F479" s="272">
        <v>2</v>
      </c>
      <c r="G479" s="272">
        <v>260</v>
      </c>
      <c r="H479" s="272">
        <v>1</v>
      </c>
      <c r="I479" s="272">
        <v>130</v>
      </c>
      <c r="J479" s="272"/>
      <c r="K479" s="272"/>
      <c r="L479" s="272"/>
      <c r="M479" s="272"/>
      <c r="N479" s="272"/>
      <c r="O479" s="272"/>
      <c r="P479" s="292"/>
      <c r="Q479" s="273"/>
    </row>
    <row r="480" spans="1:17" ht="14.4" customHeight="1" x14ac:dyDescent="0.3">
      <c r="A480" s="268" t="s">
        <v>708</v>
      </c>
      <c r="B480" s="269" t="s">
        <v>535</v>
      </c>
      <c r="C480" s="269" t="s">
        <v>536</v>
      </c>
      <c r="D480" s="269" t="s">
        <v>653</v>
      </c>
      <c r="E480" s="269" t="s">
        <v>654</v>
      </c>
      <c r="F480" s="272">
        <v>1</v>
      </c>
      <c r="G480" s="272">
        <v>101</v>
      </c>
      <c r="H480" s="272">
        <v>1</v>
      </c>
      <c r="I480" s="272">
        <v>101</v>
      </c>
      <c r="J480" s="272"/>
      <c r="K480" s="272"/>
      <c r="L480" s="272"/>
      <c r="M480" s="272"/>
      <c r="N480" s="272"/>
      <c r="O480" s="272"/>
      <c r="P480" s="292"/>
      <c r="Q480" s="273"/>
    </row>
    <row r="481" spans="1:17" ht="14.4" customHeight="1" x14ac:dyDescent="0.3">
      <c r="A481" s="268" t="s">
        <v>709</v>
      </c>
      <c r="B481" s="269" t="s">
        <v>535</v>
      </c>
      <c r="C481" s="269" t="s">
        <v>536</v>
      </c>
      <c r="D481" s="269" t="s">
        <v>573</v>
      </c>
      <c r="E481" s="269" t="s">
        <v>574</v>
      </c>
      <c r="F481" s="272"/>
      <c r="G481" s="272"/>
      <c r="H481" s="272"/>
      <c r="I481" s="272"/>
      <c r="J481" s="272">
        <v>7</v>
      </c>
      <c r="K481" s="272">
        <v>273</v>
      </c>
      <c r="L481" s="272"/>
      <c r="M481" s="272">
        <v>39</v>
      </c>
      <c r="N481" s="272"/>
      <c r="O481" s="272"/>
      <c r="P481" s="292"/>
      <c r="Q481" s="273"/>
    </row>
    <row r="482" spans="1:17" ht="14.4" customHeight="1" x14ac:dyDescent="0.3">
      <c r="A482" s="268" t="s">
        <v>709</v>
      </c>
      <c r="B482" s="269" t="s">
        <v>535</v>
      </c>
      <c r="C482" s="269" t="s">
        <v>536</v>
      </c>
      <c r="D482" s="269" t="s">
        <v>579</v>
      </c>
      <c r="E482" s="269" t="s">
        <v>580</v>
      </c>
      <c r="F482" s="272"/>
      <c r="G482" s="272"/>
      <c r="H482" s="272"/>
      <c r="I482" s="272"/>
      <c r="J482" s="272">
        <v>1</v>
      </c>
      <c r="K482" s="272">
        <v>40</v>
      </c>
      <c r="L482" s="272"/>
      <c r="M482" s="272">
        <v>40</v>
      </c>
      <c r="N482" s="272"/>
      <c r="O482" s="272"/>
      <c r="P482" s="292"/>
      <c r="Q482" s="273"/>
    </row>
    <row r="483" spans="1:17" ht="14.4" customHeight="1" x14ac:dyDescent="0.3">
      <c r="A483" s="268" t="s">
        <v>709</v>
      </c>
      <c r="B483" s="269" t="s">
        <v>535</v>
      </c>
      <c r="C483" s="269" t="s">
        <v>536</v>
      </c>
      <c r="D483" s="269" t="s">
        <v>581</v>
      </c>
      <c r="E483" s="269" t="s">
        <v>582</v>
      </c>
      <c r="F483" s="272">
        <v>6</v>
      </c>
      <c r="G483" s="272">
        <v>666</v>
      </c>
      <c r="H483" s="272">
        <v>1</v>
      </c>
      <c r="I483" s="272">
        <v>111</v>
      </c>
      <c r="J483" s="272">
        <v>2</v>
      </c>
      <c r="K483" s="272">
        <v>224</v>
      </c>
      <c r="L483" s="272">
        <v>0.33633633633633636</v>
      </c>
      <c r="M483" s="272">
        <v>112</v>
      </c>
      <c r="N483" s="272"/>
      <c r="O483" s="272"/>
      <c r="P483" s="292"/>
      <c r="Q483" s="273"/>
    </row>
    <row r="484" spans="1:17" ht="14.4" customHeight="1" x14ac:dyDescent="0.3">
      <c r="A484" s="268" t="s">
        <v>709</v>
      </c>
      <c r="B484" s="269" t="s">
        <v>535</v>
      </c>
      <c r="C484" s="269" t="s">
        <v>536</v>
      </c>
      <c r="D484" s="269" t="s">
        <v>587</v>
      </c>
      <c r="E484" s="269" t="s">
        <v>588</v>
      </c>
      <c r="F484" s="272">
        <v>6</v>
      </c>
      <c r="G484" s="272">
        <v>2292</v>
      </c>
      <c r="H484" s="272">
        <v>1</v>
      </c>
      <c r="I484" s="272">
        <v>382</v>
      </c>
      <c r="J484" s="272"/>
      <c r="K484" s="272"/>
      <c r="L484" s="272"/>
      <c r="M484" s="272"/>
      <c r="N484" s="272"/>
      <c r="O484" s="272"/>
      <c r="P484" s="292"/>
      <c r="Q484" s="273"/>
    </row>
    <row r="485" spans="1:17" ht="14.4" customHeight="1" x14ac:dyDescent="0.3">
      <c r="A485" s="268" t="s">
        <v>709</v>
      </c>
      <c r="B485" s="269" t="s">
        <v>535</v>
      </c>
      <c r="C485" s="269" t="s">
        <v>536</v>
      </c>
      <c r="D485" s="269" t="s">
        <v>589</v>
      </c>
      <c r="E485" s="269" t="s">
        <v>590</v>
      </c>
      <c r="F485" s="272">
        <v>22</v>
      </c>
      <c r="G485" s="272">
        <v>10692</v>
      </c>
      <c r="H485" s="272">
        <v>1</v>
      </c>
      <c r="I485" s="272">
        <v>486</v>
      </c>
      <c r="J485" s="272">
        <v>13</v>
      </c>
      <c r="K485" s="272">
        <v>6318</v>
      </c>
      <c r="L485" s="272">
        <v>0.59090909090909094</v>
      </c>
      <c r="M485" s="272">
        <v>486</v>
      </c>
      <c r="N485" s="272"/>
      <c r="O485" s="272"/>
      <c r="P485" s="292"/>
      <c r="Q485" s="273"/>
    </row>
    <row r="486" spans="1:17" ht="14.4" customHeight="1" x14ac:dyDescent="0.3">
      <c r="A486" s="268" t="s">
        <v>709</v>
      </c>
      <c r="B486" s="269" t="s">
        <v>535</v>
      </c>
      <c r="C486" s="269" t="s">
        <v>536</v>
      </c>
      <c r="D486" s="269" t="s">
        <v>593</v>
      </c>
      <c r="E486" s="269" t="s">
        <v>594</v>
      </c>
      <c r="F486" s="272"/>
      <c r="G486" s="272"/>
      <c r="H486" s="272"/>
      <c r="I486" s="272"/>
      <c r="J486" s="272">
        <v>3</v>
      </c>
      <c r="K486" s="272">
        <v>108</v>
      </c>
      <c r="L486" s="272"/>
      <c r="M486" s="272">
        <v>36</v>
      </c>
      <c r="N486" s="272"/>
      <c r="O486" s="272"/>
      <c r="P486" s="292"/>
      <c r="Q486" s="273"/>
    </row>
    <row r="487" spans="1:17" ht="14.4" customHeight="1" x14ac:dyDescent="0.3">
      <c r="A487" s="268" t="s">
        <v>709</v>
      </c>
      <c r="B487" s="269" t="s">
        <v>535</v>
      </c>
      <c r="C487" s="269" t="s">
        <v>536</v>
      </c>
      <c r="D487" s="269" t="s">
        <v>603</v>
      </c>
      <c r="E487" s="269" t="s">
        <v>604</v>
      </c>
      <c r="F487" s="272">
        <v>1</v>
      </c>
      <c r="G487" s="272">
        <v>40</v>
      </c>
      <c r="H487" s="272">
        <v>1</v>
      </c>
      <c r="I487" s="272">
        <v>40</v>
      </c>
      <c r="J487" s="272"/>
      <c r="K487" s="272"/>
      <c r="L487" s="272"/>
      <c r="M487" s="272"/>
      <c r="N487" s="272"/>
      <c r="O487" s="272"/>
      <c r="P487" s="292"/>
      <c r="Q487" s="273"/>
    </row>
    <row r="488" spans="1:17" ht="14.4" customHeight="1" x14ac:dyDescent="0.3">
      <c r="A488" s="268" t="s">
        <v>709</v>
      </c>
      <c r="B488" s="269" t="s">
        <v>535</v>
      </c>
      <c r="C488" s="269" t="s">
        <v>536</v>
      </c>
      <c r="D488" s="269" t="s">
        <v>639</v>
      </c>
      <c r="E488" s="269" t="s">
        <v>640</v>
      </c>
      <c r="F488" s="272">
        <v>4</v>
      </c>
      <c r="G488" s="272">
        <v>7996</v>
      </c>
      <c r="H488" s="272">
        <v>1</v>
      </c>
      <c r="I488" s="272">
        <v>1999</v>
      </c>
      <c r="J488" s="272">
        <v>1</v>
      </c>
      <c r="K488" s="272">
        <v>2013</v>
      </c>
      <c r="L488" s="272">
        <v>0.25175087543771885</v>
      </c>
      <c r="M488" s="272">
        <v>2013</v>
      </c>
      <c r="N488" s="272"/>
      <c r="O488" s="272"/>
      <c r="P488" s="292"/>
      <c r="Q488" s="273"/>
    </row>
    <row r="489" spans="1:17" ht="14.4" customHeight="1" x14ac:dyDescent="0.3">
      <c r="A489" s="268" t="s">
        <v>709</v>
      </c>
      <c r="B489" s="269" t="s">
        <v>535</v>
      </c>
      <c r="C489" s="269" t="s">
        <v>536</v>
      </c>
      <c r="D489" s="269" t="s">
        <v>647</v>
      </c>
      <c r="E489" s="269" t="s">
        <v>648</v>
      </c>
      <c r="F489" s="272">
        <v>20</v>
      </c>
      <c r="G489" s="272">
        <v>320</v>
      </c>
      <c r="H489" s="272">
        <v>1</v>
      </c>
      <c r="I489" s="272">
        <v>16</v>
      </c>
      <c r="J489" s="272">
        <v>11</v>
      </c>
      <c r="K489" s="272">
        <v>176</v>
      </c>
      <c r="L489" s="272">
        <v>0.55000000000000004</v>
      </c>
      <c r="M489" s="272">
        <v>16</v>
      </c>
      <c r="N489" s="272"/>
      <c r="O489" s="272"/>
      <c r="P489" s="292"/>
      <c r="Q489" s="273"/>
    </row>
    <row r="490" spans="1:17" ht="14.4" customHeight="1" x14ac:dyDescent="0.3">
      <c r="A490" s="268" t="s">
        <v>710</v>
      </c>
      <c r="B490" s="269" t="s">
        <v>535</v>
      </c>
      <c r="C490" s="269" t="s">
        <v>536</v>
      </c>
      <c r="D490" s="269" t="s">
        <v>537</v>
      </c>
      <c r="E490" s="269" t="s">
        <v>538</v>
      </c>
      <c r="F490" s="272">
        <v>36</v>
      </c>
      <c r="G490" s="272">
        <v>5688</v>
      </c>
      <c r="H490" s="272">
        <v>1</v>
      </c>
      <c r="I490" s="272">
        <v>158</v>
      </c>
      <c r="J490" s="272">
        <v>54</v>
      </c>
      <c r="K490" s="272">
        <v>8532</v>
      </c>
      <c r="L490" s="272">
        <v>1.5</v>
      </c>
      <c r="M490" s="272">
        <v>158</v>
      </c>
      <c r="N490" s="272">
        <v>49</v>
      </c>
      <c r="O490" s="272">
        <v>7791</v>
      </c>
      <c r="P490" s="292">
        <v>1.3697257383966244</v>
      </c>
      <c r="Q490" s="273">
        <v>159</v>
      </c>
    </row>
    <row r="491" spans="1:17" ht="14.4" customHeight="1" x14ac:dyDescent="0.3">
      <c r="A491" s="268" t="s">
        <v>710</v>
      </c>
      <c r="B491" s="269" t="s">
        <v>535</v>
      </c>
      <c r="C491" s="269" t="s">
        <v>536</v>
      </c>
      <c r="D491" s="269" t="s">
        <v>539</v>
      </c>
      <c r="E491" s="269" t="s">
        <v>540</v>
      </c>
      <c r="F491" s="272">
        <v>8</v>
      </c>
      <c r="G491" s="272">
        <v>664</v>
      </c>
      <c r="H491" s="272">
        <v>1</v>
      </c>
      <c r="I491" s="272">
        <v>83</v>
      </c>
      <c r="J491" s="272">
        <v>10</v>
      </c>
      <c r="K491" s="272">
        <v>830</v>
      </c>
      <c r="L491" s="272">
        <v>1.25</v>
      </c>
      <c r="M491" s="272">
        <v>83</v>
      </c>
      <c r="N491" s="272">
        <v>12</v>
      </c>
      <c r="O491" s="272">
        <v>1008</v>
      </c>
      <c r="P491" s="292">
        <v>1.5180722891566265</v>
      </c>
      <c r="Q491" s="273">
        <v>84</v>
      </c>
    </row>
    <row r="492" spans="1:17" ht="14.4" customHeight="1" x14ac:dyDescent="0.3">
      <c r="A492" s="268" t="s">
        <v>710</v>
      </c>
      <c r="B492" s="269" t="s">
        <v>535</v>
      </c>
      <c r="C492" s="269" t="s">
        <v>536</v>
      </c>
      <c r="D492" s="269" t="s">
        <v>553</v>
      </c>
      <c r="E492" s="269" t="s">
        <v>554</v>
      </c>
      <c r="F492" s="272">
        <v>1</v>
      </c>
      <c r="G492" s="272">
        <v>94</v>
      </c>
      <c r="H492" s="272">
        <v>1</v>
      </c>
      <c r="I492" s="272">
        <v>94</v>
      </c>
      <c r="J492" s="272">
        <v>9</v>
      </c>
      <c r="K492" s="272">
        <v>855</v>
      </c>
      <c r="L492" s="272">
        <v>9.0957446808510642</v>
      </c>
      <c r="M492" s="272">
        <v>95</v>
      </c>
      <c r="N492" s="272">
        <v>15</v>
      </c>
      <c r="O492" s="272">
        <v>1440</v>
      </c>
      <c r="P492" s="292">
        <v>15.319148936170214</v>
      </c>
      <c r="Q492" s="273">
        <v>96</v>
      </c>
    </row>
    <row r="493" spans="1:17" ht="14.4" customHeight="1" x14ac:dyDescent="0.3">
      <c r="A493" s="268" t="s">
        <v>710</v>
      </c>
      <c r="B493" s="269" t="s">
        <v>535</v>
      </c>
      <c r="C493" s="269" t="s">
        <v>536</v>
      </c>
      <c r="D493" s="269" t="s">
        <v>563</v>
      </c>
      <c r="E493" s="269" t="s">
        <v>564</v>
      </c>
      <c r="F493" s="272"/>
      <c r="G493" s="272"/>
      <c r="H493" s="272"/>
      <c r="I493" s="272"/>
      <c r="J493" s="272">
        <v>6</v>
      </c>
      <c r="K493" s="272">
        <v>2916</v>
      </c>
      <c r="L493" s="272"/>
      <c r="M493" s="272">
        <v>486</v>
      </c>
      <c r="N493" s="272"/>
      <c r="O493" s="272"/>
      <c r="P493" s="292"/>
      <c r="Q493" s="273"/>
    </row>
    <row r="494" spans="1:17" ht="14.4" customHeight="1" x14ac:dyDescent="0.3">
      <c r="A494" s="268" t="s">
        <v>710</v>
      </c>
      <c r="B494" s="269" t="s">
        <v>535</v>
      </c>
      <c r="C494" s="269" t="s">
        <v>536</v>
      </c>
      <c r="D494" s="269" t="s">
        <v>565</v>
      </c>
      <c r="E494" s="269" t="s">
        <v>566</v>
      </c>
      <c r="F494" s="272"/>
      <c r="G494" s="272"/>
      <c r="H494" s="272"/>
      <c r="I494" s="272"/>
      <c r="J494" s="272">
        <v>6</v>
      </c>
      <c r="K494" s="272">
        <v>6984</v>
      </c>
      <c r="L494" s="272"/>
      <c r="M494" s="272">
        <v>1164</v>
      </c>
      <c r="N494" s="272">
        <v>1</v>
      </c>
      <c r="O494" s="272">
        <v>1165</v>
      </c>
      <c r="P494" s="292"/>
      <c r="Q494" s="273">
        <v>1165</v>
      </c>
    </row>
    <row r="495" spans="1:17" ht="14.4" customHeight="1" x14ac:dyDescent="0.3">
      <c r="A495" s="268" t="s">
        <v>710</v>
      </c>
      <c r="B495" s="269" t="s">
        <v>535</v>
      </c>
      <c r="C495" s="269" t="s">
        <v>536</v>
      </c>
      <c r="D495" s="269" t="s">
        <v>573</v>
      </c>
      <c r="E495" s="269" t="s">
        <v>574</v>
      </c>
      <c r="F495" s="272">
        <v>558</v>
      </c>
      <c r="G495" s="272">
        <v>21204</v>
      </c>
      <c r="H495" s="272">
        <v>1</v>
      </c>
      <c r="I495" s="272">
        <v>38</v>
      </c>
      <c r="J495" s="272">
        <v>415</v>
      </c>
      <c r="K495" s="272">
        <v>16185</v>
      </c>
      <c r="L495" s="272">
        <v>0.76329937747594789</v>
      </c>
      <c r="M495" s="272">
        <v>39</v>
      </c>
      <c r="N495" s="272">
        <v>403</v>
      </c>
      <c r="O495" s="272">
        <v>15717</v>
      </c>
      <c r="P495" s="292">
        <v>0.74122807017543857</v>
      </c>
      <c r="Q495" s="273">
        <v>39</v>
      </c>
    </row>
    <row r="496" spans="1:17" ht="14.4" customHeight="1" x14ac:dyDescent="0.3">
      <c r="A496" s="268" t="s">
        <v>710</v>
      </c>
      <c r="B496" s="269" t="s">
        <v>535</v>
      </c>
      <c r="C496" s="269" t="s">
        <v>536</v>
      </c>
      <c r="D496" s="269" t="s">
        <v>579</v>
      </c>
      <c r="E496" s="269" t="s">
        <v>580</v>
      </c>
      <c r="F496" s="272">
        <v>50</v>
      </c>
      <c r="G496" s="272">
        <v>1950</v>
      </c>
      <c r="H496" s="272">
        <v>1</v>
      </c>
      <c r="I496" s="272">
        <v>39</v>
      </c>
      <c r="J496" s="272">
        <v>49</v>
      </c>
      <c r="K496" s="272">
        <v>1960</v>
      </c>
      <c r="L496" s="272">
        <v>1.0051282051282051</v>
      </c>
      <c r="M496" s="272">
        <v>40</v>
      </c>
      <c r="N496" s="272">
        <v>39</v>
      </c>
      <c r="O496" s="272">
        <v>1560</v>
      </c>
      <c r="P496" s="292">
        <v>0.8</v>
      </c>
      <c r="Q496" s="273">
        <v>40</v>
      </c>
    </row>
    <row r="497" spans="1:17" ht="14.4" customHeight="1" x14ac:dyDescent="0.3">
      <c r="A497" s="268" t="s">
        <v>710</v>
      </c>
      <c r="B497" s="269" t="s">
        <v>535</v>
      </c>
      <c r="C497" s="269" t="s">
        <v>536</v>
      </c>
      <c r="D497" s="269" t="s">
        <v>581</v>
      </c>
      <c r="E497" s="269" t="s">
        <v>582</v>
      </c>
      <c r="F497" s="272">
        <v>254</v>
      </c>
      <c r="G497" s="272">
        <v>28194</v>
      </c>
      <c r="H497" s="272">
        <v>1</v>
      </c>
      <c r="I497" s="272">
        <v>111</v>
      </c>
      <c r="J497" s="272">
        <v>299</v>
      </c>
      <c r="K497" s="272">
        <v>33488</v>
      </c>
      <c r="L497" s="272">
        <v>1.1877704476129674</v>
      </c>
      <c r="M497" s="272">
        <v>112</v>
      </c>
      <c r="N497" s="272">
        <v>298</v>
      </c>
      <c r="O497" s="272">
        <v>33674</v>
      </c>
      <c r="P497" s="292">
        <v>1.1943675959423992</v>
      </c>
      <c r="Q497" s="273">
        <v>113</v>
      </c>
    </row>
    <row r="498" spans="1:17" ht="14.4" customHeight="1" x14ac:dyDescent="0.3">
      <c r="A498" s="268" t="s">
        <v>710</v>
      </c>
      <c r="B498" s="269" t="s">
        <v>535</v>
      </c>
      <c r="C498" s="269" t="s">
        <v>536</v>
      </c>
      <c r="D498" s="269" t="s">
        <v>583</v>
      </c>
      <c r="E498" s="269" t="s">
        <v>584</v>
      </c>
      <c r="F498" s="272">
        <v>47</v>
      </c>
      <c r="G498" s="272">
        <v>987</v>
      </c>
      <c r="H498" s="272">
        <v>1</v>
      </c>
      <c r="I498" s="272">
        <v>21</v>
      </c>
      <c r="J498" s="272">
        <v>22</v>
      </c>
      <c r="K498" s="272">
        <v>462</v>
      </c>
      <c r="L498" s="272">
        <v>0.46808510638297873</v>
      </c>
      <c r="M498" s="272">
        <v>21</v>
      </c>
      <c r="N498" s="272">
        <v>29</v>
      </c>
      <c r="O498" s="272">
        <v>609</v>
      </c>
      <c r="P498" s="292">
        <v>0.61702127659574468</v>
      </c>
      <c r="Q498" s="273">
        <v>21</v>
      </c>
    </row>
    <row r="499" spans="1:17" ht="14.4" customHeight="1" x14ac:dyDescent="0.3">
      <c r="A499" s="268" t="s">
        <v>710</v>
      </c>
      <c r="B499" s="269" t="s">
        <v>535</v>
      </c>
      <c r="C499" s="269" t="s">
        <v>536</v>
      </c>
      <c r="D499" s="269" t="s">
        <v>587</v>
      </c>
      <c r="E499" s="269" t="s">
        <v>588</v>
      </c>
      <c r="F499" s="272">
        <v>70</v>
      </c>
      <c r="G499" s="272">
        <v>26740</v>
      </c>
      <c r="H499" s="272">
        <v>1</v>
      </c>
      <c r="I499" s="272">
        <v>382</v>
      </c>
      <c r="J499" s="272">
        <v>29</v>
      </c>
      <c r="K499" s="272">
        <v>11078</v>
      </c>
      <c r="L499" s="272">
        <v>0.41428571428571431</v>
      </c>
      <c r="M499" s="272">
        <v>382</v>
      </c>
      <c r="N499" s="272">
        <v>70</v>
      </c>
      <c r="O499" s="272">
        <v>26740</v>
      </c>
      <c r="P499" s="292">
        <v>1</v>
      </c>
      <c r="Q499" s="273">
        <v>382</v>
      </c>
    </row>
    <row r="500" spans="1:17" ht="14.4" customHeight="1" x14ac:dyDescent="0.3">
      <c r="A500" s="268" t="s">
        <v>710</v>
      </c>
      <c r="B500" s="269" t="s">
        <v>535</v>
      </c>
      <c r="C500" s="269" t="s">
        <v>536</v>
      </c>
      <c r="D500" s="269" t="s">
        <v>589</v>
      </c>
      <c r="E500" s="269" t="s">
        <v>590</v>
      </c>
      <c r="F500" s="272">
        <v>852</v>
      </c>
      <c r="G500" s="272">
        <v>414072</v>
      </c>
      <c r="H500" s="272">
        <v>1</v>
      </c>
      <c r="I500" s="272">
        <v>486</v>
      </c>
      <c r="J500" s="272">
        <v>765</v>
      </c>
      <c r="K500" s="272">
        <v>371790</v>
      </c>
      <c r="L500" s="272">
        <v>0.897887323943662</v>
      </c>
      <c r="M500" s="272">
        <v>486</v>
      </c>
      <c r="N500" s="272">
        <v>823</v>
      </c>
      <c r="O500" s="272">
        <v>399978</v>
      </c>
      <c r="P500" s="292">
        <v>0.965962441314554</v>
      </c>
      <c r="Q500" s="273">
        <v>486</v>
      </c>
    </row>
    <row r="501" spans="1:17" ht="14.4" customHeight="1" x14ac:dyDescent="0.3">
      <c r="A501" s="268" t="s">
        <v>710</v>
      </c>
      <c r="B501" s="269" t="s">
        <v>535</v>
      </c>
      <c r="C501" s="269" t="s">
        <v>536</v>
      </c>
      <c r="D501" s="269" t="s">
        <v>593</v>
      </c>
      <c r="E501" s="269" t="s">
        <v>594</v>
      </c>
      <c r="F501" s="272">
        <v>6</v>
      </c>
      <c r="G501" s="272">
        <v>216</v>
      </c>
      <c r="H501" s="272">
        <v>1</v>
      </c>
      <c r="I501" s="272">
        <v>36</v>
      </c>
      <c r="J501" s="272">
        <v>3</v>
      </c>
      <c r="K501" s="272">
        <v>108</v>
      </c>
      <c r="L501" s="272">
        <v>0.5</v>
      </c>
      <c r="M501" s="272">
        <v>36</v>
      </c>
      <c r="N501" s="272">
        <v>43</v>
      </c>
      <c r="O501" s="272">
        <v>1591</v>
      </c>
      <c r="P501" s="292">
        <v>7.3657407407407405</v>
      </c>
      <c r="Q501" s="273">
        <v>37</v>
      </c>
    </row>
    <row r="502" spans="1:17" ht="14.4" customHeight="1" x14ac:dyDescent="0.3">
      <c r="A502" s="268" t="s">
        <v>710</v>
      </c>
      <c r="B502" s="269" t="s">
        <v>535</v>
      </c>
      <c r="C502" s="269" t="s">
        <v>536</v>
      </c>
      <c r="D502" s="269" t="s">
        <v>597</v>
      </c>
      <c r="E502" s="269" t="s">
        <v>598</v>
      </c>
      <c r="F502" s="272">
        <v>1</v>
      </c>
      <c r="G502" s="272">
        <v>197</v>
      </c>
      <c r="H502" s="272">
        <v>1</v>
      </c>
      <c r="I502" s="272">
        <v>197</v>
      </c>
      <c r="J502" s="272"/>
      <c r="K502" s="272"/>
      <c r="L502" s="272"/>
      <c r="M502" s="272"/>
      <c r="N502" s="272"/>
      <c r="O502" s="272"/>
      <c r="P502" s="292"/>
      <c r="Q502" s="273"/>
    </row>
    <row r="503" spans="1:17" ht="14.4" customHeight="1" x14ac:dyDescent="0.3">
      <c r="A503" s="268" t="s">
        <v>710</v>
      </c>
      <c r="B503" s="269" t="s">
        <v>535</v>
      </c>
      <c r="C503" s="269" t="s">
        <v>536</v>
      </c>
      <c r="D503" s="269" t="s">
        <v>599</v>
      </c>
      <c r="E503" s="269" t="s">
        <v>600</v>
      </c>
      <c r="F503" s="272">
        <v>66</v>
      </c>
      <c r="G503" s="272">
        <v>29304</v>
      </c>
      <c r="H503" s="272">
        <v>1</v>
      </c>
      <c r="I503" s="272">
        <v>444</v>
      </c>
      <c r="J503" s="272">
        <v>72</v>
      </c>
      <c r="K503" s="272">
        <v>31968</v>
      </c>
      <c r="L503" s="272">
        <v>1.0909090909090908</v>
      </c>
      <c r="M503" s="272">
        <v>444</v>
      </c>
      <c r="N503" s="272">
        <v>51</v>
      </c>
      <c r="O503" s="272">
        <v>22644</v>
      </c>
      <c r="P503" s="292">
        <v>0.77272727272727271</v>
      </c>
      <c r="Q503" s="273">
        <v>444</v>
      </c>
    </row>
    <row r="504" spans="1:17" ht="14.4" customHeight="1" x14ac:dyDescent="0.3">
      <c r="A504" s="268" t="s">
        <v>710</v>
      </c>
      <c r="B504" s="269" t="s">
        <v>535</v>
      </c>
      <c r="C504" s="269" t="s">
        <v>536</v>
      </c>
      <c r="D504" s="269" t="s">
        <v>601</v>
      </c>
      <c r="E504" s="269" t="s">
        <v>602</v>
      </c>
      <c r="F504" s="272"/>
      <c r="G504" s="272"/>
      <c r="H504" s="272"/>
      <c r="I504" s="272"/>
      <c r="J504" s="272">
        <v>1</v>
      </c>
      <c r="K504" s="272">
        <v>530</v>
      </c>
      <c r="L504" s="272"/>
      <c r="M504" s="272">
        <v>530</v>
      </c>
      <c r="N504" s="272"/>
      <c r="O504" s="272"/>
      <c r="P504" s="292"/>
      <c r="Q504" s="273"/>
    </row>
    <row r="505" spans="1:17" ht="14.4" customHeight="1" x14ac:dyDescent="0.3">
      <c r="A505" s="268" t="s">
        <v>710</v>
      </c>
      <c r="B505" s="269" t="s">
        <v>535</v>
      </c>
      <c r="C505" s="269" t="s">
        <v>536</v>
      </c>
      <c r="D505" s="269" t="s">
        <v>603</v>
      </c>
      <c r="E505" s="269" t="s">
        <v>604</v>
      </c>
      <c r="F505" s="272">
        <v>321</v>
      </c>
      <c r="G505" s="272">
        <v>12840</v>
      </c>
      <c r="H505" s="272">
        <v>1</v>
      </c>
      <c r="I505" s="272">
        <v>40</v>
      </c>
      <c r="J505" s="272">
        <v>329</v>
      </c>
      <c r="K505" s="272">
        <v>13160</v>
      </c>
      <c r="L505" s="272">
        <v>1.0249221183800623</v>
      </c>
      <c r="M505" s="272">
        <v>40</v>
      </c>
      <c r="N505" s="272">
        <v>352</v>
      </c>
      <c r="O505" s="272">
        <v>14432</v>
      </c>
      <c r="P505" s="292">
        <v>1.12398753894081</v>
      </c>
      <c r="Q505" s="273">
        <v>41</v>
      </c>
    </row>
    <row r="506" spans="1:17" ht="14.4" customHeight="1" x14ac:dyDescent="0.3">
      <c r="A506" s="268" t="s">
        <v>710</v>
      </c>
      <c r="B506" s="269" t="s">
        <v>535</v>
      </c>
      <c r="C506" s="269" t="s">
        <v>536</v>
      </c>
      <c r="D506" s="269" t="s">
        <v>607</v>
      </c>
      <c r="E506" s="269" t="s">
        <v>608</v>
      </c>
      <c r="F506" s="272"/>
      <c r="G506" s="272"/>
      <c r="H506" s="272"/>
      <c r="I506" s="272"/>
      <c r="J506" s="272">
        <v>9</v>
      </c>
      <c r="K506" s="272">
        <v>4410</v>
      </c>
      <c r="L506" s="272"/>
      <c r="M506" s="272">
        <v>490</v>
      </c>
      <c r="N506" s="272">
        <v>13</v>
      </c>
      <c r="O506" s="272">
        <v>6370</v>
      </c>
      <c r="P506" s="292"/>
      <c r="Q506" s="273">
        <v>490</v>
      </c>
    </row>
    <row r="507" spans="1:17" ht="14.4" customHeight="1" x14ac:dyDescent="0.3">
      <c r="A507" s="268" t="s">
        <v>710</v>
      </c>
      <c r="B507" s="269" t="s">
        <v>535</v>
      </c>
      <c r="C507" s="269" t="s">
        <v>536</v>
      </c>
      <c r="D507" s="269" t="s">
        <v>613</v>
      </c>
      <c r="E507" s="269" t="s">
        <v>614</v>
      </c>
      <c r="F507" s="272">
        <v>17</v>
      </c>
      <c r="G507" s="272">
        <v>527</v>
      </c>
      <c r="H507" s="272">
        <v>1</v>
      </c>
      <c r="I507" s="272">
        <v>31</v>
      </c>
      <c r="J507" s="272">
        <v>27</v>
      </c>
      <c r="K507" s="272">
        <v>837</v>
      </c>
      <c r="L507" s="272">
        <v>1.588235294117647</v>
      </c>
      <c r="M507" s="272">
        <v>31</v>
      </c>
      <c r="N507" s="272">
        <v>14</v>
      </c>
      <c r="O507" s="272">
        <v>434</v>
      </c>
      <c r="P507" s="292">
        <v>0.82352941176470584</v>
      </c>
      <c r="Q507" s="273">
        <v>31</v>
      </c>
    </row>
    <row r="508" spans="1:17" ht="14.4" customHeight="1" x14ac:dyDescent="0.3">
      <c r="A508" s="268" t="s">
        <v>710</v>
      </c>
      <c r="B508" s="269" t="s">
        <v>535</v>
      </c>
      <c r="C508" s="269" t="s">
        <v>536</v>
      </c>
      <c r="D508" s="269" t="s">
        <v>615</v>
      </c>
      <c r="E508" s="269" t="s">
        <v>616</v>
      </c>
      <c r="F508" s="272">
        <v>2</v>
      </c>
      <c r="G508" s="272">
        <v>1922</v>
      </c>
      <c r="H508" s="272">
        <v>1</v>
      </c>
      <c r="I508" s="272">
        <v>961</v>
      </c>
      <c r="J508" s="272"/>
      <c r="K508" s="272"/>
      <c r="L508" s="272"/>
      <c r="M508" s="272"/>
      <c r="N508" s="272">
        <v>1</v>
      </c>
      <c r="O508" s="272">
        <v>961</v>
      </c>
      <c r="P508" s="292">
        <v>0.5</v>
      </c>
      <c r="Q508" s="273">
        <v>961</v>
      </c>
    </row>
    <row r="509" spans="1:17" ht="14.4" customHeight="1" x14ac:dyDescent="0.3">
      <c r="A509" s="268" t="s">
        <v>710</v>
      </c>
      <c r="B509" s="269" t="s">
        <v>535</v>
      </c>
      <c r="C509" s="269" t="s">
        <v>536</v>
      </c>
      <c r="D509" s="269" t="s">
        <v>625</v>
      </c>
      <c r="E509" s="269" t="s">
        <v>626</v>
      </c>
      <c r="F509" s="272"/>
      <c r="G509" s="272"/>
      <c r="H509" s="272"/>
      <c r="I509" s="272"/>
      <c r="J509" s="272">
        <v>1</v>
      </c>
      <c r="K509" s="272">
        <v>204</v>
      </c>
      <c r="L509" s="272"/>
      <c r="M509" s="272">
        <v>204</v>
      </c>
      <c r="N509" s="272">
        <v>2</v>
      </c>
      <c r="O509" s="272">
        <v>410</v>
      </c>
      <c r="P509" s="292"/>
      <c r="Q509" s="273">
        <v>205</v>
      </c>
    </row>
    <row r="510" spans="1:17" ht="14.4" customHeight="1" x14ac:dyDescent="0.3">
      <c r="A510" s="268" t="s">
        <v>710</v>
      </c>
      <c r="B510" s="269" t="s">
        <v>535</v>
      </c>
      <c r="C510" s="269" t="s">
        <v>536</v>
      </c>
      <c r="D510" s="269" t="s">
        <v>627</v>
      </c>
      <c r="E510" s="269" t="s">
        <v>628</v>
      </c>
      <c r="F510" s="272"/>
      <c r="G510" s="272"/>
      <c r="H510" s="272"/>
      <c r="I510" s="272"/>
      <c r="J510" s="272">
        <v>1</v>
      </c>
      <c r="K510" s="272">
        <v>376</v>
      </c>
      <c r="L510" s="272"/>
      <c r="M510" s="272">
        <v>376</v>
      </c>
      <c r="N510" s="272">
        <v>2</v>
      </c>
      <c r="O510" s="272">
        <v>754</v>
      </c>
      <c r="P510" s="292"/>
      <c r="Q510" s="273">
        <v>377</v>
      </c>
    </row>
    <row r="511" spans="1:17" ht="14.4" customHeight="1" x14ac:dyDescent="0.3">
      <c r="A511" s="268" t="s">
        <v>710</v>
      </c>
      <c r="B511" s="269" t="s">
        <v>535</v>
      </c>
      <c r="C511" s="269" t="s">
        <v>536</v>
      </c>
      <c r="D511" s="269" t="s">
        <v>631</v>
      </c>
      <c r="E511" s="269" t="s">
        <v>632</v>
      </c>
      <c r="F511" s="272"/>
      <c r="G511" s="272"/>
      <c r="H511" s="272"/>
      <c r="I511" s="272"/>
      <c r="J511" s="272">
        <v>5</v>
      </c>
      <c r="K511" s="272">
        <v>1150</v>
      </c>
      <c r="L511" s="272"/>
      <c r="M511" s="272">
        <v>230</v>
      </c>
      <c r="N511" s="272">
        <v>5</v>
      </c>
      <c r="O511" s="272">
        <v>1155</v>
      </c>
      <c r="P511" s="292"/>
      <c r="Q511" s="273">
        <v>231</v>
      </c>
    </row>
    <row r="512" spans="1:17" ht="14.4" customHeight="1" x14ac:dyDescent="0.3">
      <c r="A512" s="268" t="s">
        <v>710</v>
      </c>
      <c r="B512" s="269" t="s">
        <v>535</v>
      </c>
      <c r="C512" s="269" t="s">
        <v>536</v>
      </c>
      <c r="D512" s="269" t="s">
        <v>633</v>
      </c>
      <c r="E512" s="269" t="s">
        <v>634</v>
      </c>
      <c r="F512" s="272"/>
      <c r="G512" s="272"/>
      <c r="H512" s="272"/>
      <c r="I512" s="272"/>
      <c r="J512" s="272">
        <v>5</v>
      </c>
      <c r="K512" s="272">
        <v>1220</v>
      </c>
      <c r="L512" s="272"/>
      <c r="M512" s="272">
        <v>244</v>
      </c>
      <c r="N512" s="272">
        <v>5</v>
      </c>
      <c r="O512" s="272">
        <v>1225</v>
      </c>
      <c r="P512" s="292"/>
      <c r="Q512" s="273">
        <v>245</v>
      </c>
    </row>
    <row r="513" spans="1:17" ht="14.4" customHeight="1" x14ac:dyDescent="0.3">
      <c r="A513" s="268" t="s">
        <v>710</v>
      </c>
      <c r="B513" s="269" t="s">
        <v>535</v>
      </c>
      <c r="C513" s="269" t="s">
        <v>536</v>
      </c>
      <c r="D513" s="269" t="s">
        <v>635</v>
      </c>
      <c r="E513" s="269" t="s">
        <v>636</v>
      </c>
      <c r="F513" s="272">
        <v>215</v>
      </c>
      <c r="G513" s="272">
        <v>27520</v>
      </c>
      <c r="H513" s="272">
        <v>1</v>
      </c>
      <c r="I513" s="272">
        <v>128</v>
      </c>
      <c r="J513" s="272">
        <v>240</v>
      </c>
      <c r="K513" s="272">
        <v>30720</v>
      </c>
      <c r="L513" s="272">
        <v>1.1162790697674418</v>
      </c>
      <c r="M513" s="272">
        <v>128</v>
      </c>
      <c r="N513" s="272">
        <v>289</v>
      </c>
      <c r="O513" s="272">
        <v>37281</v>
      </c>
      <c r="P513" s="292">
        <v>1.3546875</v>
      </c>
      <c r="Q513" s="273">
        <v>129</v>
      </c>
    </row>
    <row r="514" spans="1:17" ht="14.4" customHeight="1" x14ac:dyDescent="0.3">
      <c r="A514" s="268" t="s">
        <v>710</v>
      </c>
      <c r="B514" s="269" t="s">
        <v>535</v>
      </c>
      <c r="C514" s="269" t="s">
        <v>536</v>
      </c>
      <c r="D514" s="269" t="s">
        <v>637</v>
      </c>
      <c r="E514" s="269" t="s">
        <v>638</v>
      </c>
      <c r="F514" s="272">
        <v>115</v>
      </c>
      <c r="G514" s="272">
        <v>4485</v>
      </c>
      <c r="H514" s="272">
        <v>1</v>
      </c>
      <c r="I514" s="272">
        <v>39</v>
      </c>
      <c r="J514" s="272">
        <v>156</v>
      </c>
      <c r="K514" s="272">
        <v>6084</v>
      </c>
      <c r="L514" s="272">
        <v>1.3565217391304347</v>
      </c>
      <c r="M514" s="272">
        <v>39</v>
      </c>
      <c r="N514" s="272">
        <v>154</v>
      </c>
      <c r="O514" s="272">
        <v>6160</v>
      </c>
      <c r="P514" s="292">
        <v>1.3734671125975473</v>
      </c>
      <c r="Q514" s="273">
        <v>40</v>
      </c>
    </row>
    <row r="515" spans="1:17" ht="14.4" customHeight="1" x14ac:dyDescent="0.3">
      <c r="A515" s="268" t="s">
        <v>710</v>
      </c>
      <c r="B515" s="269" t="s">
        <v>535</v>
      </c>
      <c r="C515" s="269" t="s">
        <v>536</v>
      </c>
      <c r="D515" s="269" t="s">
        <v>639</v>
      </c>
      <c r="E515" s="269" t="s">
        <v>640</v>
      </c>
      <c r="F515" s="272">
        <v>9</v>
      </c>
      <c r="G515" s="272">
        <v>17991</v>
      </c>
      <c r="H515" s="272">
        <v>1</v>
      </c>
      <c r="I515" s="272">
        <v>1999</v>
      </c>
      <c r="J515" s="272">
        <v>9</v>
      </c>
      <c r="K515" s="272">
        <v>18117</v>
      </c>
      <c r="L515" s="272">
        <v>1.0070035017508754</v>
      </c>
      <c r="M515" s="272">
        <v>2013</v>
      </c>
      <c r="N515" s="272">
        <v>24</v>
      </c>
      <c r="O515" s="272">
        <v>48696</v>
      </c>
      <c r="P515" s="292">
        <v>2.7066866766716693</v>
      </c>
      <c r="Q515" s="273">
        <v>2029</v>
      </c>
    </row>
    <row r="516" spans="1:17" ht="14.4" customHeight="1" x14ac:dyDescent="0.3">
      <c r="A516" s="268" t="s">
        <v>710</v>
      </c>
      <c r="B516" s="269" t="s">
        <v>535</v>
      </c>
      <c r="C516" s="269" t="s">
        <v>536</v>
      </c>
      <c r="D516" s="269" t="s">
        <v>643</v>
      </c>
      <c r="E516" s="269" t="s">
        <v>644</v>
      </c>
      <c r="F516" s="272"/>
      <c r="G516" s="272"/>
      <c r="H516" s="272"/>
      <c r="I516" s="272"/>
      <c r="J516" s="272"/>
      <c r="K516" s="272"/>
      <c r="L516" s="272"/>
      <c r="M516" s="272"/>
      <c r="N516" s="272">
        <v>3</v>
      </c>
      <c r="O516" s="272">
        <v>3669</v>
      </c>
      <c r="P516" s="292"/>
      <c r="Q516" s="273">
        <v>1223</v>
      </c>
    </row>
    <row r="517" spans="1:17" ht="14.4" customHeight="1" x14ac:dyDescent="0.3">
      <c r="A517" s="268" t="s">
        <v>710</v>
      </c>
      <c r="B517" s="269" t="s">
        <v>535</v>
      </c>
      <c r="C517" s="269" t="s">
        <v>536</v>
      </c>
      <c r="D517" s="269" t="s">
        <v>645</v>
      </c>
      <c r="E517" s="269" t="s">
        <v>646</v>
      </c>
      <c r="F517" s="272">
        <v>33</v>
      </c>
      <c r="G517" s="272">
        <v>25113</v>
      </c>
      <c r="H517" s="272">
        <v>1</v>
      </c>
      <c r="I517" s="272">
        <v>761</v>
      </c>
      <c r="J517" s="272">
        <v>42</v>
      </c>
      <c r="K517" s="272">
        <v>31962</v>
      </c>
      <c r="L517" s="272">
        <v>1.2727272727272727</v>
      </c>
      <c r="M517" s="272">
        <v>761</v>
      </c>
      <c r="N517" s="272">
        <v>35</v>
      </c>
      <c r="O517" s="272">
        <v>26635</v>
      </c>
      <c r="P517" s="292">
        <v>1.0606060606060606</v>
      </c>
      <c r="Q517" s="273">
        <v>761</v>
      </c>
    </row>
    <row r="518" spans="1:17" ht="14.4" customHeight="1" x14ac:dyDescent="0.3">
      <c r="A518" s="268" t="s">
        <v>710</v>
      </c>
      <c r="B518" s="269" t="s">
        <v>535</v>
      </c>
      <c r="C518" s="269" t="s">
        <v>536</v>
      </c>
      <c r="D518" s="269" t="s">
        <v>647</v>
      </c>
      <c r="E518" s="269" t="s">
        <v>648</v>
      </c>
      <c r="F518" s="272">
        <v>794</v>
      </c>
      <c r="G518" s="272">
        <v>12704</v>
      </c>
      <c r="H518" s="272">
        <v>1</v>
      </c>
      <c r="I518" s="272">
        <v>16</v>
      </c>
      <c r="J518" s="272">
        <v>746</v>
      </c>
      <c r="K518" s="272">
        <v>11936</v>
      </c>
      <c r="L518" s="272">
        <v>0.93954659949622166</v>
      </c>
      <c r="M518" s="272">
        <v>16</v>
      </c>
      <c r="N518" s="272">
        <v>854</v>
      </c>
      <c r="O518" s="272">
        <v>13664</v>
      </c>
      <c r="P518" s="292">
        <v>1.0755667506297228</v>
      </c>
      <c r="Q518" s="273">
        <v>16</v>
      </c>
    </row>
    <row r="519" spans="1:17" ht="14.4" customHeight="1" x14ac:dyDescent="0.3">
      <c r="A519" s="268" t="s">
        <v>710</v>
      </c>
      <c r="B519" s="269" t="s">
        <v>535</v>
      </c>
      <c r="C519" s="269" t="s">
        <v>536</v>
      </c>
      <c r="D519" s="269" t="s">
        <v>649</v>
      </c>
      <c r="E519" s="269" t="s">
        <v>650</v>
      </c>
      <c r="F519" s="272">
        <v>2</v>
      </c>
      <c r="G519" s="272">
        <v>260</v>
      </c>
      <c r="H519" s="272">
        <v>1</v>
      </c>
      <c r="I519" s="272">
        <v>130</v>
      </c>
      <c r="J519" s="272">
        <v>1</v>
      </c>
      <c r="K519" s="272">
        <v>131</v>
      </c>
      <c r="L519" s="272">
        <v>0.50384615384615383</v>
      </c>
      <c r="M519" s="272">
        <v>131</v>
      </c>
      <c r="N519" s="272">
        <v>1</v>
      </c>
      <c r="O519" s="272">
        <v>133</v>
      </c>
      <c r="P519" s="292">
        <v>0.5115384615384615</v>
      </c>
      <c r="Q519" s="273">
        <v>133</v>
      </c>
    </row>
    <row r="520" spans="1:17" ht="14.4" customHeight="1" x14ac:dyDescent="0.3">
      <c r="A520" s="268" t="s">
        <v>710</v>
      </c>
      <c r="B520" s="269" t="s">
        <v>535</v>
      </c>
      <c r="C520" s="269" t="s">
        <v>536</v>
      </c>
      <c r="D520" s="269" t="s">
        <v>651</v>
      </c>
      <c r="E520" s="269" t="s">
        <v>652</v>
      </c>
      <c r="F520" s="272"/>
      <c r="G520" s="272"/>
      <c r="H520" s="272"/>
      <c r="I520" s="272"/>
      <c r="J520" s="272">
        <v>1</v>
      </c>
      <c r="K520" s="272">
        <v>505</v>
      </c>
      <c r="L520" s="272"/>
      <c r="M520" s="272">
        <v>505</v>
      </c>
      <c r="N520" s="272"/>
      <c r="O520" s="272"/>
      <c r="P520" s="292"/>
      <c r="Q520" s="273"/>
    </row>
    <row r="521" spans="1:17" ht="14.4" customHeight="1" x14ac:dyDescent="0.3">
      <c r="A521" s="268" t="s">
        <v>710</v>
      </c>
      <c r="B521" s="269" t="s">
        <v>535</v>
      </c>
      <c r="C521" s="269" t="s">
        <v>536</v>
      </c>
      <c r="D521" s="269" t="s">
        <v>653</v>
      </c>
      <c r="E521" s="269" t="s">
        <v>654</v>
      </c>
      <c r="F521" s="272">
        <v>1</v>
      </c>
      <c r="G521" s="272">
        <v>101</v>
      </c>
      <c r="H521" s="272">
        <v>1</v>
      </c>
      <c r="I521" s="272">
        <v>101</v>
      </c>
      <c r="J521" s="272">
        <v>2</v>
      </c>
      <c r="K521" s="272">
        <v>202</v>
      </c>
      <c r="L521" s="272">
        <v>2</v>
      </c>
      <c r="M521" s="272">
        <v>101</v>
      </c>
      <c r="N521" s="272">
        <v>2</v>
      </c>
      <c r="O521" s="272">
        <v>204</v>
      </c>
      <c r="P521" s="292">
        <v>2.0198019801980198</v>
      </c>
      <c r="Q521" s="273">
        <v>102</v>
      </c>
    </row>
    <row r="522" spans="1:17" ht="14.4" customHeight="1" x14ac:dyDescent="0.3">
      <c r="A522" s="268" t="s">
        <v>710</v>
      </c>
      <c r="B522" s="269" t="s">
        <v>535</v>
      </c>
      <c r="C522" s="269" t="s">
        <v>536</v>
      </c>
      <c r="D522" s="269" t="s">
        <v>655</v>
      </c>
      <c r="E522" s="269" t="s">
        <v>656</v>
      </c>
      <c r="F522" s="272">
        <v>3</v>
      </c>
      <c r="G522" s="272">
        <v>636</v>
      </c>
      <c r="H522" s="272">
        <v>1</v>
      </c>
      <c r="I522" s="272">
        <v>212</v>
      </c>
      <c r="J522" s="272">
        <v>5</v>
      </c>
      <c r="K522" s="272">
        <v>1070</v>
      </c>
      <c r="L522" s="272">
        <v>1.6823899371069182</v>
      </c>
      <c r="M522" s="272">
        <v>214</v>
      </c>
      <c r="N522" s="272">
        <v>4</v>
      </c>
      <c r="O522" s="272">
        <v>860</v>
      </c>
      <c r="P522" s="292">
        <v>1.3522012578616351</v>
      </c>
      <c r="Q522" s="273">
        <v>215</v>
      </c>
    </row>
    <row r="523" spans="1:17" ht="14.4" customHeight="1" x14ac:dyDescent="0.3">
      <c r="A523" s="268" t="s">
        <v>711</v>
      </c>
      <c r="B523" s="269" t="s">
        <v>535</v>
      </c>
      <c r="C523" s="269" t="s">
        <v>536</v>
      </c>
      <c r="D523" s="269" t="s">
        <v>537</v>
      </c>
      <c r="E523" s="269" t="s">
        <v>538</v>
      </c>
      <c r="F523" s="272">
        <v>67</v>
      </c>
      <c r="G523" s="272">
        <v>10586</v>
      </c>
      <c r="H523" s="272">
        <v>1</v>
      </c>
      <c r="I523" s="272">
        <v>158</v>
      </c>
      <c r="J523" s="272">
        <v>109</v>
      </c>
      <c r="K523" s="272">
        <v>17222</v>
      </c>
      <c r="L523" s="272">
        <v>1.6268656716417911</v>
      </c>
      <c r="M523" s="272">
        <v>158</v>
      </c>
      <c r="N523" s="272">
        <v>97</v>
      </c>
      <c r="O523" s="272">
        <v>15423</v>
      </c>
      <c r="P523" s="292">
        <v>1.4569242395616853</v>
      </c>
      <c r="Q523" s="273">
        <v>159</v>
      </c>
    </row>
    <row r="524" spans="1:17" ht="14.4" customHeight="1" x14ac:dyDescent="0.3">
      <c r="A524" s="268" t="s">
        <v>711</v>
      </c>
      <c r="B524" s="269" t="s">
        <v>535</v>
      </c>
      <c r="C524" s="269" t="s">
        <v>536</v>
      </c>
      <c r="D524" s="269" t="s">
        <v>539</v>
      </c>
      <c r="E524" s="269" t="s">
        <v>540</v>
      </c>
      <c r="F524" s="272">
        <v>28</v>
      </c>
      <c r="G524" s="272">
        <v>2324</v>
      </c>
      <c r="H524" s="272">
        <v>1</v>
      </c>
      <c r="I524" s="272">
        <v>83</v>
      </c>
      <c r="J524" s="272">
        <v>48</v>
      </c>
      <c r="K524" s="272">
        <v>3984</v>
      </c>
      <c r="L524" s="272">
        <v>1.7142857142857142</v>
      </c>
      <c r="M524" s="272">
        <v>83</v>
      </c>
      <c r="N524" s="272">
        <v>36</v>
      </c>
      <c r="O524" s="272">
        <v>3024</v>
      </c>
      <c r="P524" s="292">
        <v>1.3012048192771084</v>
      </c>
      <c r="Q524" s="273">
        <v>84</v>
      </c>
    </row>
    <row r="525" spans="1:17" ht="14.4" customHeight="1" x14ac:dyDescent="0.3">
      <c r="A525" s="268" t="s">
        <v>711</v>
      </c>
      <c r="B525" s="269" t="s">
        <v>535</v>
      </c>
      <c r="C525" s="269" t="s">
        <v>536</v>
      </c>
      <c r="D525" s="269" t="s">
        <v>553</v>
      </c>
      <c r="E525" s="269" t="s">
        <v>554</v>
      </c>
      <c r="F525" s="272">
        <v>1</v>
      </c>
      <c r="G525" s="272">
        <v>94</v>
      </c>
      <c r="H525" s="272">
        <v>1</v>
      </c>
      <c r="I525" s="272">
        <v>94</v>
      </c>
      <c r="J525" s="272">
        <v>3</v>
      </c>
      <c r="K525" s="272">
        <v>285</v>
      </c>
      <c r="L525" s="272">
        <v>3.0319148936170213</v>
      </c>
      <c r="M525" s="272">
        <v>95</v>
      </c>
      <c r="N525" s="272">
        <v>3</v>
      </c>
      <c r="O525" s="272">
        <v>288</v>
      </c>
      <c r="P525" s="292">
        <v>3.0638297872340425</v>
      </c>
      <c r="Q525" s="273">
        <v>96</v>
      </c>
    </row>
    <row r="526" spans="1:17" ht="14.4" customHeight="1" x14ac:dyDescent="0.3">
      <c r="A526" s="268" t="s">
        <v>711</v>
      </c>
      <c r="B526" s="269" t="s">
        <v>535</v>
      </c>
      <c r="C526" s="269" t="s">
        <v>536</v>
      </c>
      <c r="D526" s="269" t="s">
        <v>565</v>
      </c>
      <c r="E526" s="269" t="s">
        <v>566</v>
      </c>
      <c r="F526" s="272">
        <v>2</v>
      </c>
      <c r="G526" s="272">
        <v>2324</v>
      </c>
      <c r="H526" s="272">
        <v>1</v>
      </c>
      <c r="I526" s="272">
        <v>1162</v>
      </c>
      <c r="J526" s="272"/>
      <c r="K526" s="272"/>
      <c r="L526" s="272"/>
      <c r="M526" s="272"/>
      <c r="N526" s="272"/>
      <c r="O526" s="272"/>
      <c r="P526" s="292"/>
      <c r="Q526" s="273"/>
    </row>
    <row r="527" spans="1:17" ht="14.4" customHeight="1" x14ac:dyDescent="0.3">
      <c r="A527" s="268" t="s">
        <v>711</v>
      </c>
      <c r="B527" s="269" t="s">
        <v>535</v>
      </c>
      <c r="C527" s="269" t="s">
        <v>536</v>
      </c>
      <c r="D527" s="269" t="s">
        <v>573</v>
      </c>
      <c r="E527" s="269" t="s">
        <v>574</v>
      </c>
      <c r="F527" s="272">
        <v>61</v>
      </c>
      <c r="G527" s="272">
        <v>2318</v>
      </c>
      <c r="H527" s="272">
        <v>1</v>
      </c>
      <c r="I527" s="272">
        <v>38</v>
      </c>
      <c r="J527" s="272">
        <v>101</v>
      </c>
      <c r="K527" s="272">
        <v>3939</v>
      </c>
      <c r="L527" s="272">
        <v>1.6993097497842968</v>
      </c>
      <c r="M527" s="272">
        <v>39</v>
      </c>
      <c r="N527" s="272">
        <v>89</v>
      </c>
      <c r="O527" s="272">
        <v>3471</v>
      </c>
      <c r="P527" s="292">
        <v>1.497411561691113</v>
      </c>
      <c r="Q527" s="273">
        <v>39</v>
      </c>
    </row>
    <row r="528" spans="1:17" ht="14.4" customHeight="1" x14ac:dyDescent="0.3">
      <c r="A528" s="268" t="s">
        <v>711</v>
      </c>
      <c r="B528" s="269" t="s">
        <v>535</v>
      </c>
      <c r="C528" s="269" t="s">
        <v>536</v>
      </c>
      <c r="D528" s="269" t="s">
        <v>579</v>
      </c>
      <c r="E528" s="269" t="s">
        <v>580</v>
      </c>
      <c r="F528" s="272">
        <v>25</v>
      </c>
      <c r="G528" s="272">
        <v>975</v>
      </c>
      <c r="H528" s="272">
        <v>1</v>
      </c>
      <c r="I528" s="272">
        <v>39</v>
      </c>
      <c r="J528" s="272">
        <v>32</v>
      </c>
      <c r="K528" s="272">
        <v>1280</v>
      </c>
      <c r="L528" s="272">
        <v>1.3128205128205128</v>
      </c>
      <c r="M528" s="272">
        <v>40</v>
      </c>
      <c r="N528" s="272">
        <v>24</v>
      </c>
      <c r="O528" s="272">
        <v>960</v>
      </c>
      <c r="P528" s="292">
        <v>0.98461538461538467</v>
      </c>
      <c r="Q528" s="273">
        <v>40</v>
      </c>
    </row>
    <row r="529" spans="1:17" ht="14.4" customHeight="1" x14ac:dyDescent="0.3">
      <c r="A529" s="268" t="s">
        <v>711</v>
      </c>
      <c r="B529" s="269" t="s">
        <v>535</v>
      </c>
      <c r="C529" s="269" t="s">
        <v>536</v>
      </c>
      <c r="D529" s="269" t="s">
        <v>581</v>
      </c>
      <c r="E529" s="269" t="s">
        <v>582</v>
      </c>
      <c r="F529" s="272">
        <v>138</v>
      </c>
      <c r="G529" s="272">
        <v>15318</v>
      </c>
      <c r="H529" s="272">
        <v>1</v>
      </c>
      <c r="I529" s="272">
        <v>111</v>
      </c>
      <c r="J529" s="272">
        <v>234</v>
      </c>
      <c r="K529" s="272">
        <v>26208</v>
      </c>
      <c r="L529" s="272">
        <v>1.7109283196239717</v>
      </c>
      <c r="M529" s="272">
        <v>112</v>
      </c>
      <c r="N529" s="272">
        <v>204</v>
      </c>
      <c r="O529" s="272">
        <v>23052</v>
      </c>
      <c r="P529" s="292">
        <v>1.5048962005483744</v>
      </c>
      <c r="Q529" s="273">
        <v>113</v>
      </c>
    </row>
    <row r="530" spans="1:17" ht="14.4" customHeight="1" x14ac:dyDescent="0.3">
      <c r="A530" s="268" t="s">
        <v>711</v>
      </c>
      <c r="B530" s="269" t="s">
        <v>535</v>
      </c>
      <c r="C530" s="269" t="s">
        <v>536</v>
      </c>
      <c r="D530" s="269" t="s">
        <v>583</v>
      </c>
      <c r="E530" s="269" t="s">
        <v>584</v>
      </c>
      <c r="F530" s="272">
        <v>10</v>
      </c>
      <c r="G530" s="272">
        <v>210</v>
      </c>
      <c r="H530" s="272">
        <v>1</v>
      </c>
      <c r="I530" s="272">
        <v>21</v>
      </c>
      <c r="J530" s="272">
        <v>17</v>
      </c>
      <c r="K530" s="272">
        <v>357</v>
      </c>
      <c r="L530" s="272">
        <v>1.7</v>
      </c>
      <c r="M530" s="272">
        <v>21</v>
      </c>
      <c r="N530" s="272">
        <v>8</v>
      </c>
      <c r="O530" s="272">
        <v>168</v>
      </c>
      <c r="P530" s="292">
        <v>0.8</v>
      </c>
      <c r="Q530" s="273">
        <v>21</v>
      </c>
    </row>
    <row r="531" spans="1:17" ht="14.4" customHeight="1" x14ac:dyDescent="0.3">
      <c r="A531" s="268" t="s">
        <v>711</v>
      </c>
      <c r="B531" s="269" t="s">
        <v>535</v>
      </c>
      <c r="C531" s="269" t="s">
        <v>536</v>
      </c>
      <c r="D531" s="269" t="s">
        <v>587</v>
      </c>
      <c r="E531" s="269" t="s">
        <v>588</v>
      </c>
      <c r="F531" s="272">
        <v>6</v>
      </c>
      <c r="G531" s="272">
        <v>2292</v>
      </c>
      <c r="H531" s="272">
        <v>1</v>
      </c>
      <c r="I531" s="272">
        <v>382</v>
      </c>
      <c r="J531" s="272">
        <v>7</v>
      </c>
      <c r="K531" s="272">
        <v>2674</v>
      </c>
      <c r="L531" s="272">
        <v>1.1666666666666667</v>
      </c>
      <c r="M531" s="272">
        <v>382</v>
      </c>
      <c r="N531" s="272">
        <v>3</v>
      </c>
      <c r="O531" s="272">
        <v>1146</v>
      </c>
      <c r="P531" s="292">
        <v>0.5</v>
      </c>
      <c r="Q531" s="273">
        <v>382</v>
      </c>
    </row>
    <row r="532" spans="1:17" ht="14.4" customHeight="1" x14ac:dyDescent="0.3">
      <c r="A532" s="268" t="s">
        <v>711</v>
      </c>
      <c r="B532" s="269" t="s">
        <v>535</v>
      </c>
      <c r="C532" s="269" t="s">
        <v>536</v>
      </c>
      <c r="D532" s="269" t="s">
        <v>589</v>
      </c>
      <c r="E532" s="269" t="s">
        <v>590</v>
      </c>
      <c r="F532" s="272">
        <v>33</v>
      </c>
      <c r="G532" s="272">
        <v>16038</v>
      </c>
      <c r="H532" s="272">
        <v>1</v>
      </c>
      <c r="I532" s="272">
        <v>486</v>
      </c>
      <c r="J532" s="272">
        <v>44</v>
      </c>
      <c r="K532" s="272">
        <v>21384</v>
      </c>
      <c r="L532" s="272">
        <v>1.3333333333333333</v>
      </c>
      <c r="M532" s="272">
        <v>486</v>
      </c>
      <c r="N532" s="272">
        <v>71</v>
      </c>
      <c r="O532" s="272">
        <v>34506</v>
      </c>
      <c r="P532" s="292">
        <v>2.1515151515151514</v>
      </c>
      <c r="Q532" s="273">
        <v>486</v>
      </c>
    </row>
    <row r="533" spans="1:17" ht="14.4" customHeight="1" x14ac:dyDescent="0.3">
      <c r="A533" s="268" t="s">
        <v>711</v>
      </c>
      <c r="B533" s="269" t="s">
        <v>535</v>
      </c>
      <c r="C533" s="269" t="s">
        <v>536</v>
      </c>
      <c r="D533" s="269" t="s">
        <v>591</v>
      </c>
      <c r="E533" s="269" t="s">
        <v>592</v>
      </c>
      <c r="F533" s="272"/>
      <c r="G533" s="272"/>
      <c r="H533" s="272"/>
      <c r="I533" s="272"/>
      <c r="J533" s="272">
        <v>4</v>
      </c>
      <c r="K533" s="272">
        <v>2412</v>
      </c>
      <c r="L533" s="272"/>
      <c r="M533" s="272">
        <v>603</v>
      </c>
      <c r="N533" s="272">
        <v>6</v>
      </c>
      <c r="O533" s="272">
        <v>3624</v>
      </c>
      <c r="P533" s="292"/>
      <c r="Q533" s="273">
        <v>604</v>
      </c>
    </row>
    <row r="534" spans="1:17" ht="14.4" customHeight="1" x14ac:dyDescent="0.3">
      <c r="A534" s="268" t="s">
        <v>711</v>
      </c>
      <c r="B534" s="269" t="s">
        <v>535</v>
      </c>
      <c r="C534" s="269" t="s">
        <v>536</v>
      </c>
      <c r="D534" s="269" t="s">
        <v>593</v>
      </c>
      <c r="E534" s="269" t="s">
        <v>594</v>
      </c>
      <c r="F534" s="272"/>
      <c r="G534" s="272"/>
      <c r="H534" s="272"/>
      <c r="I534" s="272"/>
      <c r="J534" s="272">
        <v>14</v>
      </c>
      <c r="K534" s="272">
        <v>504</v>
      </c>
      <c r="L534" s="272"/>
      <c r="M534" s="272">
        <v>36</v>
      </c>
      <c r="N534" s="272"/>
      <c r="O534" s="272"/>
      <c r="P534" s="292"/>
      <c r="Q534" s="273"/>
    </row>
    <row r="535" spans="1:17" ht="14.4" customHeight="1" x14ac:dyDescent="0.3">
      <c r="A535" s="268" t="s">
        <v>711</v>
      </c>
      <c r="B535" s="269" t="s">
        <v>535</v>
      </c>
      <c r="C535" s="269" t="s">
        <v>536</v>
      </c>
      <c r="D535" s="269" t="s">
        <v>599</v>
      </c>
      <c r="E535" s="269" t="s">
        <v>600</v>
      </c>
      <c r="F535" s="272">
        <v>3</v>
      </c>
      <c r="G535" s="272">
        <v>1332</v>
      </c>
      <c r="H535" s="272">
        <v>1</v>
      </c>
      <c r="I535" s="272">
        <v>444</v>
      </c>
      <c r="J535" s="272">
        <v>7</v>
      </c>
      <c r="K535" s="272">
        <v>3108</v>
      </c>
      <c r="L535" s="272">
        <v>2.3333333333333335</v>
      </c>
      <c r="M535" s="272">
        <v>444</v>
      </c>
      <c r="N535" s="272">
        <v>10</v>
      </c>
      <c r="O535" s="272">
        <v>4440</v>
      </c>
      <c r="P535" s="292">
        <v>3.3333333333333335</v>
      </c>
      <c r="Q535" s="273">
        <v>444</v>
      </c>
    </row>
    <row r="536" spans="1:17" ht="14.4" customHeight="1" x14ac:dyDescent="0.3">
      <c r="A536" s="268" t="s">
        <v>711</v>
      </c>
      <c r="B536" s="269" t="s">
        <v>535</v>
      </c>
      <c r="C536" s="269" t="s">
        <v>536</v>
      </c>
      <c r="D536" s="269" t="s">
        <v>603</v>
      </c>
      <c r="E536" s="269" t="s">
        <v>604</v>
      </c>
      <c r="F536" s="272">
        <v>1</v>
      </c>
      <c r="G536" s="272">
        <v>40</v>
      </c>
      <c r="H536" s="272">
        <v>1</v>
      </c>
      <c r="I536" s="272">
        <v>40</v>
      </c>
      <c r="J536" s="272"/>
      <c r="K536" s="272"/>
      <c r="L536" s="272"/>
      <c r="M536" s="272"/>
      <c r="N536" s="272"/>
      <c r="O536" s="272"/>
      <c r="P536" s="292"/>
      <c r="Q536" s="273"/>
    </row>
    <row r="537" spans="1:17" ht="14.4" customHeight="1" x14ac:dyDescent="0.3">
      <c r="A537" s="268" t="s">
        <v>711</v>
      </c>
      <c r="B537" s="269" t="s">
        <v>535</v>
      </c>
      <c r="C537" s="269" t="s">
        <v>536</v>
      </c>
      <c r="D537" s="269" t="s">
        <v>607</v>
      </c>
      <c r="E537" s="269" t="s">
        <v>608</v>
      </c>
      <c r="F537" s="272">
        <v>1</v>
      </c>
      <c r="G537" s="272">
        <v>490</v>
      </c>
      <c r="H537" s="272">
        <v>1</v>
      </c>
      <c r="I537" s="272">
        <v>490</v>
      </c>
      <c r="J537" s="272">
        <v>4</v>
      </c>
      <c r="K537" s="272">
        <v>1960</v>
      </c>
      <c r="L537" s="272">
        <v>4</v>
      </c>
      <c r="M537" s="272">
        <v>490</v>
      </c>
      <c r="N537" s="272">
        <v>1</v>
      </c>
      <c r="O537" s="272">
        <v>490</v>
      </c>
      <c r="P537" s="292">
        <v>1</v>
      </c>
      <c r="Q537" s="273">
        <v>490</v>
      </c>
    </row>
    <row r="538" spans="1:17" ht="14.4" customHeight="1" x14ac:dyDescent="0.3">
      <c r="A538" s="268" t="s">
        <v>711</v>
      </c>
      <c r="B538" s="269" t="s">
        <v>535</v>
      </c>
      <c r="C538" s="269" t="s">
        <v>536</v>
      </c>
      <c r="D538" s="269" t="s">
        <v>613</v>
      </c>
      <c r="E538" s="269" t="s">
        <v>614</v>
      </c>
      <c r="F538" s="272">
        <v>12</v>
      </c>
      <c r="G538" s="272">
        <v>372</v>
      </c>
      <c r="H538" s="272">
        <v>1</v>
      </c>
      <c r="I538" s="272">
        <v>31</v>
      </c>
      <c r="J538" s="272">
        <v>3</v>
      </c>
      <c r="K538" s="272">
        <v>93</v>
      </c>
      <c r="L538" s="272">
        <v>0.25</v>
      </c>
      <c r="M538" s="272">
        <v>31</v>
      </c>
      <c r="N538" s="272">
        <v>4</v>
      </c>
      <c r="O538" s="272">
        <v>124</v>
      </c>
      <c r="P538" s="292">
        <v>0.33333333333333331</v>
      </c>
      <c r="Q538" s="273">
        <v>31</v>
      </c>
    </row>
    <row r="539" spans="1:17" ht="14.4" customHeight="1" x14ac:dyDescent="0.3">
      <c r="A539" s="268" t="s">
        <v>711</v>
      </c>
      <c r="B539" s="269" t="s">
        <v>535</v>
      </c>
      <c r="C539" s="269" t="s">
        <v>536</v>
      </c>
      <c r="D539" s="269" t="s">
        <v>625</v>
      </c>
      <c r="E539" s="269" t="s">
        <v>626</v>
      </c>
      <c r="F539" s="272">
        <v>8</v>
      </c>
      <c r="G539" s="272">
        <v>1624</v>
      </c>
      <c r="H539" s="272">
        <v>1</v>
      </c>
      <c r="I539" s="272">
        <v>203</v>
      </c>
      <c r="J539" s="272">
        <v>7</v>
      </c>
      <c r="K539" s="272">
        <v>1428</v>
      </c>
      <c r="L539" s="272">
        <v>0.87931034482758619</v>
      </c>
      <c r="M539" s="272">
        <v>204</v>
      </c>
      <c r="N539" s="272">
        <v>4</v>
      </c>
      <c r="O539" s="272">
        <v>820</v>
      </c>
      <c r="P539" s="292">
        <v>0.50492610837438423</v>
      </c>
      <c r="Q539" s="273">
        <v>205</v>
      </c>
    </row>
    <row r="540" spans="1:17" ht="14.4" customHeight="1" x14ac:dyDescent="0.3">
      <c r="A540" s="268" t="s">
        <v>711</v>
      </c>
      <c r="B540" s="269" t="s">
        <v>535</v>
      </c>
      <c r="C540" s="269" t="s">
        <v>536</v>
      </c>
      <c r="D540" s="269" t="s">
        <v>627</v>
      </c>
      <c r="E540" s="269" t="s">
        <v>628</v>
      </c>
      <c r="F540" s="272">
        <v>8</v>
      </c>
      <c r="G540" s="272">
        <v>3008</v>
      </c>
      <c r="H540" s="272">
        <v>1</v>
      </c>
      <c r="I540" s="272">
        <v>376</v>
      </c>
      <c r="J540" s="272">
        <v>7</v>
      </c>
      <c r="K540" s="272">
        <v>2632</v>
      </c>
      <c r="L540" s="272">
        <v>0.875</v>
      </c>
      <c r="M540" s="272">
        <v>376</v>
      </c>
      <c r="N540" s="272">
        <v>3</v>
      </c>
      <c r="O540" s="272">
        <v>1131</v>
      </c>
      <c r="P540" s="292">
        <v>0.3759973404255319</v>
      </c>
      <c r="Q540" s="273">
        <v>377</v>
      </c>
    </row>
    <row r="541" spans="1:17" ht="14.4" customHeight="1" x14ac:dyDescent="0.3">
      <c r="A541" s="268" t="s">
        <v>711</v>
      </c>
      <c r="B541" s="269" t="s">
        <v>535</v>
      </c>
      <c r="C541" s="269" t="s">
        <v>536</v>
      </c>
      <c r="D541" s="269" t="s">
        <v>645</v>
      </c>
      <c r="E541" s="269" t="s">
        <v>646</v>
      </c>
      <c r="F541" s="272">
        <v>2</v>
      </c>
      <c r="G541" s="272">
        <v>1522</v>
      </c>
      <c r="H541" s="272">
        <v>1</v>
      </c>
      <c r="I541" s="272">
        <v>761</v>
      </c>
      <c r="J541" s="272"/>
      <c r="K541" s="272"/>
      <c r="L541" s="272"/>
      <c r="M541" s="272"/>
      <c r="N541" s="272">
        <v>1</v>
      </c>
      <c r="O541" s="272">
        <v>761</v>
      </c>
      <c r="P541" s="292">
        <v>0.5</v>
      </c>
      <c r="Q541" s="273">
        <v>761</v>
      </c>
    </row>
    <row r="542" spans="1:17" ht="14.4" customHeight="1" x14ac:dyDescent="0.3">
      <c r="A542" s="268" t="s">
        <v>711</v>
      </c>
      <c r="B542" s="269" t="s">
        <v>535</v>
      </c>
      <c r="C542" s="269" t="s">
        <v>536</v>
      </c>
      <c r="D542" s="269" t="s">
        <v>647</v>
      </c>
      <c r="E542" s="269" t="s">
        <v>648</v>
      </c>
      <c r="F542" s="272">
        <v>24</v>
      </c>
      <c r="G542" s="272">
        <v>384</v>
      </c>
      <c r="H542" s="272">
        <v>1</v>
      </c>
      <c r="I542" s="272">
        <v>16</v>
      </c>
      <c r="J542" s="272">
        <v>39</v>
      </c>
      <c r="K542" s="272">
        <v>624</v>
      </c>
      <c r="L542" s="272">
        <v>1.625</v>
      </c>
      <c r="M542" s="272">
        <v>16</v>
      </c>
      <c r="N542" s="272">
        <v>38</v>
      </c>
      <c r="O542" s="272">
        <v>608</v>
      </c>
      <c r="P542" s="292">
        <v>1.5833333333333333</v>
      </c>
      <c r="Q542" s="273">
        <v>16</v>
      </c>
    </row>
    <row r="543" spans="1:17" ht="14.4" customHeight="1" x14ac:dyDescent="0.3">
      <c r="A543" s="268" t="s">
        <v>711</v>
      </c>
      <c r="B543" s="269" t="s">
        <v>535</v>
      </c>
      <c r="C543" s="269" t="s">
        <v>536</v>
      </c>
      <c r="D543" s="269" t="s">
        <v>649</v>
      </c>
      <c r="E543" s="269" t="s">
        <v>650</v>
      </c>
      <c r="F543" s="272">
        <v>7</v>
      </c>
      <c r="G543" s="272">
        <v>910</v>
      </c>
      <c r="H543" s="272">
        <v>1</v>
      </c>
      <c r="I543" s="272">
        <v>130</v>
      </c>
      <c r="J543" s="272">
        <v>3</v>
      </c>
      <c r="K543" s="272">
        <v>393</v>
      </c>
      <c r="L543" s="272">
        <v>0.43186813186813189</v>
      </c>
      <c r="M543" s="272">
        <v>131</v>
      </c>
      <c r="N543" s="272">
        <v>2</v>
      </c>
      <c r="O543" s="272">
        <v>266</v>
      </c>
      <c r="P543" s="292">
        <v>0.29230769230769232</v>
      </c>
      <c r="Q543" s="273">
        <v>133</v>
      </c>
    </row>
    <row r="544" spans="1:17" ht="14.4" customHeight="1" x14ac:dyDescent="0.3">
      <c r="A544" s="268" t="s">
        <v>711</v>
      </c>
      <c r="B544" s="269" t="s">
        <v>535</v>
      </c>
      <c r="C544" s="269" t="s">
        <v>536</v>
      </c>
      <c r="D544" s="269" t="s">
        <v>651</v>
      </c>
      <c r="E544" s="269" t="s">
        <v>652</v>
      </c>
      <c r="F544" s="272">
        <v>1</v>
      </c>
      <c r="G544" s="272">
        <v>504</v>
      </c>
      <c r="H544" s="272">
        <v>1</v>
      </c>
      <c r="I544" s="272">
        <v>504</v>
      </c>
      <c r="J544" s="272">
        <v>6</v>
      </c>
      <c r="K544" s="272">
        <v>3030</v>
      </c>
      <c r="L544" s="272">
        <v>6.0119047619047619</v>
      </c>
      <c r="M544" s="272">
        <v>505</v>
      </c>
      <c r="N544" s="272">
        <v>2</v>
      </c>
      <c r="O544" s="272">
        <v>1012</v>
      </c>
      <c r="P544" s="292">
        <v>2.0079365079365079</v>
      </c>
      <c r="Q544" s="273">
        <v>506</v>
      </c>
    </row>
    <row r="545" spans="1:17" ht="14.4" customHeight="1" x14ac:dyDescent="0.3">
      <c r="A545" s="268" t="s">
        <v>711</v>
      </c>
      <c r="B545" s="269" t="s">
        <v>535</v>
      </c>
      <c r="C545" s="269" t="s">
        <v>536</v>
      </c>
      <c r="D545" s="269" t="s">
        <v>653</v>
      </c>
      <c r="E545" s="269" t="s">
        <v>654</v>
      </c>
      <c r="F545" s="272">
        <v>6</v>
      </c>
      <c r="G545" s="272">
        <v>606</v>
      </c>
      <c r="H545" s="272">
        <v>1</v>
      </c>
      <c r="I545" s="272">
        <v>101</v>
      </c>
      <c r="J545" s="272">
        <v>7</v>
      </c>
      <c r="K545" s="272">
        <v>707</v>
      </c>
      <c r="L545" s="272">
        <v>1.1666666666666667</v>
      </c>
      <c r="M545" s="272">
        <v>101</v>
      </c>
      <c r="N545" s="272">
        <v>4</v>
      </c>
      <c r="O545" s="272">
        <v>408</v>
      </c>
      <c r="P545" s="292">
        <v>0.67326732673267331</v>
      </c>
      <c r="Q545" s="273">
        <v>102</v>
      </c>
    </row>
    <row r="546" spans="1:17" ht="14.4" customHeight="1" x14ac:dyDescent="0.3">
      <c r="A546" s="268" t="s">
        <v>712</v>
      </c>
      <c r="B546" s="269" t="s">
        <v>535</v>
      </c>
      <c r="C546" s="269" t="s">
        <v>536</v>
      </c>
      <c r="D546" s="269" t="s">
        <v>553</v>
      </c>
      <c r="E546" s="269" t="s">
        <v>554</v>
      </c>
      <c r="F546" s="272"/>
      <c r="G546" s="272"/>
      <c r="H546" s="272"/>
      <c r="I546" s="272"/>
      <c r="J546" s="272">
        <v>1</v>
      </c>
      <c r="K546" s="272">
        <v>95</v>
      </c>
      <c r="L546" s="272"/>
      <c r="M546" s="272">
        <v>95</v>
      </c>
      <c r="N546" s="272"/>
      <c r="O546" s="272"/>
      <c r="P546" s="292"/>
      <c r="Q546" s="273"/>
    </row>
    <row r="547" spans="1:17" ht="14.4" customHeight="1" x14ac:dyDescent="0.3">
      <c r="A547" s="268" t="s">
        <v>712</v>
      </c>
      <c r="B547" s="269" t="s">
        <v>535</v>
      </c>
      <c r="C547" s="269" t="s">
        <v>536</v>
      </c>
      <c r="D547" s="269" t="s">
        <v>573</v>
      </c>
      <c r="E547" s="269" t="s">
        <v>574</v>
      </c>
      <c r="F547" s="272"/>
      <c r="G547" s="272"/>
      <c r="H547" s="272"/>
      <c r="I547" s="272"/>
      <c r="J547" s="272"/>
      <c r="K547" s="272"/>
      <c r="L547" s="272"/>
      <c r="M547" s="272"/>
      <c r="N547" s="272">
        <v>1</v>
      </c>
      <c r="O547" s="272">
        <v>39</v>
      </c>
      <c r="P547" s="292"/>
      <c r="Q547" s="273">
        <v>39</v>
      </c>
    </row>
    <row r="548" spans="1:17" ht="14.4" customHeight="1" x14ac:dyDescent="0.3">
      <c r="A548" s="268" t="s">
        <v>712</v>
      </c>
      <c r="B548" s="269" t="s">
        <v>535</v>
      </c>
      <c r="C548" s="269" t="s">
        <v>536</v>
      </c>
      <c r="D548" s="269" t="s">
        <v>589</v>
      </c>
      <c r="E548" s="269" t="s">
        <v>590</v>
      </c>
      <c r="F548" s="272">
        <v>5</v>
      </c>
      <c r="G548" s="272">
        <v>2430</v>
      </c>
      <c r="H548" s="272">
        <v>1</v>
      </c>
      <c r="I548" s="272">
        <v>486</v>
      </c>
      <c r="J548" s="272"/>
      <c r="K548" s="272"/>
      <c r="L548" s="272"/>
      <c r="M548" s="272"/>
      <c r="N548" s="272"/>
      <c r="O548" s="272"/>
      <c r="P548" s="292"/>
      <c r="Q548" s="273"/>
    </row>
    <row r="549" spans="1:17" ht="14.4" customHeight="1" x14ac:dyDescent="0.3">
      <c r="A549" s="268" t="s">
        <v>712</v>
      </c>
      <c r="B549" s="269" t="s">
        <v>535</v>
      </c>
      <c r="C549" s="269" t="s">
        <v>536</v>
      </c>
      <c r="D549" s="269" t="s">
        <v>647</v>
      </c>
      <c r="E549" s="269" t="s">
        <v>648</v>
      </c>
      <c r="F549" s="272">
        <v>2</v>
      </c>
      <c r="G549" s="272">
        <v>32</v>
      </c>
      <c r="H549" s="272">
        <v>1</v>
      </c>
      <c r="I549" s="272">
        <v>16</v>
      </c>
      <c r="J549" s="272"/>
      <c r="K549" s="272"/>
      <c r="L549" s="272"/>
      <c r="M549" s="272"/>
      <c r="N549" s="272"/>
      <c r="O549" s="272"/>
      <c r="P549" s="292"/>
      <c r="Q549" s="273"/>
    </row>
    <row r="550" spans="1:17" ht="14.4" customHeight="1" x14ac:dyDescent="0.3">
      <c r="A550" s="268" t="s">
        <v>713</v>
      </c>
      <c r="B550" s="269" t="s">
        <v>535</v>
      </c>
      <c r="C550" s="269" t="s">
        <v>536</v>
      </c>
      <c r="D550" s="269" t="s">
        <v>537</v>
      </c>
      <c r="E550" s="269" t="s">
        <v>538</v>
      </c>
      <c r="F550" s="272">
        <v>50</v>
      </c>
      <c r="G550" s="272">
        <v>7900</v>
      </c>
      <c r="H550" s="272">
        <v>1</v>
      </c>
      <c r="I550" s="272">
        <v>158</v>
      </c>
      <c r="J550" s="272">
        <v>99</v>
      </c>
      <c r="K550" s="272">
        <v>15642</v>
      </c>
      <c r="L550" s="272">
        <v>1.98</v>
      </c>
      <c r="M550" s="272">
        <v>158</v>
      </c>
      <c r="N550" s="272">
        <v>106</v>
      </c>
      <c r="O550" s="272">
        <v>16854</v>
      </c>
      <c r="P550" s="292">
        <v>2.1334177215189873</v>
      </c>
      <c r="Q550" s="273">
        <v>159</v>
      </c>
    </row>
    <row r="551" spans="1:17" ht="14.4" customHeight="1" x14ac:dyDescent="0.3">
      <c r="A551" s="268" t="s">
        <v>713</v>
      </c>
      <c r="B551" s="269" t="s">
        <v>535</v>
      </c>
      <c r="C551" s="269" t="s">
        <v>536</v>
      </c>
      <c r="D551" s="269" t="s">
        <v>539</v>
      </c>
      <c r="E551" s="269" t="s">
        <v>540</v>
      </c>
      <c r="F551" s="272">
        <v>5</v>
      </c>
      <c r="G551" s="272">
        <v>415</v>
      </c>
      <c r="H551" s="272">
        <v>1</v>
      </c>
      <c r="I551" s="272">
        <v>83</v>
      </c>
      <c r="J551" s="272">
        <v>4</v>
      </c>
      <c r="K551" s="272">
        <v>332</v>
      </c>
      <c r="L551" s="272">
        <v>0.8</v>
      </c>
      <c r="M551" s="272">
        <v>83</v>
      </c>
      <c r="N551" s="272">
        <v>4</v>
      </c>
      <c r="O551" s="272">
        <v>336</v>
      </c>
      <c r="P551" s="292">
        <v>0.80963855421686748</v>
      </c>
      <c r="Q551" s="273">
        <v>84</v>
      </c>
    </row>
    <row r="552" spans="1:17" ht="14.4" customHeight="1" x14ac:dyDescent="0.3">
      <c r="A552" s="268" t="s">
        <v>713</v>
      </c>
      <c r="B552" s="269" t="s">
        <v>535</v>
      </c>
      <c r="C552" s="269" t="s">
        <v>536</v>
      </c>
      <c r="D552" s="269" t="s">
        <v>573</v>
      </c>
      <c r="E552" s="269" t="s">
        <v>574</v>
      </c>
      <c r="F552" s="272">
        <v>26</v>
      </c>
      <c r="G552" s="272">
        <v>988</v>
      </c>
      <c r="H552" s="272">
        <v>1</v>
      </c>
      <c r="I552" s="272">
        <v>38</v>
      </c>
      <c r="J552" s="272">
        <v>22</v>
      </c>
      <c r="K552" s="272">
        <v>858</v>
      </c>
      <c r="L552" s="272">
        <v>0.86842105263157898</v>
      </c>
      <c r="M552" s="272">
        <v>39</v>
      </c>
      <c r="N552" s="272">
        <v>25</v>
      </c>
      <c r="O552" s="272">
        <v>975</v>
      </c>
      <c r="P552" s="292">
        <v>0.98684210526315785</v>
      </c>
      <c r="Q552" s="273">
        <v>39</v>
      </c>
    </row>
    <row r="553" spans="1:17" ht="14.4" customHeight="1" x14ac:dyDescent="0.3">
      <c r="A553" s="268" t="s">
        <v>713</v>
      </c>
      <c r="B553" s="269" t="s">
        <v>535</v>
      </c>
      <c r="C553" s="269" t="s">
        <v>536</v>
      </c>
      <c r="D553" s="269" t="s">
        <v>577</v>
      </c>
      <c r="E553" s="269" t="s">
        <v>578</v>
      </c>
      <c r="F553" s="272">
        <v>1</v>
      </c>
      <c r="G553" s="272">
        <v>403</v>
      </c>
      <c r="H553" s="272">
        <v>1</v>
      </c>
      <c r="I553" s="272">
        <v>403</v>
      </c>
      <c r="J553" s="272">
        <v>2</v>
      </c>
      <c r="K553" s="272">
        <v>808</v>
      </c>
      <c r="L553" s="272">
        <v>2.0049627791563274</v>
      </c>
      <c r="M553" s="272">
        <v>404</v>
      </c>
      <c r="N553" s="272"/>
      <c r="O553" s="272"/>
      <c r="P553" s="292"/>
      <c r="Q553" s="273"/>
    </row>
    <row r="554" spans="1:17" ht="14.4" customHeight="1" x14ac:dyDescent="0.3">
      <c r="A554" s="268" t="s">
        <v>713</v>
      </c>
      <c r="B554" s="269" t="s">
        <v>535</v>
      </c>
      <c r="C554" s="269" t="s">
        <v>536</v>
      </c>
      <c r="D554" s="269" t="s">
        <v>579</v>
      </c>
      <c r="E554" s="269" t="s">
        <v>580</v>
      </c>
      <c r="F554" s="272">
        <v>7</v>
      </c>
      <c r="G554" s="272">
        <v>273</v>
      </c>
      <c r="H554" s="272">
        <v>1</v>
      </c>
      <c r="I554" s="272">
        <v>39</v>
      </c>
      <c r="J554" s="272">
        <v>11</v>
      </c>
      <c r="K554" s="272">
        <v>440</v>
      </c>
      <c r="L554" s="272">
        <v>1.6117216117216118</v>
      </c>
      <c r="M554" s="272">
        <v>40</v>
      </c>
      <c r="N554" s="272">
        <v>19</v>
      </c>
      <c r="O554" s="272">
        <v>760</v>
      </c>
      <c r="P554" s="292">
        <v>2.7838827838827838</v>
      </c>
      <c r="Q554" s="273">
        <v>40</v>
      </c>
    </row>
    <row r="555" spans="1:17" ht="14.4" customHeight="1" x14ac:dyDescent="0.3">
      <c r="A555" s="268" t="s">
        <v>713</v>
      </c>
      <c r="B555" s="269" t="s">
        <v>535</v>
      </c>
      <c r="C555" s="269" t="s">
        <v>536</v>
      </c>
      <c r="D555" s="269" t="s">
        <v>581</v>
      </c>
      <c r="E555" s="269" t="s">
        <v>582</v>
      </c>
      <c r="F555" s="272">
        <v>13</v>
      </c>
      <c r="G555" s="272">
        <v>1443</v>
      </c>
      <c r="H555" s="272">
        <v>1</v>
      </c>
      <c r="I555" s="272">
        <v>111</v>
      </c>
      <c r="J555" s="272">
        <v>26</v>
      </c>
      <c r="K555" s="272">
        <v>2912</v>
      </c>
      <c r="L555" s="272">
        <v>2.0180180180180178</v>
      </c>
      <c r="M555" s="272">
        <v>112</v>
      </c>
      <c r="N555" s="272">
        <v>36</v>
      </c>
      <c r="O555" s="272">
        <v>4068</v>
      </c>
      <c r="P555" s="292">
        <v>2.8191268191268191</v>
      </c>
      <c r="Q555" s="273">
        <v>113</v>
      </c>
    </row>
    <row r="556" spans="1:17" ht="14.4" customHeight="1" x14ac:dyDescent="0.3">
      <c r="A556" s="268" t="s">
        <v>713</v>
      </c>
      <c r="B556" s="269" t="s">
        <v>535</v>
      </c>
      <c r="C556" s="269" t="s">
        <v>536</v>
      </c>
      <c r="D556" s="269" t="s">
        <v>583</v>
      </c>
      <c r="E556" s="269" t="s">
        <v>584</v>
      </c>
      <c r="F556" s="272">
        <v>1</v>
      </c>
      <c r="G556" s="272">
        <v>21</v>
      </c>
      <c r="H556" s="272">
        <v>1</v>
      </c>
      <c r="I556" s="272">
        <v>21</v>
      </c>
      <c r="J556" s="272">
        <v>1</v>
      </c>
      <c r="K556" s="272">
        <v>21</v>
      </c>
      <c r="L556" s="272">
        <v>1</v>
      </c>
      <c r="M556" s="272">
        <v>21</v>
      </c>
      <c r="N556" s="272">
        <v>1</v>
      </c>
      <c r="O556" s="272">
        <v>21</v>
      </c>
      <c r="P556" s="292">
        <v>1</v>
      </c>
      <c r="Q556" s="273">
        <v>21</v>
      </c>
    </row>
    <row r="557" spans="1:17" ht="14.4" customHeight="1" x14ac:dyDescent="0.3">
      <c r="A557" s="268" t="s">
        <v>713</v>
      </c>
      <c r="B557" s="269" t="s">
        <v>535</v>
      </c>
      <c r="C557" s="269" t="s">
        <v>536</v>
      </c>
      <c r="D557" s="269" t="s">
        <v>587</v>
      </c>
      <c r="E557" s="269" t="s">
        <v>588</v>
      </c>
      <c r="F557" s="272">
        <v>4</v>
      </c>
      <c r="G557" s="272">
        <v>1528</v>
      </c>
      <c r="H557" s="272">
        <v>1</v>
      </c>
      <c r="I557" s="272">
        <v>382</v>
      </c>
      <c r="J557" s="272">
        <v>7</v>
      </c>
      <c r="K557" s="272">
        <v>2674</v>
      </c>
      <c r="L557" s="272">
        <v>1.75</v>
      </c>
      <c r="M557" s="272">
        <v>382</v>
      </c>
      <c r="N557" s="272"/>
      <c r="O557" s="272"/>
      <c r="P557" s="292"/>
      <c r="Q557" s="273"/>
    </row>
    <row r="558" spans="1:17" ht="14.4" customHeight="1" x14ac:dyDescent="0.3">
      <c r="A558" s="268" t="s">
        <v>713</v>
      </c>
      <c r="B558" s="269" t="s">
        <v>535</v>
      </c>
      <c r="C558" s="269" t="s">
        <v>536</v>
      </c>
      <c r="D558" s="269" t="s">
        <v>599</v>
      </c>
      <c r="E558" s="269" t="s">
        <v>600</v>
      </c>
      <c r="F558" s="272"/>
      <c r="G558" s="272"/>
      <c r="H558" s="272"/>
      <c r="I558" s="272"/>
      <c r="J558" s="272">
        <v>3</v>
      </c>
      <c r="K558" s="272">
        <v>1332</v>
      </c>
      <c r="L558" s="272"/>
      <c r="M558" s="272">
        <v>444</v>
      </c>
      <c r="N558" s="272"/>
      <c r="O558" s="272"/>
      <c r="P558" s="292"/>
      <c r="Q558" s="273"/>
    </row>
    <row r="559" spans="1:17" ht="14.4" customHeight="1" x14ac:dyDescent="0.3">
      <c r="A559" s="268" t="s">
        <v>713</v>
      </c>
      <c r="B559" s="269" t="s">
        <v>535</v>
      </c>
      <c r="C559" s="269" t="s">
        <v>536</v>
      </c>
      <c r="D559" s="269" t="s">
        <v>603</v>
      </c>
      <c r="E559" s="269" t="s">
        <v>604</v>
      </c>
      <c r="F559" s="272"/>
      <c r="G559" s="272"/>
      <c r="H559" s="272"/>
      <c r="I559" s="272"/>
      <c r="J559" s="272">
        <v>1</v>
      </c>
      <c r="K559" s="272">
        <v>40</v>
      </c>
      <c r="L559" s="272"/>
      <c r="M559" s="272">
        <v>40</v>
      </c>
      <c r="N559" s="272"/>
      <c r="O559" s="272"/>
      <c r="P559" s="292"/>
      <c r="Q559" s="273"/>
    </row>
    <row r="560" spans="1:17" ht="14.4" customHeight="1" x14ac:dyDescent="0.3">
      <c r="A560" s="268" t="s">
        <v>713</v>
      </c>
      <c r="B560" s="269" t="s">
        <v>535</v>
      </c>
      <c r="C560" s="269" t="s">
        <v>536</v>
      </c>
      <c r="D560" s="269" t="s">
        <v>607</v>
      </c>
      <c r="E560" s="269" t="s">
        <v>608</v>
      </c>
      <c r="F560" s="272"/>
      <c r="G560" s="272"/>
      <c r="H560" s="272"/>
      <c r="I560" s="272"/>
      <c r="J560" s="272">
        <v>2</v>
      </c>
      <c r="K560" s="272">
        <v>980</v>
      </c>
      <c r="L560" s="272"/>
      <c r="M560" s="272">
        <v>490</v>
      </c>
      <c r="N560" s="272"/>
      <c r="O560" s="272"/>
      <c r="P560" s="292"/>
      <c r="Q560" s="273"/>
    </row>
    <row r="561" spans="1:17" ht="14.4" customHeight="1" x14ac:dyDescent="0.3">
      <c r="A561" s="268" t="s">
        <v>713</v>
      </c>
      <c r="B561" s="269" t="s">
        <v>535</v>
      </c>
      <c r="C561" s="269" t="s">
        <v>536</v>
      </c>
      <c r="D561" s="269" t="s">
        <v>613</v>
      </c>
      <c r="E561" s="269" t="s">
        <v>614</v>
      </c>
      <c r="F561" s="272">
        <v>2</v>
      </c>
      <c r="G561" s="272">
        <v>62</v>
      </c>
      <c r="H561" s="272">
        <v>1</v>
      </c>
      <c r="I561" s="272">
        <v>31</v>
      </c>
      <c r="J561" s="272"/>
      <c r="K561" s="272"/>
      <c r="L561" s="272"/>
      <c r="M561" s="272"/>
      <c r="N561" s="272">
        <v>6</v>
      </c>
      <c r="O561" s="272">
        <v>186</v>
      </c>
      <c r="P561" s="292">
        <v>3</v>
      </c>
      <c r="Q561" s="273">
        <v>31</v>
      </c>
    </row>
    <row r="562" spans="1:17" ht="14.4" customHeight="1" x14ac:dyDescent="0.3">
      <c r="A562" s="268" t="s">
        <v>713</v>
      </c>
      <c r="B562" s="269" t="s">
        <v>535</v>
      </c>
      <c r="C562" s="269" t="s">
        <v>536</v>
      </c>
      <c r="D562" s="269" t="s">
        <v>647</v>
      </c>
      <c r="E562" s="269" t="s">
        <v>648</v>
      </c>
      <c r="F562" s="272">
        <v>6</v>
      </c>
      <c r="G562" s="272">
        <v>96</v>
      </c>
      <c r="H562" s="272">
        <v>1</v>
      </c>
      <c r="I562" s="272">
        <v>16</v>
      </c>
      <c r="J562" s="272">
        <v>10</v>
      </c>
      <c r="K562" s="272">
        <v>160</v>
      </c>
      <c r="L562" s="272">
        <v>1.6666666666666667</v>
      </c>
      <c r="M562" s="272">
        <v>16</v>
      </c>
      <c r="N562" s="272"/>
      <c r="O562" s="272"/>
      <c r="P562" s="292"/>
      <c r="Q562" s="273"/>
    </row>
    <row r="563" spans="1:17" ht="14.4" customHeight="1" x14ac:dyDescent="0.3">
      <c r="A563" s="268" t="s">
        <v>713</v>
      </c>
      <c r="B563" s="269" t="s">
        <v>535</v>
      </c>
      <c r="C563" s="269" t="s">
        <v>536</v>
      </c>
      <c r="D563" s="269" t="s">
        <v>649</v>
      </c>
      <c r="E563" s="269" t="s">
        <v>650</v>
      </c>
      <c r="F563" s="272"/>
      <c r="G563" s="272"/>
      <c r="H563" s="272"/>
      <c r="I563" s="272"/>
      <c r="J563" s="272"/>
      <c r="K563" s="272"/>
      <c r="L563" s="272"/>
      <c r="M563" s="272"/>
      <c r="N563" s="272">
        <v>1</v>
      </c>
      <c r="O563" s="272">
        <v>133</v>
      </c>
      <c r="P563" s="292"/>
      <c r="Q563" s="273">
        <v>133</v>
      </c>
    </row>
    <row r="564" spans="1:17" ht="14.4" customHeight="1" x14ac:dyDescent="0.3">
      <c r="A564" s="268" t="s">
        <v>713</v>
      </c>
      <c r="B564" s="269" t="s">
        <v>535</v>
      </c>
      <c r="C564" s="269" t="s">
        <v>536</v>
      </c>
      <c r="D564" s="269" t="s">
        <v>651</v>
      </c>
      <c r="E564" s="269" t="s">
        <v>652</v>
      </c>
      <c r="F564" s="272"/>
      <c r="G564" s="272"/>
      <c r="H564" s="272"/>
      <c r="I564" s="272"/>
      <c r="J564" s="272"/>
      <c r="K564" s="272"/>
      <c r="L564" s="272"/>
      <c r="M564" s="272"/>
      <c r="N564" s="272">
        <v>3</v>
      </c>
      <c r="O564" s="272">
        <v>1518</v>
      </c>
      <c r="P564" s="292"/>
      <c r="Q564" s="273">
        <v>506</v>
      </c>
    </row>
    <row r="565" spans="1:17" ht="14.4" customHeight="1" x14ac:dyDescent="0.3">
      <c r="A565" s="268" t="s">
        <v>713</v>
      </c>
      <c r="B565" s="269" t="s">
        <v>535</v>
      </c>
      <c r="C565" s="269" t="s">
        <v>536</v>
      </c>
      <c r="D565" s="269" t="s">
        <v>653</v>
      </c>
      <c r="E565" s="269" t="s">
        <v>654</v>
      </c>
      <c r="F565" s="272">
        <v>1</v>
      </c>
      <c r="G565" s="272">
        <v>101</v>
      </c>
      <c r="H565" s="272">
        <v>1</v>
      </c>
      <c r="I565" s="272">
        <v>101</v>
      </c>
      <c r="J565" s="272"/>
      <c r="K565" s="272"/>
      <c r="L565" s="272"/>
      <c r="M565" s="272"/>
      <c r="N565" s="272">
        <v>4</v>
      </c>
      <c r="O565" s="272">
        <v>408</v>
      </c>
      <c r="P565" s="292">
        <v>4.0396039603960396</v>
      </c>
      <c r="Q565" s="273">
        <v>102</v>
      </c>
    </row>
    <row r="566" spans="1:17" ht="14.4" customHeight="1" x14ac:dyDescent="0.3">
      <c r="A566" s="268" t="s">
        <v>714</v>
      </c>
      <c r="B566" s="269" t="s">
        <v>535</v>
      </c>
      <c r="C566" s="269" t="s">
        <v>536</v>
      </c>
      <c r="D566" s="269" t="s">
        <v>537</v>
      </c>
      <c r="E566" s="269" t="s">
        <v>538</v>
      </c>
      <c r="F566" s="272">
        <v>19</v>
      </c>
      <c r="G566" s="272">
        <v>3002</v>
      </c>
      <c r="H566" s="272">
        <v>1</v>
      </c>
      <c r="I566" s="272">
        <v>158</v>
      </c>
      <c r="J566" s="272">
        <v>34</v>
      </c>
      <c r="K566" s="272">
        <v>5372</v>
      </c>
      <c r="L566" s="272">
        <v>1.7894736842105263</v>
      </c>
      <c r="M566" s="272">
        <v>158</v>
      </c>
      <c r="N566" s="272">
        <v>12</v>
      </c>
      <c r="O566" s="272">
        <v>1908</v>
      </c>
      <c r="P566" s="292">
        <v>0.63557628247834774</v>
      </c>
      <c r="Q566" s="273">
        <v>159</v>
      </c>
    </row>
    <row r="567" spans="1:17" ht="14.4" customHeight="1" x14ac:dyDescent="0.3">
      <c r="A567" s="268" t="s">
        <v>714</v>
      </c>
      <c r="B567" s="269" t="s">
        <v>535</v>
      </c>
      <c r="C567" s="269" t="s">
        <v>536</v>
      </c>
      <c r="D567" s="269" t="s">
        <v>539</v>
      </c>
      <c r="E567" s="269" t="s">
        <v>540</v>
      </c>
      <c r="F567" s="272">
        <v>14</v>
      </c>
      <c r="G567" s="272">
        <v>1162</v>
      </c>
      <c r="H567" s="272">
        <v>1</v>
      </c>
      <c r="I567" s="272">
        <v>83</v>
      </c>
      <c r="J567" s="272">
        <v>20</v>
      </c>
      <c r="K567" s="272">
        <v>1660</v>
      </c>
      <c r="L567" s="272">
        <v>1.4285714285714286</v>
      </c>
      <c r="M567" s="272">
        <v>83</v>
      </c>
      <c r="N567" s="272">
        <v>8</v>
      </c>
      <c r="O567" s="272">
        <v>672</v>
      </c>
      <c r="P567" s="292">
        <v>0.57831325301204817</v>
      </c>
      <c r="Q567" s="273">
        <v>84</v>
      </c>
    </row>
    <row r="568" spans="1:17" ht="14.4" customHeight="1" x14ac:dyDescent="0.3">
      <c r="A568" s="268" t="s">
        <v>714</v>
      </c>
      <c r="B568" s="269" t="s">
        <v>535</v>
      </c>
      <c r="C568" s="269" t="s">
        <v>536</v>
      </c>
      <c r="D568" s="269" t="s">
        <v>553</v>
      </c>
      <c r="E568" s="269" t="s">
        <v>554</v>
      </c>
      <c r="F568" s="272"/>
      <c r="G568" s="272"/>
      <c r="H568" s="272"/>
      <c r="I568" s="272"/>
      <c r="J568" s="272">
        <v>1</v>
      </c>
      <c r="K568" s="272">
        <v>95</v>
      </c>
      <c r="L568" s="272"/>
      <c r="M568" s="272">
        <v>95</v>
      </c>
      <c r="N568" s="272"/>
      <c r="O568" s="272"/>
      <c r="P568" s="292"/>
      <c r="Q568" s="273"/>
    </row>
    <row r="569" spans="1:17" ht="14.4" customHeight="1" x14ac:dyDescent="0.3">
      <c r="A569" s="268" t="s">
        <v>714</v>
      </c>
      <c r="B569" s="269" t="s">
        <v>535</v>
      </c>
      <c r="C569" s="269" t="s">
        <v>536</v>
      </c>
      <c r="D569" s="269" t="s">
        <v>573</v>
      </c>
      <c r="E569" s="269" t="s">
        <v>574</v>
      </c>
      <c r="F569" s="272">
        <v>11</v>
      </c>
      <c r="G569" s="272">
        <v>418</v>
      </c>
      <c r="H569" s="272">
        <v>1</v>
      </c>
      <c r="I569" s="272">
        <v>38</v>
      </c>
      <c r="J569" s="272">
        <v>18</v>
      </c>
      <c r="K569" s="272">
        <v>702</v>
      </c>
      <c r="L569" s="272">
        <v>1.6794258373205742</v>
      </c>
      <c r="M569" s="272">
        <v>39</v>
      </c>
      <c r="N569" s="272">
        <v>20</v>
      </c>
      <c r="O569" s="272">
        <v>780</v>
      </c>
      <c r="P569" s="292">
        <v>1.8660287081339713</v>
      </c>
      <c r="Q569" s="273">
        <v>39</v>
      </c>
    </row>
    <row r="570" spans="1:17" ht="14.4" customHeight="1" x14ac:dyDescent="0.3">
      <c r="A570" s="268" t="s">
        <v>714</v>
      </c>
      <c r="B570" s="269" t="s">
        <v>535</v>
      </c>
      <c r="C570" s="269" t="s">
        <v>536</v>
      </c>
      <c r="D570" s="269" t="s">
        <v>577</v>
      </c>
      <c r="E570" s="269" t="s">
        <v>578</v>
      </c>
      <c r="F570" s="272">
        <v>1</v>
      </c>
      <c r="G570" s="272">
        <v>403</v>
      </c>
      <c r="H570" s="272">
        <v>1</v>
      </c>
      <c r="I570" s="272">
        <v>403</v>
      </c>
      <c r="J570" s="272"/>
      <c r="K570" s="272"/>
      <c r="L570" s="272"/>
      <c r="M570" s="272"/>
      <c r="N570" s="272"/>
      <c r="O570" s="272"/>
      <c r="P570" s="292"/>
      <c r="Q570" s="273"/>
    </row>
    <row r="571" spans="1:17" ht="14.4" customHeight="1" x14ac:dyDescent="0.3">
      <c r="A571" s="268" t="s">
        <v>714</v>
      </c>
      <c r="B571" s="269" t="s">
        <v>535</v>
      </c>
      <c r="C571" s="269" t="s">
        <v>536</v>
      </c>
      <c r="D571" s="269" t="s">
        <v>579</v>
      </c>
      <c r="E571" s="269" t="s">
        <v>580</v>
      </c>
      <c r="F571" s="272">
        <v>5</v>
      </c>
      <c r="G571" s="272">
        <v>195</v>
      </c>
      <c r="H571" s="272">
        <v>1</v>
      </c>
      <c r="I571" s="272">
        <v>39</v>
      </c>
      <c r="J571" s="272">
        <v>8</v>
      </c>
      <c r="K571" s="272">
        <v>320</v>
      </c>
      <c r="L571" s="272">
        <v>1.641025641025641</v>
      </c>
      <c r="M571" s="272">
        <v>40</v>
      </c>
      <c r="N571" s="272">
        <v>5</v>
      </c>
      <c r="O571" s="272">
        <v>200</v>
      </c>
      <c r="P571" s="292">
        <v>1.0256410256410255</v>
      </c>
      <c r="Q571" s="273">
        <v>40</v>
      </c>
    </row>
    <row r="572" spans="1:17" ht="14.4" customHeight="1" x14ac:dyDescent="0.3">
      <c r="A572" s="268" t="s">
        <v>714</v>
      </c>
      <c r="B572" s="269" t="s">
        <v>535</v>
      </c>
      <c r="C572" s="269" t="s">
        <v>536</v>
      </c>
      <c r="D572" s="269" t="s">
        <v>581</v>
      </c>
      <c r="E572" s="269" t="s">
        <v>582</v>
      </c>
      <c r="F572" s="272">
        <v>89</v>
      </c>
      <c r="G572" s="272">
        <v>9879</v>
      </c>
      <c r="H572" s="272">
        <v>1</v>
      </c>
      <c r="I572" s="272">
        <v>111</v>
      </c>
      <c r="J572" s="272">
        <v>65</v>
      </c>
      <c r="K572" s="272">
        <v>7280</v>
      </c>
      <c r="L572" s="272">
        <v>0.7369166919728718</v>
      </c>
      <c r="M572" s="272">
        <v>112</v>
      </c>
      <c r="N572" s="272">
        <v>60</v>
      </c>
      <c r="O572" s="272">
        <v>6780</v>
      </c>
      <c r="P572" s="292">
        <v>0.68630428180989977</v>
      </c>
      <c r="Q572" s="273">
        <v>113</v>
      </c>
    </row>
    <row r="573" spans="1:17" ht="14.4" customHeight="1" x14ac:dyDescent="0.3">
      <c r="A573" s="268" t="s">
        <v>714</v>
      </c>
      <c r="B573" s="269" t="s">
        <v>535</v>
      </c>
      <c r="C573" s="269" t="s">
        <v>536</v>
      </c>
      <c r="D573" s="269" t="s">
        <v>583</v>
      </c>
      <c r="E573" s="269" t="s">
        <v>584</v>
      </c>
      <c r="F573" s="272">
        <v>3</v>
      </c>
      <c r="G573" s="272">
        <v>63</v>
      </c>
      <c r="H573" s="272">
        <v>1</v>
      </c>
      <c r="I573" s="272">
        <v>21</v>
      </c>
      <c r="J573" s="272">
        <v>3</v>
      </c>
      <c r="K573" s="272">
        <v>63</v>
      </c>
      <c r="L573" s="272">
        <v>1</v>
      </c>
      <c r="M573" s="272">
        <v>21</v>
      </c>
      <c r="N573" s="272">
        <v>1</v>
      </c>
      <c r="O573" s="272">
        <v>21</v>
      </c>
      <c r="P573" s="292">
        <v>0.33333333333333331</v>
      </c>
      <c r="Q573" s="273">
        <v>21</v>
      </c>
    </row>
    <row r="574" spans="1:17" ht="14.4" customHeight="1" x14ac:dyDescent="0.3">
      <c r="A574" s="268" t="s">
        <v>714</v>
      </c>
      <c r="B574" s="269" t="s">
        <v>535</v>
      </c>
      <c r="C574" s="269" t="s">
        <v>536</v>
      </c>
      <c r="D574" s="269" t="s">
        <v>587</v>
      </c>
      <c r="E574" s="269" t="s">
        <v>588</v>
      </c>
      <c r="F574" s="272">
        <v>2</v>
      </c>
      <c r="G574" s="272">
        <v>764</v>
      </c>
      <c r="H574" s="272">
        <v>1</v>
      </c>
      <c r="I574" s="272">
        <v>382</v>
      </c>
      <c r="J574" s="272">
        <v>5</v>
      </c>
      <c r="K574" s="272">
        <v>1910</v>
      </c>
      <c r="L574" s="272">
        <v>2.5</v>
      </c>
      <c r="M574" s="272">
        <v>382</v>
      </c>
      <c r="N574" s="272">
        <v>3</v>
      </c>
      <c r="O574" s="272">
        <v>1146</v>
      </c>
      <c r="P574" s="292">
        <v>1.5</v>
      </c>
      <c r="Q574" s="273">
        <v>382</v>
      </c>
    </row>
    <row r="575" spans="1:17" ht="14.4" customHeight="1" x14ac:dyDescent="0.3">
      <c r="A575" s="268" t="s">
        <v>714</v>
      </c>
      <c r="B575" s="269" t="s">
        <v>535</v>
      </c>
      <c r="C575" s="269" t="s">
        <v>536</v>
      </c>
      <c r="D575" s="269" t="s">
        <v>589</v>
      </c>
      <c r="E575" s="269" t="s">
        <v>590</v>
      </c>
      <c r="F575" s="272">
        <v>2</v>
      </c>
      <c r="G575" s="272">
        <v>972</v>
      </c>
      <c r="H575" s="272">
        <v>1</v>
      </c>
      <c r="I575" s="272">
        <v>486</v>
      </c>
      <c r="J575" s="272">
        <v>19</v>
      </c>
      <c r="K575" s="272">
        <v>9234</v>
      </c>
      <c r="L575" s="272">
        <v>9.5</v>
      </c>
      <c r="M575" s="272">
        <v>486</v>
      </c>
      <c r="N575" s="272">
        <v>20</v>
      </c>
      <c r="O575" s="272">
        <v>9720</v>
      </c>
      <c r="P575" s="292">
        <v>10</v>
      </c>
      <c r="Q575" s="273">
        <v>486</v>
      </c>
    </row>
    <row r="576" spans="1:17" ht="14.4" customHeight="1" x14ac:dyDescent="0.3">
      <c r="A576" s="268" t="s">
        <v>714</v>
      </c>
      <c r="B576" s="269" t="s">
        <v>535</v>
      </c>
      <c r="C576" s="269" t="s">
        <v>536</v>
      </c>
      <c r="D576" s="269" t="s">
        <v>591</v>
      </c>
      <c r="E576" s="269" t="s">
        <v>592</v>
      </c>
      <c r="F576" s="272">
        <v>5</v>
      </c>
      <c r="G576" s="272">
        <v>3005</v>
      </c>
      <c r="H576" s="272">
        <v>1</v>
      </c>
      <c r="I576" s="272">
        <v>601</v>
      </c>
      <c r="J576" s="272">
        <v>7</v>
      </c>
      <c r="K576" s="272">
        <v>4221</v>
      </c>
      <c r="L576" s="272">
        <v>1.4046589018302829</v>
      </c>
      <c r="M576" s="272">
        <v>603</v>
      </c>
      <c r="N576" s="272">
        <v>3</v>
      </c>
      <c r="O576" s="272">
        <v>1812</v>
      </c>
      <c r="P576" s="292">
        <v>0.60299500831946751</v>
      </c>
      <c r="Q576" s="273">
        <v>604</v>
      </c>
    </row>
    <row r="577" spans="1:17" ht="14.4" customHeight="1" x14ac:dyDescent="0.3">
      <c r="A577" s="268" t="s">
        <v>714</v>
      </c>
      <c r="B577" s="269" t="s">
        <v>535</v>
      </c>
      <c r="C577" s="269" t="s">
        <v>536</v>
      </c>
      <c r="D577" s="269" t="s">
        <v>593</v>
      </c>
      <c r="E577" s="269" t="s">
        <v>594</v>
      </c>
      <c r="F577" s="272">
        <v>29</v>
      </c>
      <c r="G577" s="272">
        <v>1044</v>
      </c>
      <c r="H577" s="272">
        <v>1</v>
      </c>
      <c r="I577" s="272">
        <v>36</v>
      </c>
      <c r="J577" s="272">
        <v>9</v>
      </c>
      <c r="K577" s="272">
        <v>324</v>
      </c>
      <c r="L577" s="272">
        <v>0.31034482758620691</v>
      </c>
      <c r="M577" s="272">
        <v>36</v>
      </c>
      <c r="N577" s="272"/>
      <c r="O577" s="272"/>
      <c r="P577" s="292"/>
      <c r="Q577" s="273"/>
    </row>
    <row r="578" spans="1:17" ht="14.4" customHeight="1" x14ac:dyDescent="0.3">
      <c r="A578" s="268" t="s">
        <v>714</v>
      </c>
      <c r="B578" s="269" t="s">
        <v>535</v>
      </c>
      <c r="C578" s="269" t="s">
        <v>536</v>
      </c>
      <c r="D578" s="269" t="s">
        <v>599</v>
      </c>
      <c r="E578" s="269" t="s">
        <v>600</v>
      </c>
      <c r="F578" s="272">
        <v>3</v>
      </c>
      <c r="G578" s="272">
        <v>1332</v>
      </c>
      <c r="H578" s="272">
        <v>1</v>
      </c>
      <c r="I578" s="272">
        <v>444</v>
      </c>
      <c r="J578" s="272"/>
      <c r="K578" s="272"/>
      <c r="L578" s="272"/>
      <c r="M578" s="272"/>
      <c r="N578" s="272">
        <v>3</v>
      </c>
      <c r="O578" s="272">
        <v>1332</v>
      </c>
      <c r="P578" s="292">
        <v>1</v>
      </c>
      <c r="Q578" s="273">
        <v>444</v>
      </c>
    </row>
    <row r="579" spans="1:17" ht="14.4" customHeight="1" x14ac:dyDescent="0.3">
      <c r="A579" s="268" t="s">
        <v>714</v>
      </c>
      <c r="B579" s="269" t="s">
        <v>535</v>
      </c>
      <c r="C579" s="269" t="s">
        <v>536</v>
      </c>
      <c r="D579" s="269" t="s">
        <v>603</v>
      </c>
      <c r="E579" s="269" t="s">
        <v>604</v>
      </c>
      <c r="F579" s="272"/>
      <c r="G579" s="272"/>
      <c r="H579" s="272"/>
      <c r="I579" s="272"/>
      <c r="J579" s="272">
        <v>1</v>
      </c>
      <c r="K579" s="272">
        <v>40</v>
      </c>
      <c r="L579" s="272"/>
      <c r="M579" s="272">
        <v>40</v>
      </c>
      <c r="N579" s="272"/>
      <c r="O579" s="272"/>
      <c r="P579" s="292"/>
      <c r="Q579" s="273"/>
    </row>
    <row r="580" spans="1:17" ht="14.4" customHeight="1" x14ac:dyDescent="0.3">
      <c r="A580" s="268" t="s">
        <v>714</v>
      </c>
      <c r="B580" s="269" t="s">
        <v>535</v>
      </c>
      <c r="C580" s="269" t="s">
        <v>536</v>
      </c>
      <c r="D580" s="269" t="s">
        <v>605</v>
      </c>
      <c r="E580" s="269" t="s">
        <v>606</v>
      </c>
      <c r="F580" s="272">
        <v>6</v>
      </c>
      <c r="G580" s="272">
        <v>906</v>
      </c>
      <c r="H580" s="272">
        <v>1</v>
      </c>
      <c r="I580" s="272">
        <v>151</v>
      </c>
      <c r="J580" s="272">
        <v>4</v>
      </c>
      <c r="K580" s="272">
        <v>604</v>
      </c>
      <c r="L580" s="272">
        <v>0.66666666666666663</v>
      </c>
      <c r="M580" s="272">
        <v>151</v>
      </c>
      <c r="N580" s="272"/>
      <c r="O580" s="272"/>
      <c r="P580" s="292"/>
      <c r="Q580" s="273"/>
    </row>
    <row r="581" spans="1:17" ht="14.4" customHeight="1" x14ac:dyDescent="0.3">
      <c r="A581" s="268" t="s">
        <v>714</v>
      </c>
      <c r="B581" s="269" t="s">
        <v>535</v>
      </c>
      <c r="C581" s="269" t="s">
        <v>536</v>
      </c>
      <c r="D581" s="269" t="s">
        <v>607</v>
      </c>
      <c r="E581" s="269" t="s">
        <v>608</v>
      </c>
      <c r="F581" s="272"/>
      <c r="G581" s="272"/>
      <c r="H581" s="272"/>
      <c r="I581" s="272"/>
      <c r="J581" s="272">
        <v>1</v>
      </c>
      <c r="K581" s="272">
        <v>490</v>
      </c>
      <c r="L581" s="272"/>
      <c r="M581" s="272">
        <v>490</v>
      </c>
      <c r="N581" s="272"/>
      <c r="O581" s="272"/>
      <c r="P581" s="292"/>
      <c r="Q581" s="273"/>
    </row>
    <row r="582" spans="1:17" ht="14.4" customHeight="1" x14ac:dyDescent="0.3">
      <c r="A582" s="268" t="s">
        <v>714</v>
      </c>
      <c r="B582" s="269" t="s">
        <v>535</v>
      </c>
      <c r="C582" s="269" t="s">
        <v>536</v>
      </c>
      <c r="D582" s="269" t="s">
        <v>635</v>
      </c>
      <c r="E582" s="269" t="s">
        <v>636</v>
      </c>
      <c r="F582" s="272">
        <v>2</v>
      </c>
      <c r="G582" s="272">
        <v>256</v>
      </c>
      <c r="H582" s="272">
        <v>1</v>
      </c>
      <c r="I582" s="272">
        <v>128</v>
      </c>
      <c r="J582" s="272"/>
      <c r="K582" s="272"/>
      <c r="L582" s="272"/>
      <c r="M582" s="272"/>
      <c r="N582" s="272"/>
      <c r="O582" s="272"/>
      <c r="P582" s="292"/>
      <c r="Q582" s="273"/>
    </row>
    <row r="583" spans="1:17" ht="14.4" customHeight="1" x14ac:dyDescent="0.3">
      <c r="A583" s="268" t="s">
        <v>714</v>
      </c>
      <c r="B583" s="269" t="s">
        <v>535</v>
      </c>
      <c r="C583" s="269" t="s">
        <v>536</v>
      </c>
      <c r="D583" s="269" t="s">
        <v>639</v>
      </c>
      <c r="E583" s="269" t="s">
        <v>640</v>
      </c>
      <c r="F583" s="272"/>
      <c r="G583" s="272"/>
      <c r="H583" s="272"/>
      <c r="I583" s="272"/>
      <c r="J583" s="272"/>
      <c r="K583" s="272"/>
      <c r="L583" s="272"/>
      <c r="M583" s="272"/>
      <c r="N583" s="272">
        <v>1</v>
      </c>
      <c r="O583" s="272">
        <v>2029</v>
      </c>
      <c r="P583" s="292"/>
      <c r="Q583" s="273">
        <v>2029</v>
      </c>
    </row>
    <row r="584" spans="1:17" ht="14.4" customHeight="1" x14ac:dyDescent="0.3">
      <c r="A584" s="268" t="s">
        <v>714</v>
      </c>
      <c r="B584" s="269" t="s">
        <v>535</v>
      </c>
      <c r="C584" s="269" t="s">
        <v>536</v>
      </c>
      <c r="D584" s="269" t="s">
        <v>645</v>
      </c>
      <c r="E584" s="269" t="s">
        <v>646</v>
      </c>
      <c r="F584" s="272">
        <v>2</v>
      </c>
      <c r="G584" s="272">
        <v>1522</v>
      </c>
      <c r="H584" s="272">
        <v>1</v>
      </c>
      <c r="I584" s="272">
        <v>761</v>
      </c>
      <c r="J584" s="272">
        <v>1</v>
      </c>
      <c r="K584" s="272">
        <v>761</v>
      </c>
      <c r="L584" s="272">
        <v>0.5</v>
      </c>
      <c r="M584" s="272">
        <v>761</v>
      </c>
      <c r="N584" s="272"/>
      <c r="O584" s="272"/>
      <c r="P584" s="292"/>
      <c r="Q584" s="273"/>
    </row>
    <row r="585" spans="1:17" ht="14.4" customHeight="1" x14ac:dyDescent="0.3">
      <c r="A585" s="268" t="s">
        <v>714</v>
      </c>
      <c r="B585" s="269" t="s">
        <v>535</v>
      </c>
      <c r="C585" s="269" t="s">
        <v>536</v>
      </c>
      <c r="D585" s="269" t="s">
        <v>647</v>
      </c>
      <c r="E585" s="269" t="s">
        <v>648</v>
      </c>
      <c r="F585" s="272">
        <v>10</v>
      </c>
      <c r="G585" s="272">
        <v>160</v>
      </c>
      <c r="H585" s="272">
        <v>1</v>
      </c>
      <c r="I585" s="272">
        <v>16</v>
      </c>
      <c r="J585" s="272">
        <v>18</v>
      </c>
      <c r="K585" s="272">
        <v>288</v>
      </c>
      <c r="L585" s="272">
        <v>1.8</v>
      </c>
      <c r="M585" s="272">
        <v>16</v>
      </c>
      <c r="N585" s="272">
        <v>13</v>
      </c>
      <c r="O585" s="272">
        <v>208</v>
      </c>
      <c r="P585" s="292">
        <v>1.3</v>
      </c>
      <c r="Q585" s="273">
        <v>16</v>
      </c>
    </row>
    <row r="586" spans="1:17" ht="14.4" customHeight="1" x14ac:dyDescent="0.3">
      <c r="A586" s="268" t="s">
        <v>714</v>
      </c>
      <c r="B586" s="269" t="s">
        <v>535</v>
      </c>
      <c r="C586" s="269" t="s">
        <v>536</v>
      </c>
      <c r="D586" s="269" t="s">
        <v>649</v>
      </c>
      <c r="E586" s="269" t="s">
        <v>650</v>
      </c>
      <c r="F586" s="272"/>
      <c r="G586" s="272"/>
      <c r="H586" s="272"/>
      <c r="I586" s="272"/>
      <c r="J586" s="272">
        <v>1</v>
      </c>
      <c r="K586" s="272">
        <v>131</v>
      </c>
      <c r="L586" s="272"/>
      <c r="M586" s="272">
        <v>131</v>
      </c>
      <c r="N586" s="272"/>
      <c r="O586" s="272"/>
      <c r="P586" s="292"/>
      <c r="Q586" s="273"/>
    </row>
    <row r="587" spans="1:17" ht="14.4" customHeight="1" x14ac:dyDescent="0.3">
      <c r="A587" s="268" t="s">
        <v>714</v>
      </c>
      <c r="B587" s="269" t="s">
        <v>535</v>
      </c>
      <c r="C587" s="269" t="s">
        <v>536</v>
      </c>
      <c r="D587" s="269" t="s">
        <v>651</v>
      </c>
      <c r="E587" s="269" t="s">
        <v>652</v>
      </c>
      <c r="F587" s="272">
        <v>1</v>
      </c>
      <c r="G587" s="272">
        <v>504</v>
      </c>
      <c r="H587" s="272">
        <v>1</v>
      </c>
      <c r="I587" s="272">
        <v>504</v>
      </c>
      <c r="J587" s="272">
        <v>2</v>
      </c>
      <c r="K587" s="272">
        <v>1010</v>
      </c>
      <c r="L587" s="272">
        <v>2.003968253968254</v>
      </c>
      <c r="M587" s="272">
        <v>505</v>
      </c>
      <c r="N587" s="272"/>
      <c r="O587" s="272"/>
      <c r="P587" s="292"/>
      <c r="Q587" s="273"/>
    </row>
    <row r="588" spans="1:17" ht="14.4" customHeight="1" x14ac:dyDescent="0.3">
      <c r="A588" s="268" t="s">
        <v>714</v>
      </c>
      <c r="B588" s="269" t="s">
        <v>535</v>
      </c>
      <c r="C588" s="269" t="s">
        <v>536</v>
      </c>
      <c r="D588" s="269" t="s">
        <v>653</v>
      </c>
      <c r="E588" s="269" t="s">
        <v>654</v>
      </c>
      <c r="F588" s="272">
        <v>2</v>
      </c>
      <c r="G588" s="272">
        <v>202</v>
      </c>
      <c r="H588" s="272">
        <v>1</v>
      </c>
      <c r="I588" s="272">
        <v>101</v>
      </c>
      <c r="J588" s="272">
        <v>2</v>
      </c>
      <c r="K588" s="272">
        <v>202</v>
      </c>
      <c r="L588" s="272">
        <v>1</v>
      </c>
      <c r="M588" s="272">
        <v>101</v>
      </c>
      <c r="N588" s="272">
        <v>1</v>
      </c>
      <c r="O588" s="272">
        <v>102</v>
      </c>
      <c r="P588" s="292">
        <v>0.50495049504950495</v>
      </c>
      <c r="Q588" s="273">
        <v>102</v>
      </c>
    </row>
    <row r="589" spans="1:17" ht="14.4" customHeight="1" x14ac:dyDescent="0.3">
      <c r="A589" s="268" t="s">
        <v>715</v>
      </c>
      <c r="B589" s="269" t="s">
        <v>535</v>
      </c>
      <c r="C589" s="269" t="s">
        <v>536</v>
      </c>
      <c r="D589" s="269" t="s">
        <v>537</v>
      </c>
      <c r="E589" s="269" t="s">
        <v>538</v>
      </c>
      <c r="F589" s="272">
        <v>228</v>
      </c>
      <c r="G589" s="272">
        <v>36024</v>
      </c>
      <c r="H589" s="272">
        <v>1</v>
      </c>
      <c r="I589" s="272">
        <v>158</v>
      </c>
      <c r="J589" s="272">
        <v>219</v>
      </c>
      <c r="K589" s="272">
        <v>34602</v>
      </c>
      <c r="L589" s="272">
        <v>0.96052631578947367</v>
      </c>
      <c r="M589" s="272">
        <v>158</v>
      </c>
      <c r="N589" s="272"/>
      <c r="O589" s="272"/>
      <c r="P589" s="292"/>
      <c r="Q589" s="273"/>
    </row>
    <row r="590" spans="1:17" ht="14.4" customHeight="1" x14ac:dyDescent="0.3">
      <c r="A590" s="268" t="s">
        <v>715</v>
      </c>
      <c r="B590" s="269" t="s">
        <v>535</v>
      </c>
      <c r="C590" s="269" t="s">
        <v>536</v>
      </c>
      <c r="D590" s="269" t="s">
        <v>539</v>
      </c>
      <c r="E590" s="269" t="s">
        <v>540</v>
      </c>
      <c r="F590" s="272">
        <v>24</v>
      </c>
      <c r="G590" s="272">
        <v>1992</v>
      </c>
      <c r="H590" s="272">
        <v>1</v>
      </c>
      <c r="I590" s="272">
        <v>83</v>
      </c>
      <c r="J590" s="272">
        <v>19</v>
      </c>
      <c r="K590" s="272">
        <v>1577</v>
      </c>
      <c r="L590" s="272">
        <v>0.79166666666666663</v>
      </c>
      <c r="M590" s="272">
        <v>83</v>
      </c>
      <c r="N590" s="272"/>
      <c r="O590" s="272"/>
      <c r="P590" s="292"/>
      <c r="Q590" s="273"/>
    </row>
    <row r="591" spans="1:17" ht="14.4" customHeight="1" x14ac:dyDescent="0.3">
      <c r="A591" s="268" t="s">
        <v>715</v>
      </c>
      <c r="B591" s="269" t="s">
        <v>535</v>
      </c>
      <c r="C591" s="269" t="s">
        <v>536</v>
      </c>
      <c r="D591" s="269" t="s">
        <v>573</v>
      </c>
      <c r="E591" s="269" t="s">
        <v>574</v>
      </c>
      <c r="F591" s="272">
        <v>46</v>
      </c>
      <c r="G591" s="272">
        <v>1748</v>
      </c>
      <c r="H591" s="272">
        <v>1</v>
      </c>
      <c r="I591" s="272">
        <v>38</v>
      </c>
      <c r="J591" s="272">
        <v>56</v>
      </c>
      <c r="K591" s="272">
        <v>2184</v>
      </c>
      <c r="L591" s="272">
        <v>1.2494279176201373</v>
      </c>
      <c r="M591" s="272">
        <v>39</v>
      </c>
      <c r="N591" s="272"/>
      <c r="O591" s="272"/>
      <c r="P591" s="292"/>
      <c r="Q591" s="273"/>
    </row>
    <row r="592" spans="1:17" ht="14.4" customHeight="1" x14ac:dyDescent="0.3">
      <c r="A592" s="268" t="s">
        <v>715</v>
      </c>
      <c r="B592" s="269" t="s">
        <v>535</v>
      </c>
      <c r="C592" s="269" t="s">
        <v>536</v>
      </c>
      <c r="D592" s="269" t="s">
        <v>579</v>
      </c>
      <c r="E592" s="269" t="s">
        <v>580</v>
      </c>
      <c r="F592" s="272">
        <v>19</v>
      </c>
      <c r="G592" s="272">
        <v>741</v>
      </c>
      <c r="H592" s="272">
        <v>1</v>
      </c>
      <c r="I592" s="272">
        <v>39</v>
      </c>
      <c r="J592" s="272">
        <v>28</v>
      </c>
      <c r="K592" s="272">
        <v>1120</v>
      </c>
      <c r="L592" s="272">
        <v>1.5114709851551957</v>
      </c>
      <c r="M592" s="272">
        <v>40</v>
      </c>
      <c r="N592" s="272"/>
      <c r="O592" s="272"/>
      <c r="P592" s="292"/>
      <c r="Q592" s="273"/>
    </row>
    <row r="593" spans="1:17" ht="14.4" customHeight="1" x14ac:dyDescent="0.3">
      <c r="A593" s="268" t="s">
        <v>715</v>
      </c>
      <c r="B593" s="269" t="s">
        <v>535</v>
      </c>
      <c r="C593" s="269" t="s">
        <v>536</v>
      </c>
      <c r="D593" s="269" t="s">
        <v>581</v>
      </c>
      <c r="E593" s="269" t="s">
        <v>582</v>
      </c>
      <c r="F593" s="272">
        <v>135</v>
      </c>
      <c r="G593" s="272">
        <v>14985</v>
      </c>
      <c r="H593" s="272">
        <v>1</v>
      </c>
      <c r="I593" s="272">
        <v>111</v>
      </c>
      <c r="J593" s="272">
        <v>127</v>
      </c>
      <c r="K593" s="272">
        <v>14224</v>
      </c>
      <c r="L593" s="272">
        <v>0.94921588254921585</v>
      </c>
      <c r="M593" s="272">
        <v>112</v>
      </c>
      <c r="N593" s="272"/>
      <c r="O593" s="272"/>
      <c r="P593" s="292"/>
      <c r="Q593" s="273"/>
    </row>
    <row r="594" spans="1:17" ht="14.4" customHeight="1" x14ac:dyDescent="0.3">
      <c r="A594" s="268" t="s">
        <v>715</v>
      </c>
      <c r="B594" s="269" t="s">
        <v>535</v>
      </c>
      <c r="C594" s="269" t="s">
        <v>536</v>
      </c>
      <c r="D594" s="269" t="s">
        <v>583</v>
      </c>
      <c r="E594" s="269" t="s">
        <v>584</v>
      </c>
      <c r="F594" s="272">
        <v>5</v>
      </c>
      <c r="G594" s="272">
        <v>105</v>
      </c>
      <c r="H594" s="272">
        <v>1</v>
      </c>
      <c r="I594" s="272">
        <v>21</v>
      </c>
      <c r="J594" s="272">
        <v>5</v>
      </c>
      <c r="K594" s="272">
        <v>105</v>
      </c>
      <c r="L594" s="272">
        <v>1</v>
      </c>
      <c r="M594" s="272">
        <v>21</v>
      </c>
      <c r="N594" s="272"/>
      <c r="O594" s="272"/>
      <c r="P594" s="292"/>
      <c r="Q594" s="273"/>
    </row>
    <row r="595" spans="1:17" ht="14.4" customHeight="1" x14ac:dyDescent="0.3">
      <c r="A595" s="268" t="s">
        <v>715</v>
      </c>
      <c r="B595" s="269" t="s">
        <v>535</v>
      </c>
      <c r="C595" s="269" t="s">
        <v>536</v>
      </c>
      <c r="D595" s="269" t="s">
        <v>589</v>
      </c>
      <c r="E595" s="269" t="s">
        <v>590</v>
      </c>
      <c r="F595" s="272">
        <v>5</v>
      </c>
      <c r="G595" s="272">
        <v>2430</v>
      </c>
      <c r="H595" s="272">
        <v>1</v>
      </c>
      <c r="I595" s="272">
        <v>486</v>
      </c>
      <c r="J595" s="272">
        <v>9</v>
      </c>
      <c r="K595" s="272">
        <v>4374</v>
      </c>
      <c r="L595" s="272">
        <v>1.8</v>
      </c>
      <c r="M595" s="272">
        <v>486</v>
      </c>
      <c r="N595" s="272"/>
      <c r="O595" s="272"/>
      <c r="P595" s="292"/>
      <c r="Q595" s="273"/>
    </row>
    <row r="596" spans="1:17" ht="14.4" customHeight="1" x14ac:dyDescent="0.3">
      <c r="A596" s="268" t="s">
        <v>715</v>
      </c>
      <c r="B596" s="269" t="s">
        <v>535</v>
      </c>
      <c r="C596" s="269" t="s">
        <v>536</v>
      </c>
      <c r="D596" s="269" t="s">
        <v>607</v>
      </c>
      <c r="E596" s="269" t="s">
        <v>608</v>
      </c>
      <c r="F596" s="272">
        <v>5</v>
      </c>
      <c r="G596" s="272">
        <v>2450</v>
      </c>
      <c r="H596" s="272">
        <v>1</v>
      </c>
      <c r="I596" s="272">
        <v>490</v>
      </c>
      <c r="J596" s="272"/>
      <c r="K596" s="272"/>
      <c r="L596" s="272"/>
      <c r="M596" s="272"/>
      <c r="N596" s="272"/>
      <c r="O596" s="272"/>
      <c r="P596" s="292"/>
      <c r="Q596" s="273"/>
    </row>
    <row r="597" spans="1:17" ht="14.4" customHeight="1" x14ac:dyDescent="0.3">
      <c r="A597" s="268" t="s">
        <v>715</v>
      </c>
      <c r="B597" s="269" t="s">
        <v>535</v>
      </c>
      <c r="C597" s="269" t="s">
        <v>536</v>
      </c>
      <c r="D597" s="269" t="s">
        <v>613</v>
      </c>
      <c r="E597" s="269" t="s">
        <v>614</v>
      </c>
      <c r="F597" s="272">
        <v>3</v>
      </c>
      <c r="G597" s="272">
        <v>93</v>
      </c>
      <c r="H597" s="272">
        <v>1</v>
      </c>
      <c r="I597" s="272">
        <v>31</v>
      </c>
      <c r="J597" s="272">
        <v>10</v>
      </c>
      <c r="K597" s="272">
        <v>310</v>
      </c>
      <c r="L597" s="272">
        <v>3.3333333333333335</v>
      </c>
      <c r="M597" s="272">
        <v>31</v>
      </c>
      <c r="N597" s="272"/>
      <c r="O597" s="272"/>
      <c r="P597" s="292"/>
      <c r="Q597" s="273"/>
    </row>
    <row r="598" spans="1:17" ht="14.4" customHeight="1" x14ac:dyDescent="0.3">
      <c r="A598" s="268" t="s">
        <v>715</v>
      </c>
      <c r="B598" s="269" t="s">
        <v>535</v>
      </c>
      <c r="C598" s="269" t="s">
        <v>536</v>
      </c>
      <c r="D598" s="269" t="s">
        <v>639</v>
      </c>
      <c r="E598" s="269" t="s">
        <v>640</v>
      </c>
      <c r="F598" s="272"/>
      <c r="G598" s="272"/>
      <c r="H598" s="272"/>
      <c r="I598" s="272"/>
      <c r="J598" s="272">
        <v>2</v>
      </c>
      <c r="K598" s="272">
        <v>4026</v>
      </c>
      <c r="L598" s="272"/>
      <c r="M598" s="272">
        <v>2013</v>
      </c>
      <c r="N598" s="272"/>
      <c r="O598" s="272"/>
      <c r="P598" s="292"/>
      <c r="Q598" s="273"/>
    </row>
    <row r="599" spans="1:17" ht="14.4" customHeight="1" x14ac:dyDescent="0.3">
      <c r="A599" s="268" t="s">
        <v>715</v>
      </c>
      <c r="B599" s="269" t="s">
        <v>535</v>
      </c>
      <c r="C599" s="269" t="s">
        <v>536</v>
      </c>
      <c r="D599" s="269" t="s">
        <v>647</v>
      </c>
      <c r="E599" s="269" t="s">
        <v>648</v>
      </c>
      <c r="F599" s="272">
        <v>7</v>
      </c>
      <c r="G599" s="272">
        <v>112</v>
      </c>
      <c r="H599" s="272">
        <v>1</v>
      </c>
      <c r="I599" s="272">
        <v>16</v>
      </c>
      <c r="J599" s="272">
        <v>4</v>
      </c>
      <c r="K599" s="272">
        <v>64</v>
      </c>
      <c r="L599" s="272">
        <v>0.5714285714285714</v>
      </c>
      <c r="M599" s="272">
        <v>16</v>
      </c>
      <c r="N599" s="272"/>
      <c r="O599" s="272"/>
      <c r="P599" s="292"/>
      <c r="Q599" s="273"/>
    </row>
    <row r="600" spans="1:17" ht="14.4" customHeight="1" x14ac:dyDescent="0.3">
      <c r="A600" s="268" t="s">
        <v>715</v>
      </c>
      <c r="B600" s="269" t="s">
        <v>535</v>
      </c>
      <c r="C600" s="269" t="s">
        <v>536</v>
      </c>
      <c r="D600" s="269" t="s">
        <v>651</v>
      </c>
      <c r="E600" s="269" t="s">
        <v>652</v>
      </c>
      <c r="F600" s="272"/>
      <c r="G600" s="272"/>
      <c r="H600" s="272"/>
      <c r="I600" s="272"/>
      <c r="J600" s="272">
        <v>2</v>
      </c>
      <c r="K600" s="272">
        <v>1010</v>
      </c>
      <c r="L600" s="272"/>
      <c r="M600" s="272">
        <v>505</v>
      </c>
      <c r="N600" s="272"/>
      <c r="O600" s="272"/>
      <c r="P600" s="292"/>
      <c r="Q600" s="273"/>
    </row>
    <row r="601" spans="1:17" ht="14.4" customHeight="1" x14ac:dyDescent="0.3">
      <c r="A601" s="268" t="s">
        <v>715</v>
      </c>
      <c r="B601" s="269" t="s">
        <v>535</v>
      </c>
      <c r="C601" s="269" t="s">
        <v>536</v>
      </c>
      <c r="D601" s="269" t="s">
        <v>653</v>
      </c>
      <c r="E601" s="269" t="s">
        <v>654</v>
      </c>
      <c r="F601" s="272">
        <v>1</v>
      </c>
      <c r="G601" s="272">
        <v>101</v>
      </c>
      <c r="H601" s="272">
        <v>1</v>
      </c>
      <c r="I601" s="272">
        <v>101</v>
      </c>
      <c r="J601" s="272">
        <v>1</v>
      </c>
      <c r="K601" s="272">
        <v>101</v>
      </c>
      <c r="L601" s="272">
        <v>1</v>
      </c>
      <c r="M601" s="272">
        <v>101</v>
      </c>
      <c r="N601" s="272"/>
      <c r="O601" s="272"/>
      <c r="P601" s="292"/>
      <c r="Q601" s="273"/>
    </row>
    <row r="602" spans="1:17" ht="14.4" customHeight="1" x14ac:dyDescent="0.3">
      <c r="A602" s="268" t="s">
        <v>715</v>
      </c>
      <c r="B602" s="269" t="s">
        <v>535</v>
      </c>
      <c r="C602" s="269" t="s">
        <v>536</v>
      </c>
      <c r="D602" s="269" t="s">
        <v>655</v>
      </c>
      <c r="E602" s="269" t="s">
        <v>656</v>
      </c>
      <c r="F602" s="272">
        <v>2</v>
      </c>
      <c r="G602" s="272">
        <v>424</v>
      </c>
      <c r="H602" s="272">
        <v>1</v>
      </c>
      <c r="I602" s="272">
        <v>212</v>
      </c>
      <c r="J602" s="272"/>
      <c r="K602" s="272"/>
      <c r="L602" s="272"/>
      <c r="M602" s="272"/>
      <c r="N602" s="272"/>
      <c r="O602" s="272"/>
      <c r="P602" s="292"/>
      <c r="Q602" s="273"/>
    </row>
    <row r="603" spans="1:17" ht="14.4" customHeight="1" x14ac:dyDescent="0.3">
      <c r="A603" s="268" t="s">
        <v>716</v>
      </c>
      <c r="B603" s="269" t="s">
        <v>535</v>
      </c>
      <c r="C603" s="269" t="s">
        <v>536</v>
      </c>
      <c r="D603" s="269" t="s">
        <v>537</v>
      </c>
      <c r="E603" s="269" t="s">
        <v>538</v>
      </c>
      <c r="F603" s="272">
        <v>135</v>
      </c>
      <c r="G603" s="272">
        <v>21330</v>
      </c>
      <c r="H603" s="272">
        <v>1</v>
      </c>
      <c r="I603" s="272">
        <v>158</v>
      </c>
      <c r="J603" s="272">
        <v>175</v>
      </c>
      <c r="K603" s="272">
        <v>27650</v>
      </c>
      <c r="L603" s="272">
        <v>1.2962962962962963</v>
      </c>
      <c r="M603" s="272">
        <v>158</v>
      </c>
      <c r="N603" s="272">
        <v>195</v>
      </c>
      <c r="O603" s="272">
        <v>31005</v>
      </c>
      <c r="P603" s="292">
        <v>1.4535864978902953</v>
      </c>
      <c r="Q603" s="273">
        <v>159</v>
      </c>
    </row>
    <row r="604" spans="1:17" ht="14.4" customHeight="1" x14ac:dyDescent="0.3">
      <c r="A604" s="268" t="s">
        <v>716</v>
      </c>
      <c r="B604" s="269" t="s">
        <v>535</v>
      </c>
      <c r="C604" s="269" t="s">
        <v>536</v>
      </c>
      <c r="D604" s="269" t="s">
        <v>539</v>
      </c>
      <c r="E604" s="269" t="s">
        <v>540</v>
      </c>
      <c r="F604" s="272">
        <v>45</v>
      </c>
      <c r="G604" s="272">
        <v>3735</v>
      </c>
      <c r="H604" s="272">
        <v>1</v>
      </c>
      <c r="I604" s="272">
        <v>83</v>
      </c>
      <c r="J604" s="272">
        <v>76</v>
      </c>
      <c r="K604" s="272">
        <v>6308</v>
      </c>
      <c r="L604" s="272">
        <v>1.6888888888888889</v>
      </c>
      <c r="M604" s="272">
        <v>83</v>
      </c>
      <c r="N604" s="272">
        <v>90</v>
      </c>
      <c r="O604" s="272">
        <v>7560</v>
      </c>
      <c r="P604" s="292">
        <v>2.0240963855421685</v>
      </c>
      <c r="Q604" s="273">
        <v>84</v>
      </c>
    </row>
    <row r="605" spans="1:17" ht="14.4" customHeight="1" x14ac:dyDescent="0.3">
      <c r="A605" s="268" t="s">
        <v>716</v>
      </c>
      <c r="B605" s="269" t="s">
        <v>535</v>
      </c>
      <c r="C605" s="269" t="s">
        <v>536</v>
      </c>
      <c r="D605" s="269" t="s">
        <v>553</v>
      </c>
      <c r="E605" s="269" t="s">
        <v>554</v>
      </c>
      <c r="F605" s="272">
        <v>1</v>
      </c>
      <c r="G605" s="272">
        <v>94</v>
      </c>
      <c r="H605" s="272">
        <v>1</v>
      </c>
      <c r="I605" s="272">
        <v>94</v>
      </c>
      <c r="J605" s="272">
        <v>9</v>
      </c>
      <c r="K605" s="272">
        <v>855</v>
      </c>
      <c r="L605" s="272">
        <v>9.0957446808510642</v>
      </c>
      <c r="M605" s="272">
        <v>95</v>
      </c>
      <c r="N605" s="272">
        <v>1</v>
      </c>
      <c r="O605" s="272">
        <v>96</v>
      </c>
      <c r="P605" s="292">
        <v>1.0212765957446808</v>
      </c>
      <c r="Q605" s="273">
        <v>96</v>
      </c>
    </row>
    <row r="606" spans="1:17" ht="14.4" customHeight="1" x14ac:dyDescent="0.3">
      <c r="A606" s="268" t="s">
        <v>716</v>
      </c>
      <c r="B606" s="269" t="s">
        <v>535</v>
      </c>
      <c r="C606" s="269" t="s">
        <v>536</v>
      </c>
      <c r="D606" s="269" t="s">
        <v>565</v>
      </c>
      <c r="E606" s="269" t="s">
        <v>566</v>
      </c>
      <c r="F606" s="272">
        <v>6</v>
      </c>
      <c r="G606" s="272">
        <v>6972</v>
      </c>
      <c r="H606" s="272">
        <v>1</v>
      </c>
      <c r="I606" s="272">
        <v>1162</v>
      </c>
      <c r="J606" s="272">
        <v>1</v>
      </c>
      <c r="K606" s="272">
        <v>1164</v>
      </c>
      <c r="L606" s="272">
        <v>0.16695352839931152</v>
      </c>
      <c r="M606" s="272">
        <v>1164</v>
      </c>
      <c r="N606" s="272">
        <v>1</v>
      </c>
      <c r="O606" s="272">
        <v>1165</v>
      </c>
      <c r="P606" s="292">
        <v>0.16709695926563398</v>
      </c>
      <c r="Q606" s="273">
        <v>1165</v>
      </c>
    </row>
    <row r="607" spans="1:17" ht="14.4" customHeight="1" x14ac:dyDescent="0.3">
      <c r="A607" s="268" t="s">
        <v>716</v>
      </c>
      <c r="B607" s="269" t="s">
        <v>535</v>
      </c>
      <c r="C607" s="269" t="s">
        <v>536</v>
      </c>
      <c r="D607" s="269" t="s">
        <v>573</v>
      </c>
      <c r="E607" s="269" t="s">
        <v>574</v>
      </c>
      <c r="F607" s="272">
        <v>182</v>
      </c>
      <c r="G607" s="272">
        <v>6916</v>
      </c>
      <c r="H607" s="272">
        <v>1</v>
      </c>
      <c r="I607" s="272">
        <v>38</v>
      </c>
      <c r="J607" s="272">
        <v>172</v>
      </c>
      <c r="K607" s="272">
        <v>6708</v>
      </c>
      <c r="L607" s="272">
        <v>0.96992481203007519</v>
      </c>
      <c r="M607" s="272">
        <v>39</v>
      </c>
      <c r="N607" s="272">
        <v>234</v>
      </c>
      <c r="O607" s="272">
        <v>9126</v>
      </c>
      <c r="P607" s="292">
        <v>1.3195488721804511</v>
      </c>
      <c r="Q607" s="273">
        <v>39</v>
      </c>
    </row>
    <row r="608" spans="1:17" ht="14.4" customHeight="1" x14ac:dyDescent="0.3">
      <c r="A608" s="268" t="s">
        <v>716</v>
      </c>
      <c r="B608" s="269" t="s">
        <v>535</v>
      </c>
      <c r="C608" s="269" t="s">
        <v>536</v>
      </c>
      <c r="D608" s="269" t="s">
        <v>579</v>
      </c>
      <c r="E608" s="269" t="s">
        <v>580</v>
      </c>
      <c r="F608" s="272">
        <v>15</v>
      </c>
      <c r="G608" s="272">
        <v>585</v>
      </c>
      <c r="H608" s="272">
        <v>1</v>
      </c>
      <c r="I608" s="272">
        <v>39</v>
      </c>
      <c r="J608" s="272">
        <v>15</v>
      </c>
      <c r="K608" s="272">
        <v>600</v>
      </c>
      <c r="L608" s="272">
        <v>1.0256410256410255</v>
      </c>
      <c r="M608" s="272">
        <v>40</v>
      </c>
      <c r="N608" s="272">
        <v>19</v>
      </c>
      <c r="O608" s="272">
        <v>760</v>
      </c>
      <c r="P608" s="292">
        <v>1.2991452991452992</v>
      </c>
      <c r="Q608" s="273">
        <v>40</v>
      </c>
    </row>
    <row r="609" spans="1:17" ht="14.4" customHeight="1" x14ac:dyDescent="0.3">
      <c r="A609" s="268" t="s">
        <v>716</v>
      </c>
      <c r="B609" s="269" t="s">
        <v>535</v>
      </c>
      <c r="C609" s="269" t="s">
        <v>536</v>
      </c>
      <c r="D609" s="269" t="s">
        <v>581</v>
      </c>
      <c r="E609" s="269" t="s">
        <v>582</v>
      </c>
      <c r="F609" s="272">
        <v>337</v>
      </c>
      <c r="G609" s="272">
        <v>37407</v>
      </c>
      <c r="H609" s="272">
        <v>1</v>
      </c>
      <c r="I609" s="272">
        <v>111</v>
      </c>
      <c r="J609" s="272">
        <v>519</v>
      </c>
      <c r="K609" s="272">
        <v>58128</v>
      </c>
      <c r="L609" s="272">
        <v>1.5539337557141712</v>
      </c>
      <c r="M609" s="272">
        <v>112</v>
      </c>
      <c r="N609" s="272">
        <v>537</v>
      </c>
      <c r="O609" s="272">
        <v>60681</v>
      </c>
      <c r="P609" s="292">
        <v>1.6221830138744084</v>
      </c>
      <c r="Q609" s="273">
        <v>113</v>
      </c>
    </row>
    <row r="610" spans="1:17" ht="14.4" customHeight="1" x14ac:dyDescent="0.3">
      <c r="A610" s="268" t="s">
        <v>716</v>
      </c>
      <c r="B610" s="269" t="s">
        <v>535</v>
      </c>
      <c r="C610" s="269" t="s">
        <v>536</v>
      </c>
      <c r="D610" s="269" t="s">
        <v>583</v>
      </c>
      <c r="E610" s="269" t="s">
        <v>584</v>
      </c>
      <c r="F610" s="272">
        <v>51</v>
      </c>
      <c r="G610" s="272">
        <v>1071</v>
      </c>
      <c r="H610" s="272">
        <v>1</v>
      </c>
      <c r="I610" s="272">
        <v>21</v>
      </c>
      <c r="J610" s="272">
        <v>58</v>
      </c>
      <c r="K610" s="272">
        <v>1218</v>
      </c>
      <c r="L610" s="272">
        <v>1.1372549019607843</v>
      </c>
      <c r="M610" s="272">
        <v>21</v>
      </c>
      <c r="N610" s="272">
        <v>46</v>
      </c>
      <c r="O610" s="272">
        <v>966</v>
      </c>
      <c r="P610" s="292">
        <v>0.90196078431372551</v>
      </c>
      <c r="Q610" s="273">
        <v>21</v>
      </c>
    </row>
    <row r="611" spans="1:17" ht="14.4" customHeight="1" x14ac:dyDescent="0.3">
      <c r="A611" s="268" t="s">
        <v>716</v>
      </c>
      <c r="B611" s="269" t="s">
        <v>535</v>
      </c>
      <c r="C611" s="269" t="s">
        <v>536</v>
      </c>
      <c r="D611" s="269" t="s">
        <v>587</v>
      </c>
      <c r="E611" s="269" t="s">
        <v>588</v>
      </c>
      <c r="F611" s="272">
        <v>12</v>
      </c>
      <c r="G611" s="272">
        <v>4584</v>
      </c>
      <c r="H611" s="272">
        <v>1</v>
      </c>
      <c r="I611" s="272">
        <v>382</v>
      </c>
      <c r="J611" s="272">
        <v>18</v>
      </c>
      <c r="K611" s="272">
        <v>6876</v>
      </c>
      <c r="L611" s="272">
        <v>1.5</v>
      </c>
      <c r="M611" s="272">
        <v>382</v>
      </c>
      <c r="N611" s="272">
        <v>7</v>
      </c>
      <c r="O611" s="272">
        <v>2674</v>
      </c>
      <c r="P611" s="292">
        <v>0.58333333333333337</v>
      </c>
      <c r="Q611" s="273">
        <v>382</v>
      </c>
    </row>
    <row r="612" spans="1:17" ht="14.4" customHeight="1" x14ac:dyDescent="0.3">
      <c r="A612" s="268" t="s">
        <v>716</v>
      </c>
      <c r="B612" s="269" t="s">
        <v>535</v>
      </c>
      <c r="C612" s="269" t="s">
        <v>536</v>
      </c>
      <c r="D612" s="269" t="s">
        <v>589</v>
      </c>
      <c r="E612" s="269" t="s">
        <v>590</v>
      </c>
      <c r="F612" s="272">
        <v>87</v>
      </c>
      <c r="G612" s="272">
        <v>42282</v>
      </c>
      <c r="H612" s="272">
        <v>1</v>
      </c>
      <c r="I612" s="272">
        <v>486</v>
      </c>
      <c r="J612" s="272">
        <v>143</v>
      </c>
      <c r="K612" s="272">
        <v>69498</v>
      </c>
      <c r="L612" s="272">
        <v>1.6436781609195403</v>
      </c>
      <c r="M612" s="272">
        <v>486</v>
      </c>
      <c r="N612" s="272">
        <v>167</v>
      </c>
      <c r="O612" s="272">
        <v>81162</v>
      </c>
      <c r="P612" s="292">
        <v>1.9195402298850575</v>
      </c>
      <c r="Q612" s="273">
        <v>486</v>
      </c>
    </row>
    <row r="613" spans="1:17" ht="14.4" customHeight="1" x14ac:dyDescent="0.3">
      <c r="A613" s="268" t="s">
        <v>716</v>
      </c>
      <c r="B613" s="269" t="s">
        <v>535</v>
      </c>
      <c r="C613" s="269" t="s">
        <v>536</v>
      </c>
      <c r="D613" s="269" t="s">
        <v>591</v>
      </c>
      <c r="E613" s="269" t="s">
        <v>592</v>
      </c>
      <c r="F613" s="272">
        <v>16</v>
      </c>
      <c r="G613" s="272">
        <v>9616</v>
      </c>
      <c r="H613" s="272">
        <v>1</v>
      </c>
      <c r="I613" s="272">
        <v>601</v>
      </c>
      <c r="J613" s="272">
        <v>70</v>
      </c>
      <c r="K613" s="272">
        <v>42210</v>
      </c>
      <c r="L613" s="272">
        <v>4.3895590682196337</v>
      </c>
      <c r="M613" s="272">
        <v>603</v>
      </c>
      <c r="N613" s="272">
        <v>65</v>
      </c>
      <c r="O613" s="272">
        <v>39260</v>
      </c>
      <c r="P613" s="292">
        <v>4.0827787021630613</v>
      </c>
      <c r="Q613" s="273">
        <v>604</v>
      </c>
    </row>
    <row r="614" spans="1:17" ht="14.4" customHeight="1" x14ac:dyDescent="0.3">
      <c r="A614" s="268" t="s">
        <v>716</v>
      </c>
      <c r="B614" s="269" t="s">
        <v>535</v>
      </c>
      <c r="C614" s="269" t="s">
        <v>536</v>
      </c>
      <c r="D614" s="269" t="s">
        <v>593</v>
      </c>
      <c r="E614" s="269" t="s">
        <v>594</v>
      </c>
      <c r="F614" s="272">
        <v>30</v>
      </c>
      <c r="G614" s="272">
        <v>1080</v>
      </c>
      <c r="H614" s="272">
        <v>1</v>
      </c>
      <c r="I614" s="272">
        <v>36</v>
      </c>
      <c r="J614" s="272">
        <v>9</v>
      </c>
      <c r="K614" s="272">
        <v>324</v>
      </c>
      <c r="L614" s="272">
        <v>0.3</v>
      </c>
      <c r="M614" s="272">
        <v>36</v>
      </c>
      <c r="N614" s="272"/>
      <c r="O614" s="272"/>
      <c r="P614" s="292"/>
      <c r="Q614" s="273"/>
    </row>
    <row r="615" spans="1:17" ht="14.4" customHeight="1" x14ac:dyDescent="0.3">
      <c r="A615" s="268" t="s">
        <v>716</v>
      </c>
      <c r="B615" s="269" t="s">
        <v>535</v>
      </c>
      <c r="C615" s="269" t="s">
        <v>536</v>
      </c>
      <c r="D615" s="269" t="s">
        <v>599</v>
      </c>
      <c r="E615" s="269" t="s">
        <v>600</v>
      </c>
      <c r="F615" s="272">
        <v>6</v>
      </c>
      <c r="G615" s="272">
        <v>2664</v>
      </c>
      <c r="H615" s="272">
        <v>1</v>
      </c>
      <c r="I615" s="272">
        <v>444</v>
      </c>
      <c r="J615" s="272">
        <v>12</v>
      </c>
      <c r="K615" s="272">
        <v>5328</v>
      </c>
      <c r="L615" s="272">
        <v>2</v>
      </c>
      <c r="M615" s="272">
        <v>444</v>
      </c>
      <c r="N615" s="272"/>
      <c r="O615" s="272"/>
      <c r="P615" s="292"/>
      <c r="Q615" s="273"/>
    </row>
    <row r="616" spans="1:17" ht="14.4" customHeight="1" x14ac:dyDescent="0.3">
      <c r="A616" s="268" t="s">
        <v>716</v>
      </c>
      <c r="B616" s="269" t="s">
        <v>535</v>
      </c>
      <c r="C616" s="269" t="s">
        <v>536</v>
      </c>
      <c r="D616" s="269" t="s">
        <v>603</v>
      </c>
      <c r="E616" s="269" t="s">
        <v>604</v>
      </c>
      <c r="F616" s="272">
        <v>3</v>
      </c>
      <c r="G616" s="272">
        <v>120</v>
      </c>
      <c r="H616" s="272">
        <v>1</v>
      </c>
      <c r="I616" s="272">
        <v>40</v>
      </c>
      <c r="J616" s="272">
        <v>5</v>
      </c>
      <c r="K616" s="272">
        <v>200</v>
      </c>
      <c r="L616" s="272">
        <v>1.6666666666666667</v>
      </c>
      <c r="M616" s="272">
        <v>40</v>
      </c>
      <c r="N616" s="272">
        <v>1</v>
      </c>
      <c r="O616" s="272">
        <v>41</v>
      </c>
      <c r="P616" s="292">
        <v>0.34166666666666667</v>
      </c>
      <c r="Q616" s="273">
        <v>41</v>
      </c>
    </row>
    <row r="617" spans="1:17" ht="14.4" customHeight="1" x14ac:dyDescent="0.3">
      <c r="A617" s="268" t="s">
        <v>716</v>
      </c>
      <c r="B617" s="269" t="s">
        <v>535</v>
      </c>
      <c r="C617" s="269" t="s">
        <v>536</v>
      </c>
      <c r="D617" s="269" t="s">
        <v>605</v>
      </c>
      <c r="E617" s="269" t="s">
        <v>606</v>
      </c>
      <c r="F617" s="272">
        <v>56</v>
      </c>
      <c r="G617" s="272">
        <v>8456</v>
      </c>
      <c r="H617" s="272">
        <v>1</v>
      </c>
      <c r="I617" s="272">
        <v>151</v>
      </c>
      <c r="J617" s="272">
        <v>32</v>
      </c>
      <c r="K617" s="272">
        <v>4832</v>
      </c>
      <c r="L617" s="272">
        <v>0.5714285714285714</v>
      </c>
      <c r="M617" s="272">
        <v>151</v>
      </c>
      <c r="N617" s="272">
        <v>2</v>
      </c>
      <c r="O617" s="272">
        <v>304</v>
      </c>
      <c r="P617" s="292">
        <v>3.5950804162724691E-2</v>
      </c>
      <c r="Q617" s="273">
        <v>152</v>
      </c>
    </row>
    <row r="618" spans="1:17" ht="14.4" customHeight="1" x14ac:dyDescent="0.3">
      <c r="A618" s="268" t="s">
        <v>716</v>
      </c>
      <c r="B618" s="269" t="s">
        <v>535</v>
      </c>
      <c r="C618" s="269" t="s">
        <v>536</v>
      </c>
      <c r="D618" s="269" t="s">
        <v>607</v>
      </c>
      <c r="E618" s="269" t="s">
        <v>608</v>
      </c>
      <c r="F618" s="272">
        <v>1</v>
      </c>
      <c r="G618" s="272">
        <v>490</v>
      </c>
      <c r="H618" s="272">
        <v>1</v>
      </c>
      <c r="I618" s="272">
        <v>490</v>
      </c>
      <c r="J618" s="272">
        <v>4</v>
      </c>
      <c r="K618" s="272">
        <v>1960</v>
      </c>
      <c r="L618" s="272">
        <v>4</v>
      </c>
      <c r="M618" s="272">
        <v>490</v>
      </c>
      <c r="N618" s="272">
        <v>7</v>
      </c>
      <c r="O618" s="272">
        <v>3430</v>
      </c>
      <c r="P618" s="292">
        <v>7</v>
      </c>
      <c r="Q618" s="273">
        <v>490</v>
      </c>
    </row>
    <row r="619" spans="1:17" ht="14.4" customHeight="1" x14ac:dyDescent="0.3">
      <c r="A619" s="268" t="s">
        <v>716</v>
      </c>
      <c r="B619" s="269" t="s">
        <v>535</v>
      </c>
      <c r="C619" s="269" t="s">
        <v>536</v>
      </c>
      <c r="D619" s="269" t="s">
        <v>613</v>
      </c>
      <c r="E619" s="269" t="s">
        <v>614</v>
      </c>
      <c r="F619" s="272"/>
      <c r="G619" s="272"/>
      <c r="H619" s="272"/>
      <c r="I619" s="272"/>
      <c r="J619" s="272">
        <v>4</v>
      </c>
      <c r="K619" s="272">
        <v>124</v>
      </c>
      <c r="L619" s="272"/>
      <c r="M619" s="272">
        <v>31</v>
      </c>
      <c r="N619" s="272">
        <v>15</v>
      </c>
      <c r="O619" s="272">
        <v>465</v>
      </c>
      <c r="P619" s="292"/>
      <c r="Q619" s="273">
        <v>31</v>
      </c>
    </row>
    <row r="620" spans="1:17" ht="14.4" customHeight="1" x14ac:dyDescent="0.3">
      <c r="A620" s="268" t="s">
        <v>716</v>
      </c>
      <c r="B620" s="269" t="s">
        <v>535</v>
      </c>
      <c r="C620" s="269" t="s">
        <v>536</v>
      </c>
      <c r="D620" s="269" t="s">
        <v>623</v>
      </c>
      <c r="E620" s="269" t="s">
        <v>624</v>
      </c>
      <c r="F620" s="272">
        <v>3</v>
      </c>
      <c r="G620" s="272">
        <v>81</v>
      </c>
      <c r="H620" s="272">
        <v>1</v>
      </c>
      <c r="I620" s="272">
        <v>27</v>
      </c>
      <c r="J620" s="272">
        <v>1</v>
      </c>
      <c r="K620" s="272">
        <v>27</v>
      </c>
      <c r="L620" s="272">
        <v>0.33333333333333331</v>
      </c>
      <c r="M620" s="272">
        <v>27</v>
      </c>
      <c r="N620" s="272"/>
      <c r="O620" s="272"/>
      <c r="P620" s="292"/>
      <c r="Q620" s="273"/>
    </row>
    <row r="621" spans="1:17" ht="14.4" customHeight="1" x14ac:dyDescent="0.3">
      <c r="A621" s="268" t="s">
        <v>716</v>
      </c>
      <c r="B621" s="269" t="s">
        <v>535</v>
      </c>
      <c r="C621" s="269" t="s">
        <v>536</v>
      </c>
      <c r="D621" s="269" t="s">
        <v>625</v>
      </c>
      <c r="E621" s="269" t="s">
        <v>626</v>
      </c>
      <c r="F621" s="272">
        <v>9</v>
      </c>
      <c r="G621" s="272">
        <v>1827</v>
      </c>
      <c r="H621" s="272">
        <v>1</v>
      </c>
      <c r="I621" s="272">
        <v>203</v>
      </c>
      <c r="J621" s="272">
        <v>1</v>
      </c>
      <c r="K621" s="272">
        <v>204</v>
      </c>
      <c r="L621" s="272">
        <v>0.1116584564860427</v>
      </c>
      <c r="M621" s="272">
        <v>204</v>
      </c>
      <c r="N621" s="272">
        <v>1</v>
      </c>
      <c r="O621" s="272">
        <v>205</v>
      </c>
      <c r="P621" s="292">
        <v>0.11220580186097427</v>
      </c>
      <c r="Q621" s="273">
        <v>205</v>
      </c>
    </row>
    <row r="622" spans="1:17" ht="14.4" customHeight="1" x14ac:dyDescent="0.3">
      <c r="A622" s="268" t="s">
        <v>716</v>
      </c>
      <c r="B622" s="269" t="s">
        <v>535</v>
      </c>
      <c r="C622" s="269" t="s">
        <v>536</v>
      </c>
      <c r="D622" s="269" t="s">
        <v>627</v>
      </c>
      <c r="E622" s="269" t="s">
        <v>628</v>
      </c>
      <c r="F622" s="272">
        <v>9</v>
      </c>
      <c r="G622" s="272">
        <v>3384</v>
      </c>
      <c r="H622" s="272">
        <v>1</v>
      </c>
      <c r="I622" s="272">
        <v>376</v>
      </c>
      <c r="J622" s="272">
        <v>1</v>
      </c>
      <c r="K622" s="272">
        <v>376</v>
      </c>
      <c r="L622" s="272">
        <v>0.1111111111111111</v>
      </c>
      <c r="M622" s="272">
        <v>376</v>
      </c>
      <c r="N622" s="272">
        <v>1</v>
      </c>
      <c r="O622" s="272">
        <v>377</v>
      </c>
      <c r="P622" s="292">
        <v>0.11140661938534278</v>
      </c>
      <c r="Q622" s="273">
        <v>377</v>
      </c>
    </row>
    <row r="623" spans="1:17" ht="14.4" customHeight="1" x14ac:dyDescent="0.3">
      <c r="A623" s="268" t="s">
        <v>716</v>
      </c>
      <c r="B623" s="269" t="s">
        <v>535</v>
      </c>
      <c r="C623" s="269" t="s">
        <v>536</v>
      </c>
      <c r="D623" s="269" t="s">
        <v>635</v>
      </c>
      <c r="E623" s="269" t="s">
        <v>636</v>
      </c>
      <c r="F623" s="272">
        <v>6</v>
      </c>
      <c r="G623" s="272">
        <v>768</v>
      </c>
      <c r="H623" s="272">
        <v>1</v>
      </c>
      <c r="I623" s="272">
        <v>128</v>
      </c>
      <c r="J623" s="272"/>
      <c r="K623" s="272"/>
      <c r="L623" s="272"/>
      <c r="M623" s="272"/>
      <c r="N623" s="272">
        <v>2</v>
      </c>
      <c r="O623" s="272">
        <v>258</v>
      </c>
      <c r="P623" s="292">
        <v>0.3359375</v>
      </c>
      <c r="Q623" s="273">
        <v>129</v>
      </c>
    </row>
    <row r="624" spans="1:17" ht="14.4" customHeight="1" x14ac:dyDescent="0.3">
      <c r="A624" s="268" t="s">
        <v>716</v>
      </c>
      <c r="B624" s="269" t="s">
        <v>535</v>
      </c>
      <c r="C624" s="269" t="s">
        <v>536</v>
      </c>
      <c r="D624" s="269" t="s">
        <v>717</v>
      </c>
      <c r="E624" s="269" t="s">
        <v>718</v>
      </c>
      <c r="F624" s="272">
        <v>1</v>
      </c>
      <c r="G624" s="272">
        <v>196</v>
      </c>
      <c r="H624" s="272">
        <v>1</v>
      </c>
      <c r="I624" s="272">
        <v>196</v>
      </c>
      <c r="J624" s="272"/>
      <c r="K624" s="272"/>
      <c r="L624" s="272"/>
      <c r="M624" s="272"/>
      <c r="N624" s="272"/>
      <c r="O624" s="272"/>
      <c r="P624" s="292"/>
      <c r="Q624" s="273"/>
    </row>
    <row r="625" spans="1:17" ht="14.4" customHeight="1" x14ac:dyDescent="0.3">
      <c r="A625" s="268" t="s">
        <v>716</v>
      </c>
      <c r="B625" s="269" t="s">
        <v>535</v>
      </c>
      <c r="C625" s="269" t="s">
        <v>536</v>
      </c>
      <c r="D625" s="269" t="s">
        <v>639</v>
      </c>
      <c r="E625" s="269" t="s">
        <v>640</v>
      </c>
      <c r="F625" s="272"/>
      <c r="G625" s="272"/>
      <c r="H625" s="272"/>
      <c r="I625" s="272"/>
      <c r="J625" s="272">
        <v>1</v>
      </c>
      <c r="K625" s="272">
        <v>2013</v>
      </c>
      <c r="L625" s="272"/>
      <c r="M625" s="272">
        <v>2013</v>
      </c>
      <c r="N625" s="272"/>
      <c r="O625" s="272"/>
      <c r="P625" s="292"/>
      <c r="Q625" s="273"/>
    </row>
    <row r="626" spans="1:17" ht="14.4" customHeight="1" x14ac:dyDescent="0.3">
      <c r="A626" s="268" t="s">
        <v>716</v>
      </c>
      <c r="B626" s="269" t="s">
        <v>535</v>
      </c>
      <c r="C626" s="269" t="s">
        <v>536</v>
      </c>
      <c r="D626" s="269" t="s">
        <v>645</v>
      </c>
      <c r="E626" s="269" t="s">
        <v>646</v>
      </c>
      <c r="F626" s="272">
        <v>3</v>
      </c>
      <c r="G626" s="272">
        <v>2283</v>
      </c>
      <c r="H626" s="272">
        <v>1</v>
      </c>
      <c r="I626" s="272">
        <v>761</v>
      </c>
      <c r="J626" s="272">
        <v>3</v>
      </c>
      <c r="K626" s="272">
        <v>2283</v>
      </c>
      <c r="L626" s="272">
        <v>1</v>
      </c>
      <c r="M626" s="272">
        <v>761</v>
      </c>
      <c r="N626" s="272">
        <v>1</v>
      </c>
      <c r="O626" s="272">
        <v>761</v>
      </c>
      <c r="P626" s="292">
        <v>0.33333333333333331</v>
      </c>
      <c r="Q626" s="273">
        <v>761</v>
      </c>
    </row>
    <row r="627" spans="1:17" ht="14.4" customHeight="1" x14ac:dyDescent="0.3">
      <c r="A627" s="268" t="s">
        <v>716</v>
      </c>
      <c r="B627" s="269" t="s">
        <v>535</v>
      </c>
      <c r="C627" s="269" t="s">
        <v>536</v>
      </c>
      <c r="D627" s="269" t="s">
        <v>647</v>
      </c>
      <c r="E627" s="269" t="s">
        <v>648</v>
      </c>
      <c r="F627" s="272">
        <v>67</v>
      </c>
      <c r="G627" s="272">
        <v>1072</v>
      </c>
      <c r="H627" s="272">
        <v>1</v>
      </c>
      <c r="I627" s="272">
        <v>16</v>
      </c>
      <c r="J627" s="272">
        <v>100</v>
      </c>
      <c r="K627" s="272">
        <v>1600</v>
      </c>
      <c r="L627" s="272">
        <v>1.4925373134328359</v>
      </c>
      <c r="M627" s="272">
        <v>16</v>
      </c>
      <c r="N627" s="272">
        <v>77</v>
      </c>
      <c r="O627" s="272">
        <v>1232</v>
      </c>
      <c r="P627" s="292">
        <v>1.1492537313432836</v>
      </c>
      <c r="Q627" s="273">
        <v>16</v>
      </c>
    </row>
    <row r="628" spans="1:17" ht="14.4" customHeight="1" x14ac:dyDescent="0.3">
      <c r="A628" s="268" t="s">
        <v>716</v>
      </c>
      <c r="B628" s="269" t="s">
        <v>535</v>
      </c>
      <c r="C628" s="269" t="s">
        <v>536</v>
      </c>
      <c r="D628" s="269" t="s">
        <v>649</v>
      </c>
      <c r="E628" s="269" t="s">
        <v>650</v>
      </c>
      <c r="F628" s="272"/>
      <c r="G628" s="272"/>
      <c r="H628" s="272"/>
      <c r="I628" s="272"/>
      <c r="J628" s="272">
        <v>2</v>
      </c>
      <c r="K628" s="272">
        <v>262</v>
      </c>
      <c r="L628" s="272"/>
      <c r="M628" s="272">
        <v>131</v>
      </c>
      <c r="N628" s="272">
        <v>1</v>
      </c>
      <c r="O628" s="272">
        <v>133</v>
      </c>
      <c r="P628" s="292"/>
      <c r="Q628" s="273">
        <v>133</v>
      </c>
    </row>
    <row r="629" spans="1:17" ht="14.4" customHeight="1" x14ac:dyDescent="0.3">
      <c r="A629" s="268" t="s">
        <v>716</v>
      </c>
      <c r="B629" s="269" t="s">
        <v>535</v>
      </c>
      <c r="C629" s="269" t="s">
        <v>536</v>
      </c>
      <c r="D629" s="269" t="s">
        <v>651</v>
      </c>
      <c r="E629" s="269" t="s">
        <v>652</v>
      </c>
      <c r="F629" s="272">
        <v>2</v>
      </c>
      <c r="G629" s="272">
        <v>1008</v>
      </c>
      <c r="H629" s="272">
        <v>1</v>
      </c>
      <c r="I629" s="272">
        <v>504</v>
      </c>
      <c r="J629" s="272">
        <v>5</v>
      </c>
      <c r="K629" s="272">
        <v>2525</v>
      </c>
      <c r="L629" s="272">
        <v>2.5049603174603177</v>
      </c>
      <c r="M629" s="272">
        <v>505</v>
      </c>
      <c r="N629" s="272">
        <v>17</v>
      </c>
      <c r="O629" s="272">
        <v>8602</v>
      </c>
      <c r="P629" s="292">
        <v>8.5337301587301582</v>
      </c>
      <c r="Q629" s="273">
        <v>506</v>
      </c>
    </row>
    <row r="630" spans="1:17" ht="14.4" customHeight="1" x14ac:dyDescent="0.3">
      <c r="A630" s="268" t="s">
        <v>716</v>
      </c>
      <c r="B630" s="269" t="s">
        <v>535</v>
      </c>
      <c r="C630" s="269" t="s">
        <v>536</v>
      </c>
      <c r="D630" s="269" t="s">
        <v>653</v>
      </c>
      <c r="E630" s="269" t="s">
        <v>654</v>
      </c>
      <c r="F630" s="272">
        <v>8</v>
      </c>
      <c r="G630" s="272">
        <v>808</v>
      </c>
      <c r="H630" s="272">
        <v>1</v>
      </c>
      <c r="I630" s="272">
        <v>101</v>
      </c>
      <c r="J630" s="272">
        <v>19</v>
      </c>
      <c r="K630" s="272">
        <v>1919</v>
      </c>
      <c r="L630" s="272">
        <v>2.375</v>
      </c>
      <c r="M630" s="272">
        <v>101</v>
      </c>
      <c r="N630" s="272">
        <v>25</v>
      </c>
      <c r="O630" s="272">
        <v>2550</v>
      </c>
      <c r="P630" s="292">
        <v>3.1559405940594059</v>
      </c>
      <c r="Q630" s="273">
        <v>102</v>
      </c>
    </row>
    <row r="631" spans="1:17" ht="14.4" customHeight="1" x14ac:dyDescent="0.3">
      <c r="A631" s="268" t="s">
        <v>719</v>
      </c>
      <c r="B631" s="269" t="s">
        <v>535</v>
      </c>
      <c r="C631" s="269" t="s">
        <v>536</v>
      </c>
      <c r="D631" s="269" t="s">
        <v>537</v>
      </c>
      <c r="E631" s="269" t="s">
        <v>538</v>
      </c>
      <c r="F631" s="272">
        <v>660</v>
      </c>
      <c r="G631" s="272">
        <v>104280</v>
      </c>
      <c r="H631" s="272">
        <v>1</v>
      </c>
      <c r="I631" s="272">
        <v>158</v>
      </c>
      <c r="J631" s="272">
        <v>701</v>
      </c>
      <c r="K631" s="272">
        <v>110758</v>
      </c>
      <c r="L631" s="272">
        <v>1.062121212121212</v>
      </c>
      <c r="M631" s="272">
        <v>158</v>
      </c>
      <c r="N631" s="272">
        <v>730</v>
      </c>
      <c r="O631" s="272">
        <v>116070</v>
      </c>
      <c r="P631" s="292">
        <v>1.1130609896432682</v>
      </c>
      <c r="Q631" s="273">
        <v>159</v>
      </c>
    </row>
    <row r="632" spans="1:17" ht="14.4" customHeight="1" x14ac:dyDescent="0.3">
      <c r="A632" s="268" t="s">
        <v>719</v>
      </c>
      <c r="B632" s="269" t="s">
        <v>535</v>
      </c>
      <c r="C632" s="269" t="s">
        <v>536</v>
      </c>
      <c r="D632" s="269" t="s">
        <v>539</v>
      </c>
      <c r="E632" s="269" t="s">
        <v>540</v>
      </c>
      <c r="F632" s="272">
        <v>45</v>
      </c>
      <c r="G632" s="272">
        <v>3735</v>
      </c>
      <c r="H632" s="272">
        <v>1</v>
      </c>
      <c r="I632" s="272">
        <v>83</v>
      </c>
      <c r="J632" s="272">
        <v>71</v>
      </c>
      <c r="K632" s="272">
        <v>5893</v>
      </c>
      <c r="L632" s="272">
        <v>1.5777777777777777</v>
      </c>
      <c r="M632" s="272">
        <v>83</v>
      </c>
      <c r="N632" s="272">
        <v>53</v>
      </c>
      <c r="O632" s="272">
        <v>4452</v>
      </c>
      <c r="P632" s="292">
        <v>1.1919678714859439</v>
      </c>
      <c r="Q632" s="273">
        <v>84</v>
      </c>
    </row>
    <row r="633" spans="1:17" ht="14.4" customHeight="1" x14ac:dyDescent="0.3">
      <c r="A633" s="268" t="s">
        <v>719</v>
      </c>
      <c r="B633" s="269" t="s">
        <v>535</v>
      </c>
      <c r="C633" s="269" t="s">
        <v>536</v>
      </c>
      <c r="D633" s="269" t="s">
        <v>573</v>
      </c>
      <c r="E633" s="269" t="s">
        <v>574</v>
      </c>
      <c r="F633" s="272">
        <v>41</v>
      </c>
      <c r="G633" s="272">
        <v>1558</v>
      </c>
      <c r="H633" s="272">
        <v>1</v>
      </c>
      <c r="I633" s="272">
        <v>38</v>
      </c>
      <c r="J633" s="272">
        <v>61</v>
      </c>
      <c r="K633" s="272">
        <v>2379</v>
      </c>
      <c r="L633" s="272">
        <v>1.5269576379974326</v>
      </c>
      <c r="M633" s="272">
        <v>39</v>
      </c>
      <c r="N633" s="272">
        <v>44</v>
      </c>
      <c r="O633" s="272">
        <v>1716</v>
      </c>
      <c r="P633" s="292">
        <v>1.1014120667522465</v>
      </c>
      <c r="Q633" s="273">
        <v>39</v>
      </c>
    </row>
    <row r="634" spans="1:17" ht="14.4" customHeight="1" x14ac:dyDescent="0.3">
      <c r="A634" s="268" t="s">
        <v>719</v>
      </c>
      <c r="B634" s="269" t="s">
        <v>535</v>
      </c>
      <c r="C634" s="269" t="s">
        <v>536</v>
      </c>
      <c r="D634" s="269" t="s">
        <v>577</v>
      </c>
      <c r="E634" s="269" t="s">
        <v>578</v>
      </c>
      <c r="F634" s="272">
        <v>1</v>
      </c>
      <c r="G634" s="272">
        <v>403</v>
      </c>
      <c r="H634" s="272">
        <v>1</v>
      </c>
      <c r="I634" s="272">
        <v>403</v>
      </c>
      <c r="J634" s="272">
        <v>1</v>
      </c>
      <c r="K634" s="272">
        <v>404</v>
      </c>
      <c r="L634" s="272">
        <v>1.0024813895781637</v>
      </c>
      <c r="M634" s="272">
        <v>404</v>
      </c>
      <c r="N634" s="272"/>
      <c r="O634" s="272"/>
      <c r="P634" s="292"/>
      <c r="Q634" s="273"/>
    </row>
    <row r="635" spans="1:17" ht="14.4" customHeight="1" x14ac:dyDescent="0.3">
      <c r="A635" s="268" t="s">
        <v>719</v>
      </c>
      <c r="B635" s="269" t="s">
        <v>535</v>
      </c>
      <c r="C635" s="269" t="s">
        <v>536</v>
      </c>
      <c r="D635" s="269" t="s">
        <v>579</v>
      </c>
      <c r="E635" s="269" t="s">
        <v>580</v>
      </c>
      <c r="F635" s="272">
        <v>24</v>
      </c>
      <c r="G635" s="272">
        <v>936</v>
      </c>
      <c r="H635" s="272">
        <v>1</v>
      </c>
      <c r="I635" s="272">
        <v>39</v>
      </c>
      <c r="J635" s="272">
        <v>43</v>
      </c>
      <c r="K635" s="272">
        <v>1720</v>
      </c>
      <c r="L635" s="272">
        <v>1.8376068376068375</v>
      </c>
      <c r="M635" s="272">
        <v>40</v>
      </c>
      <c r="N635" s="272">
        <v>40</v>
      </c>
      <c r="O635" s="272">
        <v>1600</v>
      </c>
      <c r="P635" s="292">
        <v>1.7094017094017093</v>
      </c>
      <c r="Q635" s="273">
        <v>40</v>
      </c>
    </row>
    <row r="636" spans="1:17" ht="14.4" customHeight="1" x14ac:dyDescent="0.3">
      <c r="A636" s="268" t="s">
        <v>719</v>
      </c>
      <c r="B636" s="269" t="s">
        <v>535</v>
      </c>
      <c r="C636" s="269" t="s">
        <v>536</v>
      </c>
      <c r="D636" s="269" t="s">
        <v>581</v>
      </c>
      <c r="E636" s="269" t="s">
        <v>582</v>
      </c>
      <c r="F636" s="272">
        <v>177</v>
      </c>
      <c r="G636" s="272">
        <v>19647</v>
      </c>
      <c r="H636" s="272">
        <v>1</v>
      </c>
      <c r="I636" s="272">
        <v>111</v>
      </c>
      <c r="J636" s="272">
        <v>199</v>
      </c>
      <c r="K636" s="272">
        <v>22288</v>
      </c>
      <c r="L636" s="272">
        <v>1.1344225581513716</v>
      </c>
      <c r="M636" s="272">
        <v>112</v>
      </c>
      <c r="N636" s="272">
        <v>242</v>
      </c>
      <c r="O636" s="272">
        <v>27346</v>
      </c>
      <c r="P636" s="292">
        <v>1.3918664427139003</v>
      </c>
      <c r="Q636" s="273">
        <v>113</v>
      </c>
    </row>
    <row r="637" spans="1:17" ht="14.4" customHeight="1" x14ac:dyDescent="0.3">
      <c r="A637" s="268" t="s">
        <v>719</v>
      </c>
      <c r="B637" s="269" t="s">
        <v>535</v>
      </c>
      <c r="C637" s="269" t="s">
        <v>536</v>
      </c>
      <c r="D637" s="269" t="s">
        <v>583</v>
      </c>
      <c r="E637" s="269" t="s">
        <v>584</v>
      </c>
      <c r="F637" s="272">
        <v>7</v>
      </c>
      <c r="G637" s="272">
        <v>147</v>
      </c>
      <c r="H637" s="272">
        <v>1</v>
      </c>
      <c r="I637" s="272">
        <v>21</v>
      </c>
      <c r="J637" s="272">
        <v>28</v>
      </c>
      <c r="K637" s="272">
        <v>588</v>
      </c>
      <c r="L637" s="272">
        <v>4</v>
      </c>
      <c r="M637" s="272">
        <v>21</v>
      </c>
      <c r="N637" s="272">
        <v>15</v>
      </c>
      <c r="O637" s="272">
        <v>315</v>
      </c>
      <c r="P637" s="292">
        <v>2.1428571428571428</v>
      </c>
      <c r="Q637" s="273">
        <v>21</v>
      </c>
    </row>
    <row r="638" spans="1:17" ht="14.4" customHeight="1" x14ac:dyDescent="0.3">
      <c r="A638" s="268" t="s">
        <v>719</v>
      </c>
      <c r="B638" s="269" t="s">
        <v>535</v>
      </c>
      <c r="C638" s="269" t="s">
        <v>536</v>
      </c>
      <c r="D638" s="269" t="s">
        <v>587</v>
      </c>
      <c r="E638" s="269" t="s">
        <v>588</v>
      </c>
      <c r="F638" s="272">
        <v>18</v>
      </c>
      <c r="G638" s="272">
        <v>6876</v>
      </c>
      <c r="H638" s="272">
        <v>1</v>
      </c>
      <c r="I638" s="272">
        <v>382</v>
      </c>
      <c r="J638" s="272">
        <v>9</v>
      </c>
      <c r="K638" s="272">
        <v>3438</v>
      </c>
      <c r="L638" s="272">
        <v>0.5</v>
      </c>
      <c r="M638" s="272">
        <v>382</v>
      </c>
      <c r="N638" s="272">
        <v>2</v>
      </c>
      <c r="O638" s="272">
        <v>764</v>
      </c>
      <c r="P638" s="292">
        <v>0.1111111111111111</v>
      </c>
      <c r="Q638" s="273">
        <v>382</v>
      </c>
    </row>
    <row r="639" spans="1:17" ht="14.4" customHeight="1" x14ac:dyDescent="0.3">
      <c r="A639" s="268" t="s">
        <v>719</v>
      </c>
      <c r="B639" s="269" t="s">
        <v>535</v>
      </c>
      <c r="C639" s="269" t="s">
        <v>536</v>
      </c>
      <c r="D639" s="269" t="s">
        <v>589</v>
      </c>
      <c r="E639" s="269" t="s">
        <v>590</v>
      </c>
      <c r="F639" s="272">
        <v>8</v>
      </c>
      <c r="G639" s="272">
        <v>3888</v>
      </c>
      <c r="H639" s="272">
        <v>1</v>
      </c>
      <c r="I639" s="272">
        <v>486</v>
      </c>
      <c r="J639" s="272">
        <v>35</v>
      </c>
      <c r="K639" s="272">
        <v>17010</v>
      </c>
      <c r="L639" s="272">
        <v>4.375</v>
      </c>
      <c r="M639" s="272">
        <v>486</v>
      </c>
      <c r="N639" s="272">
        <v>2</v>
      </c>
      <c r="O639" s="272">
        <v>972</v>
      </c>
      <c r="P639" s="292">
        <v>0.25</v>
      </c>
      <c r="Q639" s="273">
        <v>486</v>
      </c>
    </row>
    <row r="640" spans="1:17" ht="14.4" customHeight="1" x14ac:dyDescent="0.3">
      <c r="A640" s="268" t="s">
        <v>719</v>
      </c>
      <c r="B640" s="269" t="s">
        <v>535</v>
      </c>
      <c r="C640" s="269" t="s">
        <v>536</v>
      </c>
      <c r="D640" s="269" t="s">
        <v>599</v>
      </c>
      <c r="E640" s="269" t="s">
        <v>600</v>
      </c>
      <c r="F640" s="272">
        <v>3</v>
      </c>
      <c r="G640" s="272">
        <v>1332</v>
      </c>
      <c r="H640" s="272">
        <v>1</v>
      </c>
      <c r="I640" s="272">
        <v>444</v>
      </c>
      <c r="J640" s="272">
        <v>3</v>
      </c>
      <c r="K640" s="272">
        <v>1332</v>
      </c>
      <c r="L640" s="272">
        <v>1</v>
      </c>
      <c r="M640" s="272">
        <v>444</v>
      </c>
      <c r="N640" s="272"/>
      <c r="O640" s="272"/>
      <c r="P640" s="292"/>
      <c r="Q640" s="273"/>
    </row>
    <row r="641" spans="1:17" ht="14.4" customHeight="1" x14ac:dyDescent="0.3">
      <c r="A641" s="268" t="s">
        <v>719</v>
      </c>
      <c r="B641" s="269" t="s">
        <v>535</v>
      </c>
      <c r="C641" s="269" t="s">
        <v>536</v>
      </c>
      <c r="D641" s="269" t="s">
        <v>603</v>
      </c>
      <c r="E641" s="269" t="s">
        <v>604</v>
      </c>
      <c r="F641" s="272">
        <v>8</v>
      </c>
      <c r="G641" s="272">
        <v>320</v>
      </c>
      <c r="H641" s="272">
        <v>1</v>
      </c>
      <c r="I641" s="272">
        <v>40</v>
      </c>
      <c r="J641" s="272">
        <v>3</v>
      </c>
      <c r="K641" s="272">
        <v>120</v>
      </c>
      <c r="L641" s="272">
        <v>0.375</v>
      </c>
      <c r="M641" s="272">
        <v>40</v>
      </c>
      <c r="N641" s="272"/>
      <c r="O641" s="272"/>
      <c r="P641" s="292"/>
      <c r="Q641" s="273"/>
    </row>
    <row r="642" spans="1:17" ht="14.4" customHeight="1" x14ac:dyDescent="0.3">
      <c r="A642" s="268" t="s">
        <v>719</v>
      </c>
      <c r="B642" s="269" t="s">
        <v>535</v>
      </c>
      <c r="C642" s="269" t="s">
        <v>536</v>
      </c>
      <c r="D642" s="269" t="s">
        <v>607</v>
      </c>
      <c r="E642" s="269" t="s">
        <v>608</v>
      </c>
      <c r="F642" s="272"/>
      <c r="G642" s="272"/>
      <c r="H642" s="272"/>
      <c r="I642" s="272"/>
      <c r="J642" s="272">
        <v>2</v>
      </c>
      <c r="K642" s="272">
        <v>980</v>
      </c>
      <c r="L642" s="272"/>
      <c r="M642" s="272">
        <v>490</v>
      </c>
      <c r="N642" s="272"/>
      <c r="O642" s="272"/>
      <c r="P642" s="292"/>
      <c r="Q642" s="273"/>
    </row>
    <row r="643" spans="1:17" ht="14.4" customHeight="1" x14ac:dyDescent="0.3">
      <c r="A643" s="268" t="s">
        <v>719</v>
      </c>
      <c r="B643" s="269" t="s">
        <v>535</v>
      </c>
      <c r="C643" s="269" t="s">
        <v>536</v>
      </c>
      <c r="D643" s="269" t="s">
        <v>613</v>
      </c>
      <c r="E643" s="269" t="s">
        <v>614</v>
      </c>
      <c r="F643" s="272">
        <v>1</v>
      </c>
      <c r="G643" s="272">
        <v>31</v>
      </c>
      <c r="H643" s="272">
        <v>1</v>
      </c>
      <c r="I643" s="272">
        <v>31</v>
      </c>
      <c r="J643" s="272">
        <v>19</v>
      </c>
      <c r="K643" s="272">
        <v>589</v>
      </c>
      <c r="L643" s="272">
        <v>19</v>
      </c>
      <c r="M643" s="272">
        <v>31</v>
      </c>
      <c r="N643" s="272">
        <v>6</v>
      </c>
      <c r="O643" s="272">
        <v>186</v>
      </c>
      <c r="P643" s="292">
        <v>6</v>
      </c>
      <c r="Q643" s="273">
        <v>31</v>
      </c>
    </row>
    <row r="644" spans="1:17" ht="14.4" customHeight="1" x14ac:dyDescent="0.3">
      <c r="A644" s="268" t="s">
        <v>719</v>
      </c>
      <c r="B644" s="269" t="s">
        <v>535</v>
      </c>
      <c r="C644" s="269" t="s">
        <v>536</v>
      </c>
      <c r="D644" s="269" t="s">
        <v>615</v>
      </c>
      <c r="E644" s="269" t="s">
        <v>616</v>
      </c>
      <c r="F644" s="272"/>
      <c r="G644" s="272"/>
      <c r="H644" s="272"/>
      <c r="I644" s="272"/>
      <c r="J644" s="272">
        <v>1</v>
      </c>
      <c r="K644" s="272">
        <v>961</v>
      </c>
      <c r="L644" s="272"/>
      <c r="M644" s="272">
        <v>961</v>
      </c>
      <c r="N644" s="272">
        <v>1</v>
      </c>
      <c r="O644" s="272">
        <v>961</v>
      </c>
      <c r="P644" s="292"/>
      <c r="Q644" s="273">
        <v>961</v>
      </c>
    </row>
    <row r="645" spans="1:17" ht="14.4" customHeight="1" x14ac:dyDescent="0.3">
      <c r="A645" s="268" t="s">
        <v>719</v>
      </c>
      <c r="B645" s="269" t="s">
        <v>535</v>
      </c>
      <c r="C645" s="269" t="s">
        <v>536</v>
      </c>
      <c r="D645" s="269" t="s">
        <v>625</v>
      </c>
      <c r="E645" s="269" t="s">
        <v>626</v>
      </c>
      <c r="F645" s="272"/>
      <c r="G645" s="272"/>
      <c r="H645" s="272"/>
      <c r="I645" s="272"/>
      <c r="J645" s="272"/>
      <c r="K645" s="272"/>
      <c r="L645" s="272"/>
      <c r="M645" s="272"/>
      <c r="N645" s="272">
        <v>1</v>
      </c>
      <c r="O645" s="272">
        <v>205</v>
      </c>
      <c r="P645" s="292"/>
      <c r="Q645" s="273">
        <v>205</v>
      </c>
    </row>
    <row r="646" spans="1:17" ht="14.4" customHeight="1" x14ac:dyDescent="0.3">
      <c r="A646" s="268" t="s">
        <v>719</v>
      </c>
      <c r="B646" s="269" t="s">
        <v>535</v>
      </c>
      <c r="C646" s="269" t="s">
        <v>536</v>
      </c>
      <c r="D646" s="269" t="s">
        <v>627</v>
      </c>
      <c r="E646" s="269" t="s">
        <v>628</v>
      </c>
      <c r="F646" s="272"/>
      <c r="G646" s="272"/>
      <c r="H646" s="272"/>
      <c r="I646" s="272"/>
      <c r="J646" s="272"/>
      <c r="K646" s="272"/>
      <c r="L646" s="272"/>
      <c r="M646" s="272"/>
      <c r="N646" s="272">
        <v>1</v>
      </c>
      <c r="O646" s="272">
        <v>377</v>
      </c>
      <c r="P646" s="292"/>
      <c r="Q646" s="273">
        <v>377</v>
      </c>
    </row>
    <row r="647" spans="1:17" ht="14.4" customHeight="1" x14ac:dyDescent="0.3">
      <c r="A647" s="268" t="s">
        <v>719</v>
      </c>
      <c r="B647" s="269" t="s">
        <v>535</v>
      </c>
      <c r="C647" s="269" t="s">
        <v>536</v>
      </c>
      <c r="D647" s="269" t="s">
        <v>639</v>
      </c>
      <c r="E647" s="269" t="s">
        <v>640</v>
      </c>
      <c r="F647" s="272">
        <v>1</v>
      </c>
      <c r="G647" s="272">
        <v>1999</v>
      </c>
      <c r="H647" s="272">
        <v>1</v>
      </c>
      <c r="I647" s="272">
        <v>1999</v>
      </c>
      <c r="J647" s="272"/>
      <c r="K647" s="272"/>
      <c r="L647" s="272"/>
      <c r="M647" s="272"/>
      <c r="N647" s="272"/>
      <c r="O647" s="272"/>
      <c r="P647" s="292"/>
      <c r="Q647" s="273"/>
    </row>
    <row r="648" spans="1:17" ht="14.4" customHeight="1" x14ac:dyDescent="0.3">
      <c r="A648" s="268" t="s">
        <v>719</v>
      </c>
      <c r="B648" s="269" t="s">
        <v>535</v>
      </c>
      <c r="C648" s="269" t="s">
        <v>536</v>
      </c>
      <c r="D648" s="269" t="s">
        <v>647</v>
      </c>
      <c r="E648" s="269" t="s">
        <v>648</v>
      </c>
      <c r="F648" s="272">
        <v>34</v>
      </c>
      <c r="G648" s="272">
        <v>544</v>
      </c>
      <c r="H648" s="272">
        <v>1</v>
      </c>
      <c r="I648" s="272">
        <v>16</v>
      </c>
      <c r="J648" s="272">
        <v>33</v>
      </c>
      <c r="K648" s="272">
        <v>528</v>
      </c>
      <c r="L648" s="272">
        <v>0.97058823529411764</v>
      </c>
      <c r="M648" s="272">
        <v>16</v>
      </c>
      <c r="N648" s="272">
        <v>5</v>
      </c>
      <c r="O648" s="272">
        <v>80</v>
      </c>
      <c r="P648" s="292">
        <v>0.14705882352941177</v>
      </c>
      <c r="Q648" s="273">
        <v>16</v>
      </c>
    </row>
    <row r="649" spans="1:17" ht="14.4" customHeight="1" x14ac:dyDescent="0.3">
      <c r="A649" s="268" t="s">
        <v>719</v>
      </c>
      <c r="B649" s="269" t="s">
        <v>535</v>
      </c>
      <c r="C649" s="269" t="s">
        <v>536</v>
      </c>
      <c r="D649" s="269" t="s">
        <v>653</v>
      </c>
      <c r="E649" s="269" t="s">
        <v>654</v>
      </c>
      <c r="F649" s="272"/>
      <c r="G649" s="272"/>
      <c r="H649" s="272"/>
      <c r="I649" s="272"/>
      <c r="J649" s="272">
        <v>2</v>
      </c>
      <c r="K649" s="272">
        <v>202</v>
      </c>
      <c r="L649" s="272"/>
      <c r="M649" s="272">
        <v>101</v>
      </c>
      <c r="N649" s="272"/>
      <c r="O649" s="272"/>
      <c r="P649" s="292"/>
      <c r="Q649" s="273"/>
    </row>
    <row r="650" spans="1:17" ht="14.4" customHeight="1" x14ac:dyDescent="0.3">
      <c r="A650" s="268" t="s">
        <v>720</v>
      </c>
      <c r="B650" s="269" t="s">
        <v>535</v>
      </c>
      <c r="C650" s="269" t="s">
        <v>536</v>
      </c>
      <c r="D650" s="269" t="s">
        <v>537</v>
      </c>
      <c r="E650" s="269" t="s">
        <v>538</v>
      </c>
      <c r="F650" s="272">
        <v>550</v>
      </c>
      <c r="G650" s="272">
        <v>86900</v>
      </c>
      <c r="H650" s="272">
        <v>1</v>
      </c>
      <c r="I650" s="272">
        <v>158</v>
      </c>
      <c r="J650" s="272">
        <v>797</v>
      </c>
      <c r="K650" s="272">
        <v>125926</v>
      </c>
      <c r="L650" s="272">
        <v>1.449090909090909</v>
      </c>
      <c r="M650" s="272">
        <v>158</v>
      </c>
      <c r="N650" s="272">
        <v>657</v>
      </c>
      <c r="O650" s="272">
        <v>104463</v>
      </c>
      <c r="P650" s="292">
        <v>1.2021058688147295</v>
      </c>
      <c r="Q650" s="273">
        <v>159</v>
      </c>
    </row>
    <row r="651" spans="1:17" ht="14.4" customHeight="1" x14ac:dyDescent="0.3">
      <c r="A651" s="268" t="s">
        <v>720</v>
      </c>
      <c r="B651" s="269" t="s">
        <v>535</v>
      </c>
      <c r="C651" s="269" t="s">
        <v>536</v>
      </c>
      <c r="D651" s="269" t="s">
        <v>539</v>
      </c>
      <c r="E651" s="269" t="s">
        <v>540</v>
      </c>
      <c r="F651" s="272">
        <v>86</v>
      </c>
      <c r="G651" s="272">
        <v>7138</v>
      </c>
      <c r="H651" s="272">
        <v>1</v>
      </c>
      <c r="I651" s="272">
        <v>83</v>
      </c>
      <c r="J651" s="272">
        <v>99</v>
      </c>
      <c r="K651" s="272">
        <v>8217</v>
      </c>
      <c r="L651" s="272">
        <v>1.1511627906976745</v>
      </c>
      <c r="M651" s="272">
        <v>83</v>
      </c>
      <c r="N651" s="272">
        <v>102</v>
      </c>
      <c r="O651" s="272">
        <v>8568</v>
      </c>
      <c r="P651" s="292">
        <v>1.2003362286354722</v>
      </c>
      <c r="Q651" s="273">
        <v>84</v>
      </c>
    </row>
    <row r="652" spans="1:17" ht="14.4" customHeight="1" x14ac:dyDescent="0.3">
      <c r="A652" s="268" t="s">
        <v>720</v>
      </c>
      <c r="B652" s="269" t="s">
        <v>535</v>
      </c>
      <c r="C652" s="269" t="s">
        <v>536</v>
      </c>
      <c r="D652" s="269" t="s">
        <v>553</v>
      </c>
      <c r="E652" s="269" t="s">
        <v>554</v>
      </c>
      <c r="F652" s="272">
        <v>6</v>
      </c>
      <c r="G652" s="272">
        <v>564</v>
      </c>
      <c r="H652" s="272">
        <v>1</v>
      </c>
      <c r="I652" s="272">
        <v>94</v>
      </c>
      <c r="J652" s="272">
        <v>2</v>
      </c>
      <c r="K652" s="272">
        <v>190</v>
      </c>
      <c r="L652" s="272">
        <v>0.33687943262411346</v>
      </c>
      <c r="M652" s="272">
        <v>95</v>
      </c>
      <c r="N652" s="272">
        <v>5</v>
      </c>
      <c r="O652" s="272">
        <v>480</v>
      </c>
      <c r="P652" s="292">
        <v>0.85106382978723405</v>
      </c>
      <c r="Q652" s="273">
        <v>96</v>
      </c>
    </row>
    <row r="653" spans="1:17" ht="14.4" customHeight="1" x14ac:dyDescent="0.3">
      <c r="A653" s="268" t="s">
        <v>720</v>
      </c>
      <c r="B653" s="269" t="s">
        <v>535</v>
      </c>
      <c r="C653" s="269" t="s">
        <v>536</v>
      </c>
      <c r="D653" s="269" t="s">
        <v>563</v>
      </c>
      <c r="E653" s="269" t="s">
        <v>564</v>
      </c>
      <c r="F653" s="272"/>
      <c r="G653" s="272"/>
      <c r="H653" s="272"/>
      <c r="I653" s="272"/>
      <c r="J653" s="272">
        <v>3</v>
      </c>
      <c r="K653" s="272">
        <v>1458</v>
      </c>
      <c r="L653" s="272"/>
      <c r="M653" s="272">
        <v>486</v>
      </c>
      <c r="N653" s="272"/>
      <c r="O653" s="272"/>
      <c r="P653" s="292"/>
      <c r="Q653" s="273"/>
    </row>
    <row r="654" spans="1:17" ht="14.4" customHeight="1" x14ac:dyDescent="0.3">
      <c r="A654" s="268" t="s">
        <v>720</v>
      </c>
      <c r="B654" s="269" t="s">
        <v>535</v>
      </c>
      <c r="C654" s="269" t="s">
        <v>536</v>
      </c>
      <c r="D654" s="269" t="s">
        <v>565</v>
      </c>
      <c r="E654" s="269" t="s">
        <v>566</v>
      </c>
      <c r="F654" s="272">
        <v>108</v>
      </c>
      <c r="G654" s="272">
        <v>125496</v>
      </c>
      <c r="H654" s="272">
        <v>1</v>
      </c>
      <c r="I654" s="272">
        <v>1162</v>
      </c>
      <c r="J654" s="272">
        <v>40</v>
      </c>
      <c r="K654" s="272">
        <v>46560</v>
      </c>
      <c r="L654" s="272">
        <v>0.37100784088735894</v>
      </c>
      <c r="M654" s="272">
        <v>1164</v>
      </c>
      <c r="N654" s="272">
        <v>31</v>
      </c>
      <c r="O654" s="272">
        <v>36115</v>
      </c>
      <c r="P654" s="292">
        <v>0.28777809651303626</v>
      </c>
      <c r="Q654" s="273">
        <v>1165</v>
      </c>
    </row>
    <row r="655" spans="1:17" ht="14.4" customHeight="1" x14ac:dyDescent="0.3">
      <c r="A655" s="268" t="s">
        <v>720</v>
      </c>
      <c r="B655" s="269" t="s">
        <v>535</v>
      </c>
      <c r="C655" s="269" t="s">
        <v>536</v>
      </c>
      <c r="D655" s="269" t="s">
        <v>573</v>
      </c>
      <c r="E655" s="269" t="s">
        <v>574</v>
      </c>
      <c r="F655" s="272">
        <v>2589</v>
      </c>
      <c r="G655" s="272">
        <v>98382</v>
      </c>
      <c r="H655" s="272">
        <v>1</v>
      </c>
      <c r="I655" s="272">
        <v>38</v>
      </c>
      <c r="J655" s="272">
        <v>2885</v>
      </c>
      <c r="K655" s="272">
        <v>112515</v>
      </c>
      <c r="L655" s="272">
        <v>1.1436543270110386</v>
      </c>
      <c r="M655" s="272">
        <v>39</v>
      </c>
      <c r="N655" s="272">
        <v>2962</v>
      </c>
      <c r="O655" s="272">
        <v>115518</v>
      </c>
      <c r="P655" s="292">
        <v>1.1741782033298773</v>
      </c>
      <c r="Q655" s="273">
        <v>39</v>
      </c>
    </row>
    <row r="656" spans="1:17" ht="14.4" customHeight="1" x14ac:dyDescent="0.3">
      <c r="A656" s="268" t="s">
        <v>720</v>
      </c>
      <c r="B656" s="269" t="s">
        <v>535</v>
      </c>
      <c r="C656" s="269" t="s">
        <v>536</v>
      </c>
      <c r="D656" s="269" t="s">
        <v>579</v>
      </c>
      <c r="E656" s="269" t="s">
        <v>580</v>
      </c>
      <c r="F656" s="272">
        <v>182</v>
      </c>
      <c r="G656" s="272">
        <v>7098</v>
      </c>
      <c r="H656" s="272">
        <v>1</v>
      </c>
      <c r="I656" s="272">
        <v>39</v>
      </c>
      <c r="J656" s="272">
        <v>257</v>
      </c>
      <c r="K656" s="272">
        <v>10280</v>
      </c>
      <c r="L656" s="272">
        <v>1.4482952944491405</v>
      </c>
      <c r="M656" s="272">
        <v>40</v>
      </c>
      <c r="N656" s="272">
        <v>212</v>
      </c>
      <c r="O656" s="272">
        <v>8480</v>
      </c>
      <c r="P656" s="292">
        <v>1.1947027331642717</v>
      </c>
      <c r="Q656" s="273">
        <v>40</v>
      </c>
    </row>
    <row r="657" spans="1:17" ht="14.4" customHeight="1" x14ac:dyDescent="0.3">
      <c r="A657" s="268" t="s">
        <v>720</v>
      </c>
      <c r="B657" s="269" t="s">
        <v>535</v>
      </c>
      <c r="C657" s="269" t="s">
        <v>536</v>
      </c>
      <c r="D657" s="269" t="s">
        <v>581</v>
      </c>
      <c r="E657" s="269" t="s">
        <v>582</v>
      </c>
      <c r="F657" s="272">
        <v>749</v>
      </c>
      <c r="G657" s="272">
        <v>83139</v>
      </c>
      <c r="H657" s="272">
        <v>1</v>
      </c>
      <c r="I657" s="272">
        <v>111</v>
      </c>
      <c r="J657" s="272">
        <v>790</v>
      </c>
      <c r="K657" s="272">
        <v>88480</v>
      </c>
      <c r="L657" s="272">
        <v>1.0642418119053634</v>
      </c>
      <c r="M657" s="272">
        <v>112</v>
      </c>
      <c r="N657" s="272">
        <v>817</v>
      </c>
      <c r="O657" s="272">
        <v>92321</v>
      </c>
      <c r="P657" s="292">
        <v>1.1104415496938862</v>
      </c>
      <c r="Q657" s="273">
        <v>113</v>
      </c>
    </row>
    <row r="658" spans="1:17" ht="14.4" customHeight="1" x14ac:dyDescent="0.3">
      <c r="A658" s="268" t="s">
        <v>720</v>
      </c>
      <c r="B658" s="269" t="s">
        <v>535</v>
      </c>
      <c r="C658" s="269" t="s">
        <v>536</v>
      </c>
      <c r="D658" s="269" t="s">
        <v>583</v>
      </c>
      <c r="E658" s="269" t="s">
        <v>584</v>
      </c>
      <c r="F658" s="272">
        <v>70</v>
      </c>
      <c r="G658" s="272">
        <v>1470</v>
      </c>
      <c r="H658" s="272">
        <v>1</v>
      </c>
      <c r="I658" s="272">
        <v>21</v>
      </c>
      <c r="J658" s="272">
        <v>125</v>
      </c>
      <c r="K658" s="272">
        <v>2625</v>
      </c>
      <c r="L658" s="272">
        <v>1.7857142857142858</v>
      </c>
      <c r="M658" s="272">
        <v>21</v>
      </c>
      <c r="N658" s="272">
        <v>62</v>
      </c>
      <c r="O658" s="272">
        <v>1302</v>
      </c>
      <c r="P658" s="292">
        <v>0.88571428571428568</v>
      </c>
      <c r="Q658" s="273">
        <v>21</v>
      </c>
    </row>
    <row r="659" spans="1:17" ht="14.4" customHeight="1" x14ac:dyDescent="0.3">
      <c r="A659" s="268" t="s">
        <v>720</v>
      </c>
      <c r="B659" s="269" t="s">
        <v>535</v>
      </c>
      <c r="C659" s="269" t="s">
        <v>536</v>
      </c>
      <c r="D659" s="269" t="s">
        <v>587</v>
      </c>
      <c r="E659" s="269" t="s">
        <v>588</v>
      </c>
      <c r="F659" s="272">
        <v>224</v>
      </c>
      <c r="G659" s="272">
        <v>85568</v>
      </c>
      <c r="H659" s="272">
        <v>1</v>
      </c>
      <c r="I659" s="272">
        <v>382</v>
      </c>
      <c r="J659" s="272">
        <v>225</v>
      </c>
      <c r="K659" s="272">
        <v>85950</v>
      </c>
      <c r="L659" s="272">
        <v>1.0044642857142858</v>
      </c>
      <c r="M659" s="272">
        <v>382</v>
      </c>
      <c r="N659" s="272">
        <v>183</v>
      </c>
      <c r="O659" s="272">
        <v>69906</v>
      </c>
      <c r="P659" s="292">
        <v>0.8169642857142857</v>
      </c>
      <c r="Q659" s="273">
        <v>382</v>
      </c>
    </row>
    <row r="660" spans="1:17" ht="14.4" customHeight="1" x14ac:dyDescent="0.3">
      <c r="A660" s="268" t="s">
        <v>720</v>
      </c>
      <c r="B660" s="269" t="s">
        <v>535</v>
      </c>
      <c r="C660" s="269" t="s">
        <v>536</v>
      </c>
      <c r="D660" s="269" t="s">
        <v>589</v>
      </c>
      <c r="E660" s="269" t="s">
        <v>590</v>
      </c>
      <c r="F660" s="272">
        <v>740</v>
      </c>
      <c r="G660" s="272">
        <v>359640</v>
      </c>
      <c r="H660" s="272">
        <v>1</v>
      </c>
      <c r="I660" s="272">
        <v>486</v>
      </c>
      <c r="J660" s="272">
        <v>1087</v>
      </c>
      <c r="K660" s="272">
        <v>528282</v>
      </c>
      <c r="L660" s="272">
        <v>1.4689189189189189</v>
      </c>
      <c r="M660" s="272">
        <v>486</v>
      </c>
      <c r="N660" s="272">
        <v>792</v>
      </c>
      <c r="O660" s="272">
        <v>384912</v>
      </c>
      <c r="P660" s="292">
        <v>1.0702702702702702</v>
      </c>
      <c r="Q660" s="273">
        <v>486</v>
      </c>
    </row>
    <row r="661" spans="1:17" ht="14.4" customHeight="1" x14ac:dyDescent="0.3">
      <c r="A661" s="268" t="s">
        <v>720</v>
      </c>
      <c r="B661" s="269" t="s">
        <v>535</v>
      </c>
      <c r="C661" s="269" t="s">
        <v>536</v>
      </c>
      <c r="D661" s="269" t="s">
        <v>591</v>
      </c>
      <c r="E661" s="269" t="s">
        <v>592</v>
      </c>
      <c r="F661" s="272">
        <v>146</v>
      </c>
      <c r="G661" s="272">
        <v>87746</v>
      </c>
      <c r="H661" s="272">
        <v>1</v>
      </c>
      <c r="I661" s="272">
        <v>601</v>
      </c>
      <c r="J661" s="272">
        <v>127</v>
      </c>
      <c r="K661" s="272">
        <v>76581</v>
      </c>
      <c r="L661" s="272">
        <v>0.87275773254621292</v>
      </c>
      <c r="M661" s="272">
        <v>603</v>
      </c>
      <c r="N661" s="272">
        <v>117</v>
      </c>
      <c r="O661" s="272">
        <v>70668</v>
      </c>
      <c r="P661" s="292">
        <v>0.80537004535819301</v>
      </c>
      <c r="Q661" s="273">
        <v>604</v>
      </c>
    </row>
    <row r="662" spans="1:17" ht="14.4" customHeight="1" x14ac:dyDescent="0.3">
      <c r="A662" s="268" t="s">
        <v>720</v>
      </c>
      <c r="B662" s="269" t="s">
        <v>535</v>
      </c>
      <c r="C662" s="269" t="s">
        <v>536</v>
      </c>
      <c r="D662" s="269" t="s">
        <v>593</v>
      </c>
      <c r="E662" s="269" t="s">
        <v>594</v>
      </c>
      <c r="F662" s="272"/>
      <c r="G662" s="272"/>
      <c r="H662" s="272"/>
      <c r="I662" s="272"/>
      <c r="J662" s="272">
        <v>9</v>
      </c>
      <c r="K662" s="272">
        <v>324</v>
      </c>
      <c r="L662" s="272"/>
      <c r="M662" s="272">
        <v>36</v>
      </c>
      <c r="N662" s="272">
        <v>7</v>
      </c>
      <c r="O662" s="272">
        <v>259</v>
      </c>
      <c r="P662" s="292"/>
      <c r="Q662" s="273">
        <v>37</v>
      </c>
    </row>
    <row r="663" spans="1:17" ht="14.4" customHeight="1" x14ac:dyDescent="0.3">
      <c r="A663" s="268" t="s">
        <v>720</v>
      </c>
      <c r="B663" s="269" t="s">
        <v>535</v>
      </c>
      <c r="C663" s="269" t="s">
        <v>536</v>
      </c>
      <c r="D663" s="269" t="s">
        <v>597</v>
      </c>
      <c r="E663" s="269" t="s">
        <v>598</v>
      </c>
      <c r="F663" s="272">
        <v>52</v>
      </c>
      <c r="G663" s="272">
        <v>10244</v>
      </c>
      <c r="H663" s="272">
        <v>1</v>
      </c>
      <c r="I663" s="272">
        <v>197</v>
      </c>
      <c r="J663" s="272">
        <v>5</v>
      </c>
      <c r="K663" s="272">
        <v>990</v>
      </c>
      <c r="L663" s="272">
        <v>9.6641936743459583E-2</v>
      </c>
      <c r="M663" s="272">
        <v>198</v>
      </c>
      <c r="N663" s="272"/>
      <c r="O663" s="272"/>
      <c r="P663" s="292"/>
      <c r="Q663" s="273"/>
    </row>
    <row r="664" spans="1:17" ht="14.4" customHeight="1" x14ac:dyDescent="0.3">
      <c r="A664" s="268" t="s">
        <v>720</v>
      </c>
      <c r="B664" s="269" t="s">
        <v>535</v>
      </c>
      <c r="C664" s="269" t="s">
        <v>536</v>
      </c>
      <c r="D664" s="269" t="s">
        <v>599</v>
      </c>
      <c r="E664" s="269" t="s">
        <v>600</v>
      </c>
      <c r="F664" s="272">
        <v>242</v>
      </c>
      <c r="G664" s="272">
        <v>107448</v>
      </c>
      <c r="H664" s="272">
        <v>1</v>
      </c>
      <c r="I664" s="272">
        <v>444</v>
      </c>
      <c r="J664" s="272">
        <v>330</v>
      </c>
      <c r="K664" s="272">
        <v>146520</v>
      </c>
      <c r="L664" s="272">
        <v>1.3636363636363635</v>
      </c>
      <c r="M664" s="272">
        <v>444</v>
      </c>
      <c r="N664" s="272">
        <v>262</v>
      </c>
      <c r="O664" s="272">
        <v>116328</v>
      </c>
      <c r="P664" s="292">
        <v>1.0826446280991735</v>
      </c>
      <c r="Q664" s="273">
        <v>444</v>
      </c>
    </row>
    <row r="665" spans="1:17" ht="14.4" customHeight="1" x14ac:dyDescent="0.3">
      <c r="A665" s="268" t="s">
        <v>720</v>
      </c>
      <c r="B665" s="269" t="s">
        <v>535</v>
      </c>
      <c r="C665" s="269" t="s">
        <v>536</v>
      </c>
      <c r="D665" s="269" t="s">
        <v>603</v>
      </c>
      <c r="E665" s="269" t="s">
        <v>604</v>
      </c>
      <c r="F665" s="272">
        <v>40</v>
      </c>
      <c r="G665" s="272">
        <v>1600</v>
      </c>
      <c r="H665" s="272">
        <v>1</v>
      </c>
      <c r="I665" s="272">
        <v>40</v>
      </c>
      <c r="J665" s="272">
        <v>57</v>
      </c>
      <c r="K665" s="272">
        <v>2280</v>
      </c>
      <c r="L665" s="272">
        <v>1.425</v>
      </c>
      <c r="M665" s="272">
        <v>40</v>
      </c>
      <c r="N665" s="272">
        <v>38</v>
      </c>
      <c r="O665" s="272">
        <v>1558</v>
      </c>
      <c r="P665" s="292">
        <v>0.97375</v>
      </c>
      <c r="Q665" s="273">
        <v>41</v>
      </c>
    </row>
    <row r="666" spans="1:17" ht="14.4" customHeight="1" x14ac:dyDescent="0.3">
      <c r="A666" s="268" t="s">
        <v>720</v>
      </c>
      <c r="B666" s="269" t="s">
        <v>535</v>
      </c>
      <c r="C666" s="269" t="s">
        <v>536</v>
      </c>
      <c r="D666" s="269" t="s">
        <v>605</v>
      </c>
      <c r="E666" s="269" t="s">
        <v>606</v>
      </c>
      <c r="F666" s="272">
        <v>14</v>
      </c>
      <c r="G666" s="272">
        <v>2114</v>
      </c>
      <c r="H666" s="272">
        <v>1</v>
      </c>
      <c r="I666" s="272">
        <v>151</v>
      </c>
      <c r="J666" s="272">
        <v>46</v>
      </c>
      <c r="K666" s="272">
        <v>6946</v>
      </c>
      <c r="L666" s="272">
        <v>3.2857142857142856</v>
      </c>
      <c r="M666" s="272">
        <v>151</v>
      </c>
      <c r="N666" s="272">
        <v>28</v>
      </c>
      <c r="O666" s="272">
        <v>4256</v>
      </c>
      <c r="P666" s="292">
        <v>2.0132450331125828</v>
      </c>
      <c r="Q666" s="273">
        <v>152</v>
      </c>
    </row>
    <row r="667" spans="1:17" ht="14.4" customHeight="1" x14ac:dyDescent="0.3">
      <c r="A667" s="268" t="s">
        <v>720</v>
      </c>
      <c r="B667" s="269" t="s">
        <v>535</v>
      </c>
      <c r="C667" s="269" t="s">
        <v>536</v>
      </c>
      <c r="D667" s="269" t="s">
        <v>607</v>
      </c>
      <c r="E667" s="269" t="s">
        <v>608</v>
      </c>
      <c r="F667" s="272">
        <v>281</v>
      </c>
      <c r="G667" s="272">
        <v>137690</v>
      </c>
      <c r="H667" s="272">
        <v>1</v>
      </c>
      <c r="I667" s="272">
        <v>490</v>
      </c>
      <c r="J667" s="272">
        <v>276</v>
      </c>
      <c r="K667" s="272">
        <v>135240</v>
      </c>
      <c r="L667" s="272">
        <v>0.98220640569395012</v>
      </c>
      <c r="M667" s="272">
        <v>490</v>
      </c>
      <c r="N667" s="272">
        <v>148</v>
      </c>
      <c r="O667" s="272">
        <v>72520</v>
      </c>
      <c r="P667" s="292">
        <v>0.5266903914590747</v>
      </c>
      <c r="Q667" s="273">
        <v>490</v>
      </c>
    </row>
    <row r="668" spans="1:17" ht="14.4" customHeight="1" x14ac:dyDescent="0.3">
      <c r="A668" s="268" t="s">
        <v>720</v>
      </c>
      <c r="B668" s="269" t="s">
        <v>535</v>
      </c>
      <c r="C668" s="269" t="s">
        <v>536</v>
      </c>
      <c r="D668" s="269" t="s">
        <v>611</v>
      </c>
      <c r="E668" s="269" t="s">
        <v>612</v>
      </c>
      <c r="F668" s="272">
        <v>6</v>
      </c>
      <c r="G668" s="272">
        <v>1962</v>
      </c>
      <c r="H668" s="272">
        <v>1</v>
      </c>
      <c r="I668" s="272">
        <v>327</v>
      </c>
      <c r="J668" s="272">
        <v>5</v>
      </c>
      <c r="K668" s="272">
        <v>1635</v>
      </c>
      <c r="L668" s="272">
        <v>0.83333333333333337</v>
      </c>
      <c r="M668" s="272">
        <v>327</v>
      </c>
      <c r="N668" s="272">
        <v>1</v>
      </c>
      <c r="O668" s="272">
        <v>327</v>
      </c>
      <c r="P668" s="292">
        <v>0.16666666666666666</v>
      </c>
      <c r="Q668" s="273">
        <v>327</v>
      </c>
    </row>
    <row r="669" spans="1:17" ht="14.4" customHeight="1" x14ac:dyDescent="0.3">
      <c r="A669" s="268" t="s">
        <v>720</v>
      </c>
      <c r="B669" s="269" t="s">
        <v>535</v>
      </c>
      <c r="C669" s="269" t="s">
        <v>536</v>
      </c>
      <c r="D669" s="269" t="s">
        <v>613</v>
      </c>
      <c r="E669" s="269" t="s">
        <v>614</v>
      </c>
      <c r="F669" s="272">
        <v>450</v>
      </c>
      <c r="G669" s="272">
        <v>13950</v>
      </c>
      <c r="H669" s="272">
        <v>1</v>
      </c>
      <c r="I669" s="272">
        <v>31</v>
      </c>
      <c r="J669" s="272">
        <v>375</v>
      </c>
      <c r="K669" s="272">
        <v>11625</v>
      </c>
      <c r="L669" s="272">
        <v>0.83333333333333337</v>
      </c>
      <c r="M669" s="272">
        <v>31</v>
      </c>
      <c r="N669" s="272">
        <v>424</v>
      </c>
      <c r="O669" s="272">
        <v>13144</v>
      </c>
      <c r="P669" s="292">
        <v>0.94222222222222218</v>
      </c>
      <c r="Q669" s="273">
        <v>31</v>
      </c>
    </row>
    <row r="670" spans="1:17" ht="14.4" customHeight="1" x14ac:dyDescent="0.3">
      <c r="A670" s="268" t="s">
        <v>720</v>
      </c>
      <c r="B670" s="269" t="s">
        <v>535</v>
      </c>
      <c r="C670" s="269" t="s">
        <v>536</v>
      </c>
      <c r="D670" s="269" t="s">
        <v>615</v>
      </c>
      <c r="E670" s="269" t="s">
        <v>616</v>
      </c>
      <c r="F670" s="272">
        <v>12</v>
      </c>
      <c r="G670" s="272">
        <v>11532</v>
      </c>
      <c r="H670" s="272">
        <v>1</v>
      </c>
      <c r="I670" s="272">
        <v>961</v>
      </c>
      <c r="J670" s="272">
        <v>22</v>
      </c>
      <c r="K670" s="272">
        <v>21142</v>
      </c>
      <c r="L670" s="272">
        <v>1.8333333333333333</v>
      </c>
      <c r="M670" s="272">
        <v>961</v>
      </c>
      <c r="N670" s="272">
        <v>1</v>
      </c>
      <c r="O670" s="272">
        <v>961</v>
      </c>
      <c r="P670" s="292">
        <v>8.3333333333333329E-2</v>
      </c>
      <c r="Q670" s="273">
        <v>961</v>
      </c>
    </row>
    <row r="671" spans="1:17" ht="14.4" customHeight="1" x14ac:dyDescent="0.3">
      <c r="A671" s="268" t="s">
        <v>720</v>
      </c>
      <c r="B671" s="269" t="s">
        <v>535</v>
      </c>
      <c r="C671" s="269" t="s">
        <v>536</v>
      </c>
      <c r="D671" s="269" t="s">
        <v>623</v>
      </c>
      <c r="E671" s="269" t="s">
        <v>624</v>
      </c>
      <c r="F671" s="272"/>
      <c r="G671" s="272"/>
      <c r="H671" s="272"/>
      <c r="I671" s="272"/>
      <c r="J671" s="272"/>
      <c r="K671" s="272"/>
      <c r="L671" s="272"/>
      <c r="M671" s="272"/>
      <c r="N671" s="272">
        <v>2</v>
      </c>
      <c r="O671" s="272">
        <v>54</v>
      </c>
      <c r="P671" s="292"/>
      <c r="Q671" s="273">
        <v>27</v>
      </c>
    </row>
    <row r="672" spans="1:17" ht="14.4" customHeight="1" x14ac:dyDescent="0.3">
      <c r="A672" s="268" t="s">
        <v>720</v>
      </c>
      <c r="B672" s="269" t="s">
        <v>535</v>
      </c>
      <c r="C672" s="269" t="s">
        <v>536</v>
      </c>
      <c r="D672" s="269" t="s">
        <v>625</v>
      </c>
      <c r="E672" s="269" t="s">
        <v>626</v>
      </c>
      <c r="F672" s="272">
        <v>15</v>
      </c>
      <c r="G672" s="272">
        <v>3045</v>
      </c>
      <c r="H672" s="272">
        <v>1</v>
      </c>
      <c r="I672" s="272">
        <v>203</v>
      </c>
      <c r="J672" s="272">
        <v>15</v>
      </c>
      <c r="K672" s="272">
        <v>3060</v>
      </c>
      <c r="L672" s="272">
        <v>1.0049261083743843</v>
      </c>
      <c r="M672" s="272">
        <v>204</v>
      </c>
      <c r="N672" s="272">
        <v>5</v>
      </c>
      <c r="O672" s="272">
        <v>1025</v>
      </c>
      <c r="P672" s="292">
        <v>0.3366174055829228</v>
      </c>
      <c r="Q672" s="273">
        <v>205</v>
      </c>
    </row>
    <row r="673" spans="1:17" ht="14.4" customHeight="1" x14ac:dyDescent="0.3">
      <c r="A673" s="268" t="s">
        <v>720</v>
      </c>
      <c r="B673" s="269" t="s">
        <v>535</v>
      </c>
      <c r="C673" s="269" t="s">
        <v>536</v>
      </c>
      <c r="D673" s="269" t="s">
        <v>627</v>
      </c>
      <c r="E673" s="269" t="s">
        <v>628</v>
      </c>
      <c r="F673" s="272">
        <v>15</v>
      </c>
      <c r="G673" s="272">
        <v>5640</v>
      </c>
      <c r="H673" s="272">
        <v>1</v>
      </c>
      <c r="I673" s="272">
        <v>376</v>
      </c>
      <c r="J673" s="272">
        <v>13</v>
      </c>
      <c r="K673" s="272">
        <v>4888</v>
      </c>
      <c r="L673" s="272">
        <v>0.8666666666666667</v>
      </c>
      <c r="M673" s="272">
        <v>376</v>
      </c>
      <c r="N673" s="272">
        <v>5</v>
      </c>
      <c r="O673" s="272">
        <v>1885</v>
      </c>
      <c r="P673" s="292">
        <v>0.33421985815602839</v>
      </c>
      <c r="Q673" s="273">
        <v>377</v>
      </c>
    </row>
    <row r="674" spans="1:17" ht="14.4" customHeight="1" x14ac:dyDescent="0.3">
      <c r="A674" s="268" t="s">
        <v>720</v>
      </c>
      <c r="B674" s="269" t="s">
        <v>535</v>
      </c>
      <c r="C674" s="269" t="s">
        <v>536</v>
      </c>
      <c r="D674" s="269" t="s">
        <v>631</v>
      </c>
      <c r="E674" s="269" t="s">
        <v>632</v>
      </c>
      <c r="F674" s="272"/>
      <c r="G674" s="272"/>
      <c r="H674" s="272"/>
      <c r="I674" s="272"/>
      <c r="J674" s="272"/>
      <c r="K674" s="272"/>
      <c r="L674" s="272"/>
      <c r="M674" s="272"/>
      <c r="N674" s="272">
        <v>1</v>
      </c>
      <c r="O674" s="272">
        <v>231</v>
      </c>
      <c r="P674" s="292"/>
      <c r="Q674" s="273">
        <v>231</v>
      </c>
    </row>
    <row r="675" spans="1:17" ht="14.4" customHeight="1" x14ac:dyDescent="0.3">
      <c r="A675" s="268" t="s">
        <v>720</v>
      </c>
      <c r="B675" s="269" t="s">
        <v>535</v>
      </c>
      <c r="C675" s="269" t="s">
        <v>536</v>
      </c>
      <c r="D675" s="269" t="s">
        <v>633</v>
      </c>
      <c r="E675" s="269" t="s">
        <v>634</v>
      </c>
      <c r="F675" s="272"/>
      <c r="G675" s="272"/>
      <c r="H675" s="272"/>
      <c r="I675" s="272"/>
      <c r="J675" s="272"/>
      <c r="K675" s="272"/>
      <c r="L675" s="272"/>
      <c r="M675" s="272"/>
      <c r="N675" s="272">
        <v>1</v>
      </c>
      <c r="O675" s="272">
        <v>245</v>
      </c>
      <c r="P675" s="292"/>
      <c r="Q675" s="273">
        <v>245</v>
      </c>
    </row>
    <row r="676" spans="1:17" ht="14.4" customHeight="1" x14ac:dyDescent="0.3">
      <c r="A676" s="268" t="s">
        <v>720</v>
      </c>
      <c r="B676" s="269" t="s">
        <v>535</v>
      </c>
      <c r="C676" s="269" t="s">
        <v>536</v>
      </c>
      <c r="D676" s="269" t="s">
        <v>635</v>
      </c>
      <c r="E676" s="269" t="s">
        <v>636</v>
      </c>
      <c r="F676" s="272">
        <v>4</v>
      </c>
      <c r="G676" s="272">
        <v>512</v>
      </c>
      <c r="H676" s="272">
        <v>1</v>
      </c>
      <c r="I676" s="272">
        <v>128</v>
      </c>
      <c r="J676" s="272">
        <v>4</v>
      </c>
      <c r="K676" s="272">
        <v>512</v>
      </c>
      <c r="L676" s="272">
        <v>1</v>
      </c>
      <c r="M676" s="272">
        <v>128</v>
      </c>
      <c r="N676" s="272">
        <v>6</v>
      </c>
      <c r="O676" s="272">
        <v>774</v>
      </c>
      <c r="P676" s="292">
        <v>1.51171875</v>
      </c>
      <c r="Q676" s="273">
        <v>129</v>
      </c>
    </row>
    <row r="677" spans="1:17" ht="14.4" customHeight="1" x14ac:dyDescent="0.3">
      <c r="A677" s="268" t="s">
        <v>720</v>
      </c>
      <c r="B677" s="269" t="s">
        <v>535</v>
      </c>
      <c r="C677" s="269" t="s">
        <v>536</v>
      </c>
      <c r="D677" s="269" t="s">
        <v>639</v>
      </c>
      <c r="E677" s="269" t="s">
        <v>640</v>
      </c>
      <c r="F677" s="272">
        <v>12</v>
      </c>
      <c r="G677" s="272">
        <v>23988</v>
      </c>
      <c r="H677" s="272">
        <v>1</v>
      </c>
      <c r="I677" s="272">
        <v>1999</v>
      </c>
      <c r="J677" s="272">
        <v>11</v>
      </c>
      <c r="K677" s="272">
        <v>22143</v>
      </c>
      <c r="L677" s="272">
        <v>0.92308654327163586</v>
      </c>
      <c r="M677" s="272">
        <v>2013</v>
      </c>
      <c r="N677" s="272">
        <v>8</v>
      </c>
      <c r="O677" s="272">
        <v>16232</v>
      </c>
      <c r="P677" s="292">
        <v>0.67667166916791732</v>
      </c>
      <c r="Q677" s="273">
        <v>2029</v>
      </c>
    </row>
    <row r="678" spans="1:17" ht="14.4" customHeight="1" x14ac:dyDescent="0.3">
      <c r="A678" s="268" t="s">
        <v>720</v>
      </c>
      <c r="B678" s="269" t="s">
        <v>535</v>
      </c>
      <c r="C678" s="269" t="s">
        <v>536</v>
      </c>
      <c r="D678" s="269" t="s">
        <v>645</v>
      </c>
      <c r="E678" s="269" t="s">
        <v>646</v>
      </c>
      <c r="F678" s="272">
        <v>10</v>
      </c>
      <c r="G678" s="272">
        <v>7610</v>
      </c>
      <c r="H678" s="272">
        <v>1</v>
      </c>
      <c r="I678" s="272">
        <v>761</v>
      </c>
      <c r="J678" s="272">
        <v>12</v>
      </c>
      <c r="K678" s="272">
        <v>9132</v>
      </c>
      <c r="L678" s="272">
        <v>1.2</v>
      </c>
      <c r="M678" s="272">
        <v>761</v>
      </c>
      <c r="N678" s="272">
        <v>7</v>
      </c>
      <c r="O678" s="272">
        <v>5327</v>
      </c>
      <c r="P678" s="292">
        <v>0.7</v>
      </c>
      <c r="Q678" s="273">
        <v>761</v>
      </c>
    </row>
    <row r="679" spans="1:17" ht="14.4" customHeight="1" x14ac:dyDescent="0.3">
      <c r="A679" s="268" t="s">
        <v>720</v>
      </c>
      <c r="B679" s="269" t="s">
        <v>535</v>
      </c>
      <c r="C679" s="269" t="s">
        <v>536</v>
      </c>
      <c r="D679" s="269" t="s">
        <v>647</v>
      </c>
      <c r="E679" s="269" t="s">
        <v>648</v>
      </c>
      <c r="F679" s="272">
        <v>1054</v>
      </c>
      <c r="G679" s="272">
        <v>16864</v>
      </c>
      <c r="H679" s="272">
        <v>1</v>
      </c>
      <c r="I679" s="272">
        <v>16</v>
      </c>
      <c r="J679" s="272">
        <v>1207</v>
      </c>
      <c r="K679" s="272">
        <v>19312</v>
      </c>
      <c r="L679" s="272">
        <v>1.1451612903225807</v>
      </c>
      <c r="M679" s="272">
        <v>16</v>
      </c>
      <c r="N679" s="272">
        <v>860</v>
      </c>
      <c r="O679" s="272">
        <v>13760</v>
      </c>
      <c r="P679" s="292">
        <v>0.81593927893738138</v>
      </c>
      <c r="Q679" s="273">
        <v>16</v>
      </c>
    </row>
    <row r="680" spans="1:17" ht="14.4" customHeight="1" x14ac:dyDescent="0.3">
      <c r="A680" s="268" t="s">
        <v>720</v>
      </c>
      <c r="B680" s="269" t="s">
        <v>535</v>
      </c>
      <c r="C680" s="269" t="s">
        <v>536</v>
      </c>
      <c r="D680" s="269" t="s">
        <v>649</v>
      </c>
      <c r="E680" s="269" t="s">
        <v>650</v>
      </c>
      <c r="F680" s="272">
        <v>2281</v>
      </c>
      <c r="G680" s="272">
        <v>296530</v>
      </c>
      <c r="H680" s="272">
        <v>1</v>
      </c>
      <c r="I680" s="272">
        <v>130</v>
      </c>
      <c r="J680" s="272">
        <v>2238</v>
      </c>
      <c r="K680" s="272">
        <v>293178</v>
      </c>
      <c r="L680" s="272">
        <v>0.98869591609617913</v>
      </c>
      <c r="M680" s="272">
        <v>131</v>
      </c>
      <c r="N680" s="272">
        <v>2452</v>
      </c>
      <c r="O680" s="272">
        <v>326116</v>
      </c>
      <c r="P680" s="292">
        <v>1.0997740532155262</v>
      </c>
      <c r="Q680" s="273">
        <v>133</v>
      </c>
    </row>
    <row r="681" spans="1:17" ht="14.4" customHeight="1" x14ac:dyDescent="0.3">
      <c r="A681" s="268" t="s">
        <v>720</v>
      </c>
      <c r="B681" s="269" t="s">
        <v>535</v>
      </c>
      <c r="C681" s="269" t="s">
        <v>536</v>
      </c>
      <c r="D681" s="269" t="s">
        <v>651</v>
      </c>
      <c r="E681" s="269" t="s">
        <v>652</v>
      </c>
      <c r="F681" s="272">
        <v>193</v>
      </c>
      <c r="G681" s="272">
        <v>97272</v>
      </c>
      <c r="H681" s="272">
        <v>1</v>
      </c>
      <c r="I681" s="272">
        <v>504</v>
      </c>
      <c r="J681" s="272">
        <v>127</v>
      </c>
      <c r="K681" s="272">
        <v>64135</v>
      </c>
      <c r="L681" s="272">
        <v>0.65933670532116129</v>
      </c>
      <c r="M681" s="272">
        <v>505</v>
      </c>
      <c r="N681" s="272">
        <v>190</v>
      </c>
      <c r="O681" s="272">
        <v>96140</v>
      </c>
      <c r="P681" s="292">
        <v>0.98836252981330697</v>
      </c>
      <c r="Q681" s="273">
        <v>506</v>
      </c>
    </row>
    <row r="682" spans="1:17" ht="14.4" customHeight="1" x14ac:dyDescent="0.3">
      <c r="A682" s="268" t="s">
        <v>720</v>
      </c>
      <c r="B682" s="269" t="s">
        <v>535</v>
      </c>
      <c r="C682" s="269" t="s">
        <v>536</v>
      </c>
      <c r="D682" s="269" t="s">
        <v>653</v>
      </c>
      <c r="E682" s="269" t="s">
        <v>654</v>
      </c>
      <c r="F682" s="272">
        <v>593</v>
      </c>
      <c r="G682" s="272">
        <v>59893</v>
      </c>
      <c r="H682" s="272">
        <v>1</v>
      </c>
      <c r="I682" s="272">
        <v>101</v>
      </c>
      <c r="J682" s="272">
        <v>454</v>
      </c>
      <c r="K682" s="272">
        <v>45854</v>
      </c>
      <c r="L682" s="272">
        <v>0.76559865092748736</v>
      </c>
      <c r="M682" s="272">
        <v>101</v>
      </c>
      <c r="N682" s="272">
        <v>553</v>
      </c>
      <c r="O682" s="272">
        <v>56406</v>
      </c>
      <c r="P682" s="292">
        <v>0.94177950678710365</v>
      </c>
      <c r="Q682" s="273">
        <v>102</v>
      </c>
    </row>
    <row r="683" spans="1:17" ht="14.4" customHeight="1" x14ac:dyDescent="0.3">
      <c r="A683" s="268" t="s">
        <v>720</v>
      </c>
      <c r="B683" s="269" t="s">
        <v>535</v>
      </c>
      <c r="C683" s="269" t="s">
        <v>536</v>
      </c>
      <c r="D683" s="269" t="s">
        <v>655</v>
      </c>
      <c r="E683" s="269" t="s">
        <v>656</v>
      </c>
      <c r="F683" s="272">
        <v>3</v>
      </c>
      <c r="G683" s="272">
        <v>636</v>
      </c>
      <c r="H683" s="272">
        <v>1</v>
      </c>
      <c r="I683" s="272">
        <v>212</v>
      </c>
      <c r="J683" s="272">
        <v>3</v>
      </c>
      <c r="K683" s="272">
        <v>642</v>
      </c>
      <c r="L683" s="272">
        <v>1.0094339622641511</v>
      </c>
      <c r="M683" s="272">
        <v>214</v>
      </c>
      <c r="N683" s="272">
        <v>1</v>
      </c>
      <c r="O683" s="272">
        <v>215</v>
      </c>
      <c r="P683" s="292">
        <v>0.33805031446540879</v>
      </c>
      <c r="Q683" s="273">
        <v>215</v>
      </c>
    </row>
    <row r="684" spans="1:17" ht="14.4" customHeight="1" x14ac:dyDescent="0.3">
      <c r="A684" s="268" t="s">
        <v>721</v>
      </c>
      <c r="B684" s="269" t="s">
        <v>535</v>
      </c>
      <c r="C684" s="269" t="s">
        <v>536</v>
      </c>
      <c r="D684" s="269" t="s">
        <v>537</v>
      </c>
      <c r="E684" s="269" t="s">
        <v>538</v>
      </c>
      <c r="F684" s="272">
        <v>506</v>
      </c>
      <c r="G684" s="272">
        <v>79948</v>
      </c>
      <c r="H684" s="272">
        <v>1</v>
      </c>
      <c r="I684" s="272">
        <v>158</v>
      </c>
      <c r="J684" s="272">
        <v>574</v>
      </c>
      <c r="K684" s="272">
        <v>90692</v>
      </c>
      <c r="L684" s="272">
        <v>1.134387351778656</v>
      </c>
      <c r="M684" s="272">
        <v>158</v>
      </c>
      <c r="N684" s="272">
        <v>559</v>
      </c>
      <c r="O684" s="272">
        <v>88881</v>
      </c>
      <c r="P684" s="292">
        <v>1.1117351278330916</v>
      </c>
      <c r="Q684" s="273">
        <v>159</v>
      </c>
    </row>
    <row r="685" spans="1:17" ht="14.4" customHeight="1" x14ac:dyDescent="0.3">
      <c r="A685" s="268" t="s">
        <v>721</v>
      </c>
      <c r="B685" s="269" t="s">
        <v>535</v>
      </c>
      <c r="C685" s="269" t="s">
        <v>536</v>
      </c>
      <c r="D685" s="269" t="s">
        <v>539</v>
      </c>
      <c r="E685" s="269" t="s">
        <v>540</v>
      </c>
      <c r="F685" s="272">
        <v>116</v>
      </c>
      <c r="G685" s="272">
        <v>9628</v>
      </c>
      <c r="H685" s="272">
        <v>1</v>
      </c>
      <c r="I685" s="272">
        <v>83</v>
      </c>
      <c r="J685" s="272">
        <v>132</v>
      </c>
      <c r="K685" s="272">
        <v>10956</v>
      </c>
      <c r="L685" s="272">
        <v>1.1379310344827587</v>
      </c>
      <c r="M685" s="272">
        <v>83</v>
      </c>
      <c r="N685" s="272">
        <v>144</v>
      </c>
      <c r="O685" s="272">
        <v>12096</v>
      </c>
      <c r="P685" s="292">
        <v>1.2563356875778977</v>
      </c>
      <c r="Q685" s="273">
        <v>84</v>
      </c>
    </row>
    <row r="686" spans="1:17" ht="14.4" customHeight="1" x14ac:dyDescent="0.3">
      <c r="A686" s="268" t="s">
        <v>721</v>
      </c>
      <c r="B686" s="269" t="s">
        <v>535</v>
      </c>
      <c r="C686" s="269" t="s">
        <v>536</v>
      </c>
      <c r="D686" s="269" t="s">
        <v>553</v>
      </c>
      <c r="E686" s="269" t="s">
        <v>554</v>
      </c>
      <c r="F686" s="272">
        <v>3</v>
      </c>
      <c r="G686" s="272">
        <v>282</v>
      </c>
      <c r="H686" s="272">
        <v>1</v>
      </c>
      <c r="I686" s="272">
        <v>94</v>
      </c>
      <c r="J686" s="272">
        <v>2</v>
      </c>
      <c r="K686" s="272">
        <v>190</v>
      </c>
      <c r="L686" s="272">
        <v>0.67375886524822692</v>
      </c>
      <c r="M686" s="272">
        <v>95</v>
      </c>
      <c r="N686" s="272">
        <v>4</v>
      </c>
      <c r="O686" s="272">
        <v>384</v>
      </c>
      <c r="P686" s="292">
        <v>1.3617021276595744</v>
      </c>
      <c r="Q686" s="273">
        <v>96</v>
      </c>
    </row>
    <row r="687" spans="1:17" ht="14.4" customHeight="1" x14ac:dyDescent="0.3">
      <c r="A687" s="268" t="s">
        <v>721</v>
      </c>
      <c r="B687" s="269" t="s">
        <v>535</v>
      </c>
      <c r="C687" s="269" t="s">
        <v>536</v>
      </c>
      <c r="D687" s="269" t="s">
        <v>565</v>
      </c>
      <c r="E687" s="269" t="s">
        <v>566</v>
      </c>
      <c r="F687" s="272"/>
      <c r="G687" s="272"/>
      <c r="H687" s="272"/>
      <c r="I687" s="272"/>
      <c r="J687" s="272"/>
      <c r="K687" s="272"/>
      <c r="L687" s="272"/>
      <c r="M687" s="272"/>
      <c r="N687" s="272">
        <v>2</v>
      </c>
      <c r="O687" s="272">
        <v>2330</v>
      </c>
      <c r="P687" s="292"/>
      <c r="Q687" s="273">
        <v>1165</v>
      </c>
    </row>
    <row r="688" spans="1:17" ht="14.4" customHeight="1" x14ac:dyDescent="0.3">
      <c r="A688" s="268" t="s">
        <v>721</v>
      </c>
      <c r="B688" s="269" t="s">
        <v>535</v>
      </c>
      <c r="C688" s="269" t="s">
        <v>536</v>
      </c>
      <c r="D688" s="269" t="s">
        <v>573</v>
      </c>
      <c r="E688" s="269" t="s">
        <v>574</v>
      </c>
      <c r="F688" s="272">
        <v>92</v>
      </c>
      <c r="G688" s="272">
        <v>3496</v>
      </c>
      <c r="H688" s="272">
        <v>1</v>
      </c>
      <c r="I688" s="272">
        <v>38</v>
      </c>
      <c r="J688" s="272">
        <v>96</v>
      </c>
      <c r="K688" s="272">
        <v>3744</v>
      </c>
      <c r="L688" s="272">
        <v>1.0709382151029749</v>
      </c>
      <c r="M688" s="272">
        <v>39</v>
      </c>
      <c r="N688" s="272">
        <v>93</v>
      </c>
      <c r="O688" s="272">
        <v>3627</v>
      </c>
      <c r="P688" s="292">
        <v>1.0374713958810069</v>
      </c>
      <c r="Q688" s="273">
        <v>39</v>
      </c>
    </row>
    <row r="689" spans="1:17" ht="14.4" customHeight="1" x14ac:dyDescent="0.3">
      <c r="A689" s="268" t="s">
        <v>721</v>
      </c>
      <c r="B689" s="269" t="s">
        <v>535</v>
      </c>
      <c r="C689" s="269" t="s">
        <v>536</v>
      </c>
      <c r="D689" s="269" t="s">
        <v>577</v>
      </c>
      <c r="E689" s="269" t="s">
        <v>578</v>
      </c>
      <c r="F689" s="272">
        <v>1</v>
      </c>
      <c r="G689" s="272">
        <v>403</v>
      </c>
      <c r="H689" s="272">
        <v>1</v>
      </c>
      <c r="I689" s="272">
        <v>403</v>
      </c>
      <c r="J689" s="272"/>
      <c r="K689" s="272"/>
      <c r="L689" s="272"/>
      <c r="M689" s="272"/>
      <c r="N689" s="272"/>
      <c r="O689" s="272"/>
      <c r="P689" s="292"/>
      <c r="Q689" s="273"/>
    </row>
    <row r="690" spans="1:17" ht="14.4" customHeight="1" x14ac:dyDescent="0.3">
      <c r="A690" s="268" t="s">
        <v>721</v>
      </c>
      <c r="B690" s="269" t="s">
        <v>535</v>
      </c>
      <c r="C690" s="269" t="s">
        <v>536</v>
      </c>
      <c r="D690" s="269" t="s">
        <v>579</v>
      </c>
      <c r="E690" s="269" t="s">
        <v>580</v>
      </c>
      <c r="F690" s="272">
        <v>60</v>
      </c>
      <c r="G690" s="272">
        <v>2340</v>
      </c>
      <c r="H690" s="272">
        <v>1</v>
      </c>
      <c r="I690" s="272">
        <v>39</v>
      </c>
      <c r="J690" s="272">
        <v>82</v>
      </c>
      <c r="K690" s="272">
        <v>3280</v>
      </c>
      <c r="L690" s="272">
        <v>1.4017094017094016</v>
      </c>
      <c r="M690" s="272">
        <v>40</v>
      </c>
      <c r="N690" s="272">
        <v>87</v>
      </c>
      <c r="O690" s="272">
        <v>3480</v>
      </c>
      <c r="P690" s="292">
        <v>1.4871794871794872</v>
      </c>
      <c r="Q690" s="273">
        <v>40</v>
      </c>
    </row>
    <row r="691" spans="1:17" ht="14.4" customHeight="1" x14ac:dyDescent="0.3">
      <c r="A691" s="268" t="s">
        <v>721</v>
      </c>
      <c r="B691" s="269" t="s">
        <v>535</v>
      </c>
      <c r="C691" s="269" t="s">
        <v>536</v>
      </c>
      <c r="D691" s="269" t="s">
        <v>581</v>
      </c>
      <c r="E691" s="269" t="s">
        <v>582</v>
      </c>
      <c r="F691" s="272">
        <v>405</v>
      </c>
      <c r="G691" s="272">
        <v>44955</v>
      </c>
      <c r="H691" s="272">
        <v>1</v>
      </c>
      <c r="I691" s="272">
        <v>111</v>
      </c>
      <c r="J691" s="272">
        <v>394</v>
      </c>
      <c r="K691" s="272">
        <v>44128</v>
      </c>
      <c r="L691" s="272">
        <v>0.98160382604827046</v>
      </c>
      <c r="M691" s="272">
        <v>112</v>
      </c>
      <c r="N691" s="272">
        <v>475</v>
      </c>
      <c r="O691" s="272">
        <v>53675</v>
      </c>
      <c r="P691" s="292">
        <v>1.193971749527305</v>
      </c>
      <c r="Q691" s="273">
        <v>113</v>
      </c>
    </row>
    <row r="692" spans="1:17" ht="14.4" customHeight="1" x14ac:dyDescent="0.3">
      <c r="A692" s="268" t="s">
        <v>721</v>
      </c>
      <c r="B692" s="269" t="s">
        <v>535</v>
      </c>
      <c r="C692" s="269" t="s">
        <v>536</v>
      </c>
      <c r="D692" s="269" t="s">
        <v>583</v>
      </c>
      <c r="E692" s="269" t="s">
        <v>584</v>
      </c>
      <c r="F692" s="272">
        <v>46</v>
      </c>
      <c r="G692" s="272">
        <v>966</v>
      </c>
      <c r="H692" s="272">
        <v>1</v>
      </c>
      <c r="I692" s="272">
        <v>21</v>
      </c>
      <c r="J692" s="272">
        <v>72</v>
      </c>
      <c r="K692" s="272">
        <v>1512</v>
      </c>
      <c r="L692" s="272">
        <v>1.5652173913043479</v>
      </c>
      <c r="M692" s="272">
        <v>21</v>
      </c>
      <c r="N692" s="272">
        <v>38</v>
      </c>
      <c r="O692" s="272">
        <v>798</v>
      </c>
      <c r="P692" s="292">
        <v>0.82608695652173914</v>
      </c>
      <c r="Q692" s="273">
        <v>21</v>
      </c>
    </row>
    <row r="693" spans="1:17" ht="14.4" customHeight="1" x14ac:dyDescent="0.3">
      <c r="A693" s="268" t="s">
        <v>721</v>
      </c>
      <c r="B693" s="269" t="s">
        <v>535</v>
      </c>
      <c r="C693" s="269" t="s">
        <v>536</v>
      </c>
      <c r="D693" s="269" t="s">
        <v>587</v>
      </c>
      <c r="E693" s="269" t="s">
        <v>588</v>
      </c>
      <c r="F693" s="272">
        <v>10</v>
      </c>
      <c r="G693" s="272">
        <v>3820</v>
      </c>
      <c r="H693" s="272">
        <v>1</v>
      </c>
      <c r="I693" s="272">
        <v>382</v>
      </c>
      <c r="J693" s="272">
        <v>11</v>
      </c>
      <c r="K693" s="272">
        <v>4202</v>
      </c>
      <c r="L693" s="272">
        <v>1.1000000000000001</v>
      </c>
      <c r="M693" s="272">
        <v>382</v>
      </c>
      <c r="N693" s="272">
        <v>1</v>
      </c>
      <c r="O693" s="272">
        <v>382</v>
      </c>
      <c r="P693" s="292">
        <v>0.1</v>
      </c>
      <c r="Q693" s="273">
        <v>382</v>
      </c>
    </row>
    <row r="694" spans="1:17" ht="14.4" customHeight="1" x14ac:dyDescent="0.3">
      <c r="A694" s="268" t="s">
        <v>721</v>
      </c>
      <c r="B694" s="269" t="s">
        <v>535</v>
      </c>
      <c r="C694" s="269" t="s">
        <v>536</v>
      </c>
      <c r="D694" s="269" t="s">
        <v>589</v>
      </c>
      <c r="E694" s="269" t="s">
        <v>590</v>
      </c>
      <c r="F694" s="272">
        <v>49</v>
      </c>
      <c r="G694" s="272">
        <v>23814</v>
      </c>
      <c r="H694" s="272">
        <v>1</v>
      </c>
      <c r="I694" s="272">
        <v>486</v>
      </c>
      <c r="J694" s="272">
        <v>71</v>
      </c>
      <c r="K694" s="272">
        <v>34506</v>
      </c>
      <c r="L694" s="272">
        <v>1.4489795918367347</v>
      </c>
      <c r="M694" s="272">
        <v>486</v>
      </c>
      <c r="N694" s="272">
        <v>52</v>
      </c>
      <c r="O694" s="272">
        <v>25272</v>
      </c>
      <c r="P694" s="292">
        <v>1.0612244897959184</v>
      </c>
      <c r="Q694" s="273">
        <v>486</v>
      </c>
    </row>
    <row r="695" spans="1:17" ht="14.4" customHeight="1" x14ac:dyDescent="0.3">
      <c r="A695" s="268" t="s">
        <v>721</v>
      </c>
      <c r="B695" s="269" t="s">
        <v>535</v>
      </c>
      <c r="C695" s="269" t="s">
        <v>536</v>
      </c>
      <c r="D695" s="269" t="s">
        <v>591</v>
      </c>
      <c r="E695" s="269" t="s">
        <v>592</v>
      </c>
      <c r="F695" s="272">
        <v>3</v>
      </c>
      <c r="G695" s="272">
        <v>1803</v>
      </c>
      <c r="H695" s="272">
        <v>1</v>
      </c>
      <c r="I695" s="272">
        <v>601</v>
      </c>
      <c r="J695" s="272">
        <v>8</v>
      </c>
      <c r="K695" s="272">
        <v>4824</v>
      </c>
      <c r="L695" s="272">
        <v>2.6755407653910148</v>
      </c>
      <c r="M695" s="272">
        <v>603</v>
      </c>
      <c r="N695" s="272">
        <v>4</v>
      </c>
      <c r="O695" s="272">
        <v>2416</v>
      </c>
      <c r="P695" s="292">
        <v>1.3399889073765945</v>
      </c>
      <c r="Q695" s="273">
        <v>604</v>
      </c>
    </row>
    <row r="696" spans="1:17" ht="14.4" customHeight="1" x14ac:dyDescent="0.3">
      <c r="A696" s="268" t="s">
        <v>721</v>
      </c>
      <c r="B696" s="269" t="s">
        <v>535</v>
      </c>
      <c r="C696" s="269" t="s">
        <v>536</v>
      </c>
      <c r="D696" s="269" t="s">
        <v>593</v>
      </c>
      <c r="E696" s="269" t="s">
        <v>594</v>
      </c>
      <c r="F696" s="272">
        <v>4</v>
      </c>
      <c r="G696" s="272">
        <v>144</v>
      </c>
      <c r="H696" s="272">
        <v>1</v>
      </c>
      <c r="I696" s="272">
        <v>36</v>
      </c>
      <c r="J696" s="272"/>
      <c r="K696" s="272"/>
      <c r="L696" s="272"/>
      <c r="M696" s="272"/>
      <c r="N696" s="272">
        <v>6</v>
      </c>
      <c r="O696" s="272">
        <v>222</v>
      </c>
      <c r="P696" s="292">
        <v>1.5416666666666667</v>
      </c>
      <c r="Q696" s="273">
        <v>37</v>
      </c>
    </row>
    <row r="697" spans="1:17" ht="14.4" customHeight="1" x14ac:dyDescent="0.3">
      <c r="A697" s="268" t="s">
        <v>721</v>
      </c>
      <c r="B697" s="269" t="s">
        <v>535</v>
      </c>
      <c r="C697" s="269" t="s">
        <v>536</v>
      </c>
      <c r="D697" s="269" t="s">
        <v>599</v>
      </c>
      <c r="E697" s="269" t="s">
        <v>600</v>
      </c>
      <c r="F697" s="272">
        <v>3</v>
      </c>
      <c r="G697" s="272">
        <v>1332</v>
      </c>
      <c r="H697" s="272">
        <v>1</v>
      </c>
      <c r="I697" s="272">
        <v>444</v>
      </c>
      <c r="J697" s="272">
        <v>6</v>
      </c>
      <c r="K697" s="272">
        <v>2664</v>
      </c>
      <c r="L697" s="272">
        <v>2</v>
      </c>
      <c r="M697" s="272">
        <v>444</v>
      </c>
      <c r="N697" s="272">
        <v>6</v>
      </c>
      <c r="O697" s="272">
        <v>2664</v>
      </c>
      <c r="P697" s="292">
        <v>2</v>
      </c>
      <c r="Q697" s="273">
        <v>444</v>
      </c>
    </row>
    <row r="698" spans="1:17" ht="14.4" customHeight="1" x14ac:dyDescent="0.3">
      <c r="A698" s="268" t="s">
        <v>721</v>
      </c>
      <c r="B698" s="269" t="s">
        <v>535</v>
      </c>
      <c r="C698" s="269" t="s">
        <v>536</v>
      </c>
      <c r="D698" s="269" t="s">
        <v>603</v>
      </c>
      <c r="E698" s="269" t="s">
        <v>604</v>
      </c>
      <c r="F698" s="272">
        <v>299</v>
      </c>
      <c r="G698" s="272">
        <v>11960</v>
      </c>
      <c r="H698" s="272">
        <v>1</v>
      </c>
      <c r="I698" s="272">
        <v>40</v>
      </c>
      <c r="J698" s="272">
        <v>303</v>
      </c>
      <c r="K698" s="272">
        <v>12120</v>
      </c>
      <c r="L698" s="272">
        <v>1.0133779264214047</v>
      </c>
      <c r="M698" s="272">
        <v>40</v>
      </c>
      <c r="N698" s="272">
        <v>247</v>
      </c>
      <c r="O698" s="272">
        <v>10127</v>
      </c>
      <c r="P698" s="292">
        <v>0.84673913043478266</v>
      </c>
      <c r="Q698" s="273">
        <v>41</v>
      </c>
    </row>
    <row r="699" spans="1:17" ht="14.4" customHeight="1" x14ac:dyDescent="0.3">
      <c r="A699" s="268" t="s">
        <v>721</v>
      </c>
      <c r="B699" s="269" t="s">
        <v>535</v>
      </c>
      <c r="C699" s="269" t="s">
        <v>536</v>
      </c>
      <c r="D699" s="269" t="s">
        <v>605</v>
      </c>
      <c r="E699" s="269" t="s">
        <v>606</v>
      </c>
      <c r="F699" s="272"/>
      <c r="G699" s="272"/>
      <c r="H699" s="272"/>
      <c r="I699" s="272"/>
      <c r="J699" s="272">
        <v>2</v>
      </c>
      <c r="K699" s="272">
        <v>302</v>
      </c>
      <c r="L699" s="272"/>
      <c r="M699" s="272">
        <v>151</v>
      </c>
      <c r="N699" s="272"/>
      <c r="O699" s="272"/>
      <c r="P699" s="292"/>
      <c r="Q699" s="273"/>
    </row>
    <row r="700" spans="1:17" ht="14.4" customHeight="1" x14ac:dyDescent="0.3">
      <c r="A700" s="268" t="s">
        <v>721</v>
      </c>
      <c r="B700" s="269" t="s">
        <v>535</v>
      </c>
      <c r="C700" s="269" t="s">
        <v>536</v>
      </c>
      <c r="D700" s="269" t="s">
        <v>607</v>
      </c>
      <c r="E700" s="269" t="s">
        <v>608</v>
      </c>
      <c r="F700" s="272">
        <v>1</v>
      </c>
      <c r="G700" s="272">
        <v>490</v>
      </c>
      <c r="H700" s="272">
        <v>1</v>
      </c>
      <c r="I700" s="272">
        <v>490</v>
      </c>
      <c r="J700" s="272">
        <v>21</v>
      </c>
      <c r="K700" s="272">
        <v>10290</v>
      </c>
      <c r="L700" s="272">
        <v>21</v>
      </c>
      <c r="M700" s="272">
        <v>490</v>
      </c>
      <c r="N700" s="272">
        <v>15</v>
      </c>
      <c r="O700" s="272">
        <v>7350</v>
      </c>
      <c r="P700" s="292">
        <v>15</v>
      </c>
      <c r="Q700" s="273">
        <v>490</v>
      </c>
    </row>
    <row r="701" spans="1:17" ht="14.4" customHeight="1" x14ac:dyDescent="0.3">
      <c r="A701" s="268" t="s">
        <v>721</v>
      </c>
      <c r="B701" s="269" t="s">
        <v>535</v>
      </c>
      <c r="C701" s="269" t="s">
        <v>536</v>
      </c>
      <c r="D701" s="269" t="s">
        <v>613</v>
      </c>
      <c r="E701" s="269" t="s">
        <v>614</v>
      </c>
      <c r="F701" s="272">
        <v>19</v>
      </c>
      <c r="G701" s="272">
        <v>589</v>
      </c>
      <c r="H701" s="272">
        <v>1</v>
      </c>
      <c r="I701" s="272">
        <v>31</v>
      </c>
      <c r="J701" s="272">
        <v>9</v>
      </c>
      <c r="K701" s="272">
        <v>279</v>
      </c>
      <c r="L701" s="272">
        <v>0.47368421052631576</v>
      </c>
      <c r="M701" s="272">
        <v>31</v>
      </c>
      <c r="N701" s="272">
        <v>10</v>
      </c>
      <c r="O701" s="272">
        <v>310</v>
      </c>
      <c r="P701" s="292">
        <v>0.52631578947368418</v>
      </c>
      <c r="Q701" s="273">
        <v>31</v>
      </c>
    </row>
    <row r="702" spans="1:17" ht="14.4" customHeight="1" x14ac:dyDescent="0.3">
      <c r="A702" s="268" t="s">
        <v>721</v>
      </c>
      <c r="B702" s="269" t="s">
        <v>535</v>
      </c>
      <c r="C702" s="269" t="s">
        <v>536</v>
      </c>
      <c r="D702" s="269" t="s">
        <v>625</v>
      </c>
      <c r="E702" s="269" t="s">
        <v>626</v>
      </c>
      <c r="F702" s="272"/>
      <c r="G702" s="272"/>
      <c r="H702" s="272"/>
      <c r="I702" s="272"/>
      <c r="J702" s="272">
        <v>1</v>
      </c>
      <c r="K702" s="272">
        <v>204</v>
      </c>
      <c r="L702" s="272"/>
      <c r="M702" s="272">
        <v>204</v>
      </c>
      <c r="N702" s="272">
        <v>3</v>
      </c>
      <c r="O702" s="272">
        <v>615</v>
      </c>
      <c r="P702" s="292"/>
      <c r="Q702" s="273">
        <v>205</v>
      </c>
    </row>
    <row r="703" spans="1:17" ht="14.4" customHeight="1" x14ac:dyDescent="0.3">
      <c r="A703" s="268" t="s">
        <v>721</v>
      </c>
      <c r="B703" s="269" t="s">
        <v>535</v>
      </c>
      <c r="C703" s="269" t="s">
        <v>536</v>
      </c>
      <c r="D703" s="269" t="s">
        <v>627</v>
      </c>
      <c r="E703" s="269" t="s">
        <v>628</v>
      </c>
      <c r="F703" s="272"/>
      <c r="G703" s="272"/>
      <c r="H703" s="272"/>
      <c r="I703" s="272"/>
      <c r="J703" s="272">
        <v>1</v>
      </c>
      <c r="K703" s="272">
        <v>376</v>
      </c>
      <c r="L703" s="272"/>
      <c r="M703" s="272">
        <v>376</v>
      </c>
      <c r="N703" s="272">
        <v>3</v>
      </c>
      <c r="O703" s="272">
        <v>1131</v>
      </c>
      <c r="P703" s="292"/>
      <c r="Q703" s="273">
        <v>377</v>
      </c>
    </row>
    <row r="704" spans="1:17" ht="14.4" customHeight="1" x14ac:dyDescent="0.3">
      <c r="A704" s="268" t="s">
        <v>721</v>
      </c>
      <c r="B704" s="269" t="s">
        <v>535</v>
      </c>
      <c r="C704" s="269" t="s">
        <v>536</v>
      </c>
      <c r="D704" s="269" t="s">
        <v>647</v>
      </c>
      <c r="E704" s="269" t="s">
        <v>648</v>
      </c>
      <c r="F704" s="272">
        <v>356</v>
      </c>
      <c r="G704" s="272">
        <v>5696</v>
      </c>
      <c r="H704" s="272">
        <v>1</v>
      </c>
      <c r="I704" s="272">
        <v>16</v>
      </c>
      <c r="J704" s="272">
        <v>388</v>
      </c>
      <c r="K704" s="272">
        <v>6208</v>
      </c>
      <c r="L704" s="272">
        <v>1.0898876404494382</v>
      </c>
      <c r="M704" s="272">
        <v>16</v>
      </c>
      <c r="N704" s="272">
        <v>305</v>
      </c>
      <c r="O704" s="272">
        <v>4880</v>
      </c>
      <c r="P704" s="292">
        <v>0.8567415730337079</v>
      </c>
      <c r="Q704" s="273">
        <v>16</v>
      </c>
    </row>
    <row r="705" spans="1:17" ht="14.4" customHeight="1" x14ac:dyDescent="0.3">
      <c r="A705" s="268" t="s">
        <v>721</v>
      </c>
      <c r="B705" s="269" t="s">
        <v>535</v>
      </c>
      <c r="C705" s="269" t="s">
        <v>536</v>
      </c>
      <c r="D705" s="269" t="s">
        <v>649</v>
      </c>
      <c r="E705" s="269" t="s">
        <v>650</v>
      </c>
      <c r="F705" s="272">
        <v>2</v>
      </c>
      <c r="G705" s="272">
        <v>260</v>
      </c>
      <c r="H705" s="272">
        <v>1</v>
      </c>
      <c r="I705" s="272">
        <v>130</v>
      </c>
      <c r="J705" s="272">
        <v>2</v>
      </c>
      <c r="K705" s="272">
        <v>262</v>
      </c>
      <c r="L705" s="272">
        <v>1.0076923076923077</v>
      </c>
      <c r="M705" s="272">
        <v>131</v>
      </c>
      <c r="N705" s="272">
        <v>3</v>
      </c>
      <c r="O705" s="272">
        <v>399</v>
      </c>
      <c r="P705" s="292">
        <v>1.5346153846153847</v>
      </c>
      <c r="Q705" s="273">
        <v>133</v>
      </c>
    </row>
    <row r="706" spans="1:17" ht="14.4" customHeight="1" x14ac:dyDescent="0.3">
      <c r="A706" s="268" t="s">
        <v>721</v>
      </c>
      <c r="B706" s="269" t="s">
        <v>535</v>
      </c>
      <c r="C706" s="269" t="s">
        <v>536</v>
      </c>
      <c r="D706" s="269" t="s">
        <v>651</v>
      </c>
      <c r="E706" s="269" t="s">
        <v>652</v>
      </c>
      <c r="F706" s="272">
        <v>4</v>
      </c>
      <c r="G706" s="272">
        <v>2016</v>
      </c>
      <c r="H706" s="272">
        <v>1</v>
      </c>
      <c r="I706" s="272">
        <v>504</v>
      </c>
      <c r="J706" s="272">
        <v>25</v>
      </c>
      <c r="K706" s="272">
        <v>12625</v>
      </c>
      <c r="L706" s="272">
        <v>6.2624007936507935</v>
      </c>
      <c r="M706" s="272">
        <v>505</v>
      </c>
      <c r="N706" s="272">
        <v>5</v>
      </c>
      <c r="O706" s="272">
        <v>2530</v>
      </c>
      <c r="P706" s="292">
        <v>1.2549603174603174</v>
      </c>
      <c r="Q706" s="273">
        <v>506</v>
      </c>
    </row>
    <row r="707" spans="1:17" ht="14.4" customHeight="1" x14ac:dyDescent="0.3">
      <c r="A707" s="268" t="s">
        <v>721</v>
      </c>
      <c r="B707" s="269" t="s">
        <v>535</v>
      </c>
      <c r="C707" s="269" t="s">
        <v>536</v>
      </c>
      <c r="D707" s="269" t="s">
        <v>653</v>
      </c>
      <c r="E707" s="269" t="s">
        <v>654</v>
      </c>
      <c r="F707" s="272">
        <v>13</v>
      </c>
      <c r="G707" s="272">
        <v>1313</v>
      </c>
      <c r="H707" s="272">
        <v>1</v>
      </c>
      <c r="I707" s="272">
        <v>101</v>
      </c>
      <c r="J707" s="272">
        <v>24</v>
      </c>
      <c r="K707" s="272">
        <v>2424</v>
      </c>
      <c r="L707" s="272">
        <v>1.8461538461538463</v>
      </c>
      <c r="M707" s="272">
        <v>101</v>
      </c>
      <c r="N707" s="272">
        <v>20</v>
      </c>
      <c r="O707" s="272">
        <v>2040</v>
      </c>
      <c r="P707" s="292">
        <v>1.5536938309215538</v>
      </c>
      <c r="Q707" s="273">
        <v>102</v>
      </c>
    </row>
    <row r="708" spans="1:17" ht="14.4" customHeight="1" x14ac:dyDescent="0.3">
      <c r="A708" s="268" t="s">
        <v>722</v>
      </c>
      <c r="B708" s="269" t="s">
        <v>535</v>
      </c>
      <c r="C708" s="269" t="s">
        <v>536</v>
      </c>
      <c r="D708" s="269" t="s">
        <v>537</v>
      </c>
      <c r="E708" s="269" t="s">
        <v>538</v>
      </c>
      <c r="F708" s="272">
        <v>835</v>
      </c>
      <c r="G708" s="272">
        <v>131930</v>
      </c>
      <c r="H708" s="272">
        <v>1</v>
      </c>
      <c r="I708" s="272">
        <v>158</v>
      </c>
      <c r="J708" s="272">
        <v>908</v>
      </c>
      <c r="K708" s="272">
        <v>143464</v>
      </c>
      <c r="L708" s="272">
        <v>1.0874251497005989</v>
      </c>
      <c r="M708" s="272">
        <v>158</v>
      </c>
      <c r="N708" s="272">
        <v>1259</v>
      </c>
      <c r="O708" s="272">
        <v>200181</v>
      </c>
      <c r="P708" s="292">
        <v>1.517327370575305</v>
      </c>
      <c r="Q708" s="273">
        <v>159</v>
      </c>
    </row>
    <row r="709" spans="1:17" ht="14.4" customHeight="1" x14ac:dyDescent="0.3">
      <c r="A709" s="268" t="s">
        <v>722</v>
      </c>
      <c r="B709" s="269" t="s">
        <v>535</v>
      </c>
      <c r="C709" s="269" t="s">
        <v>536</v>
      </c>
      <c r="D709" s="269" t="s">
        <v>539</v>
      </c>
      <c r="E709" s="269" t="s">
        <v>540</v>
      </c>
      <c r="F709" s="272">
        <v>267</v>
      </c>
      <c r="G709" s="272">
        <v>22161</v>
      </c>
      <c r="H709" s="272">
        <v>1</v>
      </c>
      <c r="I709" s="272">
        <v>83</v>
      </c>
      <c r="J709" s="272">
        <v>328</v>
      </c>
      <c r="K709" s="272">
        <v>27224</v>
      </c>
      <c r="L709" s="272">
        <v>1.2284644194756553</v>
      </c>
      <c r="M709" s="272">
        <v>83</v>
      </c>
      <c r="N709" s="272">
        <v>513</v>
      </c>
      <c r="O709" s="272">
        <v>43092</v>
      </c>
      <c r="P709" s="292">
        <v>1.9444970894815217</v>
      </c>
      <c r="Q709" s="273">
        <v>84</v>
      </c>
    </row>
    <row r="710" spans="1:17" ht="14.4" customHeight="1" x14ac:dyDescent="0.3">
      <c r="A710" s="268" t="s">
        <v>722</v>
      </c>
      <c r="B710" s="269" t="s">
        <v>535</v>
      </c>
      <c r="C710" s="269" t="s">
        <v>536</v>
      </c>
      <c r="D710" s="269" t="s">
        <v>553</v>
      </c>
      <c r="E710" s="269" t="s">
        <v>554</v>
      </c>
      <c r="F710" s="272">
        <v>2</v>
      </c>
      <c r="G710" s="272">
        <v>188</v>
      </c>
      <c r="H710" s="272">
        <v>1</v>
      </c>
      <c r="I710" s="272">
        <v>94</v>
      </c>
      <c r="J710" s="272">
        <v>2</v>
      </c>
      <c r="K710" s="272">
        <v>190</v>
      </c>
      <c r="L710" s="272">
        <v>1.0106382978723405</v>
      </c>
      <c r="M710" s="272">
        <v>95</v>
      </c>
      <c r="N710" s="272">
        <v>3</v>
      </c>
      <c r="O710" s="272">
        <v>288</v>
      </c>
      <c r="P710" s="292">
        <v>1.5319148936170213</v>
      </c>
      <c r="Q710" s="273">
        <v>96</v>
      </c>
    </row>
    <row r="711" spans="1:17" ht="14.4" customHeight="1" x14ac:dyDescent="0.3">
      <c r="A711" s="268" t="s">
        <v>722</v>
      </c>
      <c r="B711" s="269" t="s">
        <v>535</v>
      </c>
      <c r="C711" s="269" t="s">
        <v>536</v>
      </c>
      <c r="D711" s="269" t="s">
        <v>565</v>
      </c>
      <c r="E711" s="269" t="s">
        <v>566</v>
      </c>
      <c r="F711" s="272">
        <v>5</v>
      </c>
      <c r="G711" s="272">
        <v>5810</v>
      </c>
      <c r="H711" s="272">
        <v>1</v>
      </c>
      <c r="I711" s="272">
        <v>1162</v>
      </c>
      <c r="J711" s="272"/>
      <c r="K711" s="272"/>
      <c r="L711" s="272"/>
      <c r="M711" s="272"/>
      <c r="N711" s="272">
        <v>2</v>
      </c>
      <c r="O711" s="272">
        <v>2330</v>
      </c>
      <c r="P711" s="292">
        <v>0.40103270223752152</v>
      </c>
      <c r="Q711" s="273">
        <v>1165</v>
      </c>
    </row>
    <row r="712" spans="1:17" ht="14.4" customHeight="1" x14ac:dyDescent="0.3">
      <c r="A712" s="268" t="s">
        <v>722</v>
      </c>
      <c r="B712" s="269" t="s">
        <v>535</v>
      </c>
      <c r="C712" s="269" t="s">
        <v>536</v>
      </c>
      <c r="D712" s="269" t="s">
        <v>573</v>
      </c>
      <c r="E712" s="269" t="s">
        <v>574</v>
      </c>
      <c r="F712" s="272">
        <v>127</v>
      </c>
      <c r="G712" s="272">
        <v>4826</v>
      </c>
      <c r="H712" s="272">
        <v>1</v>
      </c>
      <c r="I712" s="272">
        <v>38</v>
      </c>
      <c r="J712" s="272">
        <v>159</v>
      </c>
      <c r="K712" s="272">
        <v>6201</v>
      </c>
      <c r="L712" s="272">
        <v>1.2849150435142975</v>
      </c>
      <c r="M712" s="272">
        <v>39</v>
      </c>
      <c r="N712" s="272">
        <v>217</v>
      </c>
      <c r="O712" s="272">
        <v>8463</v>
      </c>
      <c r="P712" s="292">
        <v>1.7536261914629092</v>
      </c>
      <c r="Q712" s="273">
        <v>39</v>
      </c>
    </row>
    <row r="713" spans="1:17" ht="14.4" customHeight="1" x14ac:dyDescent="0.3">
      <c r="A713" s="268" t="s">
        <v>722</v>
      </c>
      <c r="B713" s="269" t="s">
        <v>535</v>
      </c>
      <c r="C713" s="269" t="s">
        <v>536</v>
      </c>
      <c r="D713" s="269" t="s">
        <v>577</v>
      </c>
      <c r="E713" s="269" t="s">
        <v>578</v>
      </c>
      <c r="F713" s="272">
        <v>1</v>
      </c>
      <c r="G713" s="272">
        <v>403</v>
      </c>
      <c r="H713" s="272">
        <v>1</v>
      </c>
      <c r="I713" s="272">
        <v>403</v>
      </c>
      <c r="J713" s="272">
        <v>5</v>
      </c>
      <c r="K713" s="272">
        <v>2020</v>
      </c>
      <c r="L713" s="272">
        <v>5.0124069478908186</v>
      </c>
      <c r="M713" s="272">
        <v>404</v>
      </c>
      <c r="N713" s="272"/>
      <c r="O713" s="272"/>
      <c r="P713" s="292"/>
      <c r="Q713" s="273"/>
    </row>
    <row r="714" spans="1:17" ht="14.4" customHeight="1" x14ac:dyDescent="0.3">
      <c r="A714" s="268" t="s">
        <v>722</v>
      </c>
      <c r="B714" s="269" t="s">
        <v>535</v>
      </c>
      <c r="C714" s="269" t="s">
        <v>536</v>
      </c>
      <c r="D714" s="269" t="s">
        <v>579</v>
      </c>
      <c r="E714" s="269" t="s">
        <v>580</v>
      </c>
      <c r="F714" s="272">
        <v>58</v>
      </c>
      <c r="G714" s="272">
        <v>2262</v>
      </c>
      <c r="H714" s="272">
        <v>1</v>
      </c>
      <c r="I714" s="272">
        <v>39</v>
      </c>
      <c r="J714" s="272">
        <v>69</v>
      </c>
      <c r="K714" s="272">
        <v>2760</v>
      </c>
      <c r="L714" s="272">
        <v>1.2201591511936341</v>
      </c>
      <c r="M714" s="272">
        <v>40</v>
      </c>
      <c r="N714" s="272">
        <v>96</v>
      </c>
      <c r="O714" s="272">
        <v>3840</v>
      </c>
      <c r="P714" s="292">
        <v>1.6976127320954908</v>
      </c>
      <c r="Q714" s="273">
        <v>40</v>
      </c>
    </row>
    <row r="715" spans="1:17" ht="14.4" customHeight="1" x14ac:dyDescent="0.3">
      <c r="A715" s="268" t="s">
        <v>722</v>
      </c>
      <c r="B715" s="269" t="s">
        <v>535</v>
      </c>
      <c r="C715" s="269" t="s">
        <v>536</v>
      </c>
      <c r="D715" s="269" t="s">
        <v>581</v>
      </c>
      <c r="E715" s="269" t="s">
        <v>582</v>
      </c>
      <c r="F715" s="272">
        <v>521</v>
      </c>
      <c r="G715" s="272">
        <v>57831</v>
      </c>
      <c r="H715" s="272">
        <v>1</v>
      </c>
      <c r="I715" s="272">
        <v>111</v>
      </c>
      <c r="J715" s="272">
        <v>640</v>
      </c>
      <c r="K715" s="272">
        <v>71680</v>
      </c>
      <c r="L715" s="272">
        <v>1.2394736387058845</v>
      </c>
      <c r="M715" s="272">
        <v>112</v>
      </c>
      <c r="N715" s="272">
        <v>949</v>
      </c>
      <c r="O715" s="272">
        <v>107237</v>
      </c>
      <c r="P715" s="292">
        <v>1.8543168888658332</v>
      </c>
      <c r="Q715" s="273">
        <v>113</v>
      </c>
    </row>
    <row r="716" spans="1:17" ht="14.4" customHeight="1" x14ac:dyDescent="0.3">
      <c r="A716" s="268" t="s">
        <v>722</v>
      </c>
      <c r="B716" s="269" t="s">
        <v>535</v>
      </c>
      <c r="C716" s="269" t="s">
        <v>536</v>
      </c>
      <c r="D716" s="269" t="s">
        <v>583</v>
      </c>
      <c r="E716" s="269" t="s">
        <v>584</v>
      </c>
      <c r="F716" s="272">
        <v>91</v>
      </c>
      <c r="G716" s="272">
        <v>1911</v>
      </c>
      <c r="H716" s="272">
        <v>1</v>
      </c>
      <c r="I716" s="272">
        <v>21</v>
      </c>
      <c r="J716" s="272">
        <v>30</v>
      </c>
      <c r="K716" s="272">
        <v>630</v>
      </c>
      <c r="L716" s="272">
        <v>0.32967032967032966</v>
      </c>
      <c r="M716" s="272">
        <v>21</v>
      </c>
      <c r="N716" s="272">
        <v>74</v>
      </c>
      <c r="O716" s="272">
        <v>1554</v>
      </c>
      <c r="P716" s="292">
        <v>0.81318681318681318</v>
      </c>
      <c r="Q716" s="273">
        <v>21</v>
      </c>
    </row>
    <row r="717" spans="1:17" ht="14.4" customHeight="1" x14ac:dyDescent="0.3">
      <c r="A717" s="268" t="s">
        <v>722</v>
      </c>
      <c r="B717" s="269" t="s">
        <v>535</v>
      </c>
      <c r="C717" s="269" t="s">
        <v>536</v>
      </c>
      <c r="D717" s="269" t="s">
        <v>587</v>
      </c>
      <c r="E717" s="269" t="s">
        <v>588</v>
      </c>
      <c r="F717" s="272">
        <v>7</v>
      </c>
      <c r="G717" s="272">
        <v>2674</v>
      </c>
      <c r="H717" s="272">
        <v>1</v>
      </c>
      <c r="I717" s="272">
        <v>382</v>
      </c>
      <c r="J717" s="272">
        <v>5</v>
      </c>
      <c r="K717" s="272">
        <v>1910</v>
      </c>
      <c r="L717" s="272">
        <v>0.7142857142857143</v>
      </c>
      <c r="M717" s="272">
        <v>382</v>
      </c>
      <c r="N717" s="272">
        <v>5</v>
      </c>
      <c r="O717" s="272">
        <v>1910</v>
      </c>
      <c r="P717" s="292">
        <v>0.7142857142857143</v>
      </c>
      <c r="Q717" s="273">
        <v>382</v>
      </c>
    </row>
    <row r="718" spans="1:17" ht="14.4" customHeight="1" x14ac:dyDescent="0.3">
      <c r="A718" s="268" t="s">
        <v>722</v>
      </c>
      <c r="B718" s="269" t="s">
        <v>535</v>
      </c>
      <c r="C718" s="269" t="s">
        <v>536</v>
      </c>
      <c r="D718" s="269" t="s">
        <v>589</v>
      </c>
      <c r="E718" s="269" t="s">
        <v>590</v>
      </c>
      <c r="F718" s="272">
        <v>28</v>
      </c>
      <c r="G718" s="272">
        <v>13608</v>
      </c>
      <c r="H718" s="272">
        <v>1</v>
      </c>
      <c r="I718" s="272">
        <v>486</v>
      </c>
      <c r="J718" s="272">
        <v>16</v>
      </c>
      <c r="K718" s="272">
        <v>7776</v>
      </c>
      <c r="L718" s="272">
        <v>0.5714285714285714</v>
      </c>
      <c r="M718" s="272">
        <v>486</v>
      </c>
      <c r="N718" s="272">
        <v>84</v>
      </c>
      <c r="O718" s="272">
        <v>40824</v>
      </c>
      <c r="P718" s="292">
        <v>3</v>
      </c>
      <c r="Q718" s="273">
        <v>486</v>
      </c>
    </row>
    <row r="719" spans="1:17" ht="14.4" customHeight="1" x14ac:dyDescent="0.3">
      <c r="A719" s="268" t="s">
        <v>722</v>
      </c>
      <c r="B719" s="269" t="s">
        <v>535</v>
      </c>
      <c r="C719" s="269" t="s">
        <v>536</v>
      </c>
      <c r="D719" s="269" t="s">
        <v>591</v>
      </c>
      <c r="E719" s="269" t="s">
        <v>592</v>
      </c>
      <c r="F719" s="272">
        <v>3</v>
      </c>
      <c r="G719" s="272">
        <v>1803</v>
      </c>
      <c r="H719" s="272">
        <v>1</v>
      </c>
      <c r="I719" s="272">
        <v>601</v>
      </c>
      <c r="J719" s="272">
        <v>3</v>
      </c>
      <c r="K719" s="272">
        <v>1809</v>
      </c>
      <c r="L719" s="272">
        <v>1.0033277870216306</v>
      </c>
      <c r="M719" s="272">
        <v>603</v>
      </c>
      <c r="N719" s="272">
        <v>5</v>
      </c>
      <c r="O719" s="272">
        <v>3020</v>
      </c>
      <c r="P719" s="292">
        <v>1.6749861342207433</v>
      </c>
      <c r="Q719" s="273">
        <v>604</v>
      </c>
    </row>
    <row r="720" spans="1:17" ht="14.4" customHeight="1" x14ac:dyDescent="0.3">
      <c r="A720" s="268" t="s">
        <v>722</v>
      </c>
      <c r="B720" s="269" t="s">
        <v>535</v>
      </c>
      <c r="C720" s="269" t="s">
        <v>536</v>
      </c>
      <c r="D720" s="269" t="s">
        <v>593</v>
      </c>
      <c r="E720" s="269" t="s">
        <v>594</v>
      </c>
      <c r="F720" s="272">
        <v>11</v>
      </c>
      <c r="G720" s="272">
        <v>396</v>
      </c>
      <c r="H720" s="272">
        <v>1</v>
      </c>
      <c r="I720" s="272">
        <v>36</v>
      </c>
      <c r="J720" s="272">
        <v>11</v>
      </c>
      <c r="K720" s="272">
        <v>396</v>
      </c>
      <c r="L720" s="272">
        <v>1</v>
      </c>
      <c r="M720" s="272">
        <v>36</v>
      </c>
      <c r="N720" s="272">
        <v>11</v>
      </c>
      <c r="O720" s="272">
        <v>407</v>
      </c>
      <c r="P720" s="292">
        <v>1.0277777777777777</v>
      </c>
      <c r="Q720" s="273">
        <v>37</v>
      </c>
    </row>
    <row r="721" spans="1:17" ht="14.4" customHeight="1" x14ac:dyDescent="0.3">
      <c r="A721" s="268" t="s">
        <v>722</v>
      </c>
      <c r="B721" s="269" t="s">
        <v>535</v>
      </c>
      <c r="C721" s="269" t="s">
        <v>536</v>
      </c>
      <c r="D721" s="269" t="s">
        <v>599</v>
      </c>
      <c r="E721" s="269" t="s">
        <v>600</v>
      </c>
      <c r="F721" s="272">
        <v>6</v>
      </c>
      <c r="G721" s="272">
        <v>2664</v>
      </c>
      <c r="H721" s="272">
        <v>1</v>
      </c>
      <c r="I721" s="272">
        <v>444</v>
      </c>
      <c r="J721" s="272">
        <v>6</v>
      </c>
      <c r="K721" s="272">
        <v>2664</v>
      </c>
      <c r="L721" s="272">
        <v>1</v>
      </c>
      <c r="M721" s="272">
        <v>444</v>
      </c>
      <c r="N721" s="272"/>
      <c r="O721" s="272"/>
      <c r="P721" s="292"/>
      <c r="Q721" s="273"/>
    </row>
    <row r="722" spans="1:17" ht="14.4" customHeight="1" x14ac:dyDescent="0.3">
      <c r="A722" s="268" t="s">
        <v>722</v>
      </c>
      <c r="B722" s="269" t="s">
        <v>535</v>
      </c>
      <c r="C722" s="269" t="s">
        <v>536</v>
      </c>
      <c r="D722" s="269" t="s">
        <v>603</v>
      </c>
      <c r="E722" s="269" t="s">
        <v>604</v>
      </c>
      <c r="F722" s="272">
        <v>3</v>
      </c>
      <c r="G722" s="272">
        <v>120</v>
      </c>
      <c r="H722" s="272">
        <v>1</v>
      </c>
      <c r="I722" s="272">
        <v>40</v>
      </c>
      <c r="J722" s="272">
        <v>3</v>
      </c>
      <c r="K722" s="272">
        <v>120</v>
      </c>
      <c r="L722" s="272">
        <v>1</v>
      </c>
      <c r="M722" s="272">
        <v>40</v>
      </c>
      <c r="N722" s="272">
        <v>2</v>
      </c>
      <c r="O722" s="272">
        <v>82</v>
      </c>
      <c r="P722" s="292">
        <v>0.68333333333333335</v>
      </c>
      <c r="Q722" s="273">
        <v>41</v>
      </c>
    </row>
    <row r="723" spans="1:17" ht="14.4" customHeight="1" x14ac:dyDescent="0.3">
      <c r="A723" s="268" t="s">
        <v>722</v>
      </c>
      <c r="B723" s="269" t="s">
        <v>535</v>
      </c>
      <c r="C723" s="269" t="s">
        <v>536</v>
      </c>
      <c r="D723" s="269" t="s">
        <v>607</v>
      </c>
      <c r="E723" s="269" t="s">
        <v>608</v>
      </c>
      <c r="F723" s="272">
        <v>2</v>
      </c>
      <c r="G723" s="272">
        <v>980</v>
      </c>
      <c r="H723" s="272">
        <v>1</v>
      </c>
      <c r="I723" s="272">
        <v>490</v>
      </c>
      <c r="J723" s="272">
        <v>1</v>
      </c>
      <c r="K723" s="272">
        <v>490</v>
      </c>
      <c r="L723" s="272">
        <v>0.5</v>
      </c>
      <c r="M723" s="272">
        <v>490</v>
      </c>
      <c r="N723" s="272">
        <v>2</v>
      </c>
      <c r="O723" s="272">
        <v>980</v>
      </c>
      <c r="P723" s="292">
        <v>1</v>
      </c>
      <c r="Q723" s="273">
        <v>490</v>
      </c>
    </row>
    <row r="724" spans="1:17" ht="14.4" customHeight="1" x14ac:dyDescent="0.3">
      <c r="A724" s="268" t="s">
        <v>722</v>
      </c>
      <c r="B724" s="269" t="s">
        <v>535</v>
      </c>
      <c r="C724" s="269" t="s">
        <v>536</v>
      </c>
      <c r="D724" s="269" t="s">
        <v>611</v>
      </c>
      <c r="E724" s="269" t="s">
        <v>612</v>
      </c>
      <c r="F724" s="272"/>
      <c r="G724" s="272"/>
      <c r="H724" s="272"/>
      <c r="I724" s="272"/>
      <c r="J724" s="272"/>
      <c r="K724" s="272"/>
      <c r="L724" s="272"/>
      <c r="M724" s="272"/>
      <c r="N724" s="272">
        <v>1</v>
      </c>
      <c r="O724" s="272">
        <v>327</v>
      </c>
      <c r="P724" s="292"/>
      <c r="Q724" s="273">
        <v>327</v>
      </c>
    </row>
    <row r="725" spans="1:17" ht="14.4" customHeight="1" x14ac:dyDescent="0.3">
      <c r="A725" s="268" t="s">
        <v>722</v>
      </c>
      <c r="B725" s="269" t="s">
        <v>535</v>
      </c>
      <c r="C725" s="269" t="s">
        <v>536</v>
      </c>
      <c r="D725" s="269" t="s">
        <v>613</v>
      </c>
      <c r="E725" s="269" t="s">
        <v>614</v>
      </c>
      <c r="F725" s="272">
        <v>5</v>
      </c>
      <c r="G725" s="272">
        <v>155</v>
      </c>
      <c r="H725" s="272">
        <v>1</v>
      </c>
      <c r="I725" s="272">
        <v>31</v>
      </c>
      <c r="J725" s="272">
        <v>13</v>
      </c>
      <c r="K725" s="272">
        <v>403</v>
      </c>
      <c r="L725" s="272">
        <v>2.6</v>
      </c>
      <c r="M725" s="272">
        <v>31</v>
      </c>
      <c r="N725" s="272">
        <v>25</v>
      </c>
      <c r="O725" s="272">
        <v>775</v>
      </c>
      <c r="P725" s="292">
        <v>5</v>
      </c>
      <c r="Q725" s="273">
        <v>31</v>
      </c>
    </row>
    <row r="726" spans="1:17" ht="14.4" customHeight="1" x14ac:dyDescent="0.3">
      <c r="A726" s="268" t="s">
        <v>722</v>
      </c>
      <c r="B726" s="269" t="s">
        <v>535</v>
      </c>
      <c r="C726" s="269" t="s">
        <v>536</v>
      </c>
      <c r="D726" s="269" t="s">
        <v>625</v>
      </c>
      <c r="E726" s="269" t="s">
        <v>626</v>
      </c>
      <c r="F726" s="272"/>
      <c r="G726" s="272"/>
      <c r="H726" s="272"/>
      <c r="I726" s="272"/>
      <c r="J726" s="272"/>
      <c r="K726" s="272"/>
      <c r="L726" s="272"/>
      <c r="M726" s="272"/>
      <c r="N726" s="272">
        <v>4</v>
      </c>
      <c r="O726" s="272">
        <v>820</v>
      </c>
      <c r="P726" s="292"/>
      <c r="Q726" s="273">
        <v>205</v>
      </c>
    </row>
    <row r="727" spans="1:17" ht="14.4" customHeight="1" x14ac:dyDescent="0.3">
      <c r="A727" s="268" t="s">
        <v>722</v>
      </c>
      <c r="B727" s="269" t="s">
        <v>535</v>
      </c>
      <c r="C727" s="269" t="s">
        <v>536</v>
      </c>
      <c r="D727" s="269" t="s">
        <v>627</v>
      </c>
      <c r="E727" s="269" t="s">
        <v>628</v>
      </c>
      <c r="F727" s="272"/>
      <c r="G727" s="272"/>
      <c r="H727" s="272"/>
      <c r="I727" s="272"/>
      <c r="J727" s="272"/>
      <c r="K727" s="272"/>
      <c r="L727" s="272"/>
      <c r="M727" s="272"/>
      <c r="N727" s="272">
        <v>4</v>
      </c>
      <c r="O727" s="272">
        <v>1508</v>
      </c>
      <c r="P727" s="292"/>
      <c r="Q727" s="273">
        <v>377</v>
      </c>
    </row>
    <row r="728" spans="1:17" ht="14.4" customHeight="1" x14ac:dyDescent="0.3">
      <c r="A728" s="268" t="s">
        <v>722</v>
      </c>
      <c r="B728" s="269" t="s">
        <v>535</v>
      </c>
      <c r="C728" s="269" t="s">
        <v>536</v>
      </c>
      <c r="D728" s="269" t="s">
        <v>647</v>
      </c>
      <c r="E728" s="269" t="s">
        <v>648</v>
      </c>
      <c r="F728" s="272">
        <v>29</v>
      </c>
      <c r="G728" s="272">
        <v>464</v>
      </c>
      <c r="H728" s="272">
        <v>1</v>
      </c>
      <c r="I728" s="272">
        <v>16</v>
      </c>
      <c r="J728" s="272">
        <v>23</v>
      </c>
      <c r="K728" s="272">
        <v>368</v>
      </c>
      <c r="L728" s="272">
        <v>0.7931034482758621</v>
      </c>
      <c r="M728" s="272">
        <v>16</v>
      </c>
      <c r="N728" s="272">
        <v>52</v>
      </c>
      <c r="O728" s="272">
        <v>832</v>
      </c>
      <c r="P728" s="292">
        <v>1.7931034482758621</v>
      </c>
      <c r="Q728" s="273">
        <v>16</v>
      </c>
    </row>
    <row r="729" spans="1:17" ht="14.4" customHeight="1" x14ac:dyDescent="0.3">
      <c r="A729" s="268" t="s">
        <v>722</v>
      </c>
      <c r="B729" s="269" t="s">
        <v>535</v>
      </c>
      <c r="C729" s="269" t="s">
        <v>536</v>
      </c>
      <c r="D729" s="269" t="s">
        <v>649</v>
      </c>
      <c r="E729" s="269" t="s">
        <v>650</v>
      </c>
      <c r="F729" s="272">
        <v>6</v>
      </c>
      <c r="G729" s="272">
        <v>780</v>
      </c>
      <c r="H729" s="272">
        <v>1</v>
      </c>
      <c r="I729" s="272">
        <v>130</v>
      </c>
      <c r="J729" s="272">
        <v>10</v>
      </c>
      <c r="K729" s="272">
        <v>1310</v>
      </c>
      <c r="L729" s="272">
        <v>1.6794871794871795</v>
      </c>
      <c r="M729" s="272">
        <v>131</v>
      </c>
      <c r="N729" s="272">
        <v>5</v>
      </c>
      <c r="O729" s="272">
        <v>665</v>
      </c>
      <c r="P729" s="292">
        <v>0.85256410256410253</v>
      </c>
      <c r="Q729" s="273">
        <v>133</v>
      </c>
    </row>
    <row r="730" spans="1:17" ht="14.4" customHeight="1" x14ac:dyDescent="0.3">
      <c r="A730" s="268" t="s">
        <v>722</v>
      </c>
      <c r="B730" s="269" t="s">
        <v>535</v>
      </c>
      <c r="C730" s="269" t="s">
        <v>536</v>
      </c>
      <c r="D730" s="269" t="s">
        <v>651</v>
      </c>
      <c r="E730" s="269" t="s">
        <v>652</v>
      </c>
      <c r="F730" s="272">
        <v>14</v>
      </c>
      <c r="G730" s="272">
        <v>7056</v>
      </c>
      <c r="H730" s="272">
        <v>1</v>
      </c>
      <c r="I730" s="272">
        <v>504</v>
      </c>
      <c r="J730" s="272">
        <v>33</v>
      </c>
      <c r="K730" s="272">
        <v>16665</v>
      </c>
      <c r="L730" s="272">
        <v>2.3618197278911564</v>
      </c>
      <c r="M730" s="272">
        <v>505</v>
      </c>
      <c r="N730" s="272">
        <v>19</v>
      </c>
      <c r="O730" s="272">
        <v>9614</v>
      </c>
      <c r="P730" s="292">
        <v>1.3625283446712018</v>
      </c>
      <c r="Q730" s="273">
        <v>506</v>
      </c>
    </row>
    <row r="731" spans="1:17" ht="14.4" customHeight="1" x14ac:dyDescent="0.3">
      <c r="A731" s="268" t="s">
        <v>722</v>
      </c>
      <c r="B731" s="269" t="s">
        <v>535</v>
      </c>
      <c r="C731" s="269" t="s">
        <v>536</v>
      </c>
      <c r="D731" s="269" t="s">
        <v>653</v>
      </c>
      <c r="E731" s="269" t="s">
        <v>654</v>
      </c>
      <c r="F731" s="272">
        <v>28</v>
      </c>
      <c r="G731" s="272">
        <v>2828</v>
      </c>
      <c r="H731" s="272">
        <v>1</v>
      </c>
      <c r="I731" s="272">
        <v>101</v>
      </c>
      <c r="J731" s="272">
        <v>70</v>
      </c>
      <c r="K731" s="272">
        <v>7070</v>
      </c>
      <c r="L731" s="272">
        <v>2.5</v>
      </c>
      <c r="M731" s="272">
        <v>101</v>
      </c>
      <c r="N731" s="272">
        <v>72</v>
      </c>
      <c r="O731" s="272">
        <v>7344</v>
      </c>
      <c r="P731" s="292">
        <v>2.5968882602545968</v>
      </c>
      <c r="Q731" s="273">
        <v>102</v>
      </c>
    </row>
    <row r="732" spans="1:17" ht="14.4" customHeight="1" thickBot="1" x14ac:dyDescent="0.35">
      <c r="A732" s="274" t="s">
        <v>722</v>
      </c>
      <c r="B732" s="275" t="s">
        <v>535</v>
      </c>
      <c r="C732" s="275" t="s">
        <v>536</v>
      </c>
      <c r="D732" s="275" t="s">
        <v>655</v>
      </c>
      <c r="E732" s="275" t="s">
        <v>656</v>
      </c>
      <c r="F732" s="278"/>
      <c r="G732" s="278"/>
      <c r="H732" s="278"/>
      <c r="I732" s="278"/>
      <c r="J732" s="278">
        <v>1</v>
      </c>
      <c r="K732" s="278">
        <v>214</v>
      </c>
      <c r="L732" s="278"/>
      <c r="M732" s="278">
        <v>214</v>
      </c>
      <c r="N732" s="278"/>
      <c r="O732" s="278"/>
      <c r="P732" s="286"/>
      <c r="Q732" s="279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G15"/>
  <sheetViews>
    <sheetView showGridLines="0" showRowColHeaders="0" zoomScaleNormal="100" workbookViewId="0">
      <selection sqref="A1:G1"/>
    </sheetView>
  </sheetViews>
  <sheetFormatPr defaultRowHeight="14.4" customHeight="1" x14ac:dyDescent="0.3"/>
  <cols>
    <col min="1" max="1" width="31.5546875" style="65" bestFit="1" customWidth="1"/>
    <col min="2" max="4" width="8.88671875" style="65" customWidth="1"/>
    <col min="5" max="5" width="2.44140625" style="65" customWidth="1"/>
    <col min="6" max="6" width="8.88671875" style="65" customWidth="1"/>
    <col min="7" max="7" width="9.44140625" style="65" bestFit="1" customWidth="1"/>
    <col min="8" max="16384" width="8.88671875" style="65"/>
  </cols>
  <sheetData>
    <row r="1" spans="1:7" ht="18.600000000000001" customHeight="1" thickBot="1" x14ac:dyDescent="0.4">
      <c r="A1" s="159" t="s">
        <v>148</v>
      </c>
      <c r="B1" s="159"/>
      <c r="C1" s="159"/>
      <c r="D1" s="159"/>
      <c r="E1" s="159"/>
      <c r="F1" s="159"/>
      <c r="G1" s="159"/>
    </row>
    <row r="2" spans="1:7" ht="14.4" customHeight="1" thickBot="1" x14ac:dyDescent="0.35">
      <c r="A2" s="221" t="s">
        <v>160</v>
      </c>
      <c r="B2" s="66"/>
      <c r="C2" s="66"/>
      <c r="D2" s="66"/>
      <c r="E2" s="66"/>
      <c r="F2" s="66"/>
      <c r="G2" s="66"/>
    </row>
    <row r="3" spans="1:7" ht="14.4" customHeight="1" x14ac:dyDescent="0.3">
      <c r="A3" s="162"/>
      <c r="B3" s="164" t="s">
        <v>82</v>
      </c>
      <c r="C3" s="165"/>
      <c r="D3" s="166"/>
      <c r="E3" s="10"/>
      <c r="F3" s="48" t="s">
        <v>83</v>
      </c>
      <c r="G3" s="49" t="s">
        <v>84</v>
      </c>
    </row>
    <row r="4" spans="1:7" ht="14.4" customHeight="1" thickBot="1" x14ac:dyDescent="0.35">
      <c r="A4" s="163"/>
      <c r="B4" s="55">
        <v>2011</v>
      </c>
      <c r="C4" s="46">
        <v>2012</v>
      </c>
      <c r="D4" s="47">
        <v>2013</v>
      </c>
      <c r="E4" s="10"/>
      <c r="F4" s="167">
        <v>2013</v>
      </c>
      <c r="G4" s="168"/>
    </row>
    <row r="5" spans="1:7" ht="14.4" customHeight="1" x14ac:dyDescent="0.3">
      <c r="A5" s="1" t="s">
        <v>145</v>
      </c>
      <c r="B5" s="33">
        <v>33.61776903674</v>
      </c>
      <c r="C5" s="34">
        <v>27.43384</v>
      </c>
      <c r="D5" s="35">
        <v>33.269309999999997</v>
      </c>
      <c r="E5" s="11"/>
      <c r="F5" s="12">
        <v>30</v>
      </c>
      <c r="G5" s="13">
        <f>IF(F5&lt;0.00000001,"",D5/F5)</f>
        <v>1.1089769999999999</v>
      </c>
    </row>
    <row r="6" spans="1:7" ht="14.4" customHeight="1" x14ac:dyDescent="0.3">
      <c r="A6" s="1" t="s">
        <v>146</v>
      </c>
      <c r="B6" s="14">
        <v>7740.8819781982202</v>
      </c>
      <c r="C6" s="36">
        <v>9971.3630499999999</v>
      </c>
      <c r="D6" s="37">
        <v>10019.22273</v>
      </c>
      <c r="E6" s="11"/>
      <c r="F6" s="14">
        <v>8293</v>
      </c>
      <c r="G6" s="15">
        <f>IF(F6&lt;0.00000001,"",D6/F6)</f>
        <v>1.2081541938984686</v>
      </c>
    </row>
    <row r="7" spans="1:7" ht="14.4" customHeight="1" x14ac:dyDescent="0.3">
      <c r="A7" s="1" t="s">
        <v>147</v>
      </c>
      <c r="B7" s="14">
        <v>9369.6310815291909</v>
      </c>
      <c r="C7" s="36">
        <v>9857.0042599999997</v>
      </c>
      <c r="D7" s="37">
        <v>9665.5177899999999</v>
      </c>
      <c r="E7" s="11"/>
      <c r="F7" s="14">
        <v>9674</v>
      </c>
      <c r="G7" s="15">
        <f>IF(F7&lt;0.00000001,"",D7/F7)</f>
        <v>0.99912319516229064</v>
      </c>
    </row>
    <row r="8" spans="1:7" ht="14.4" customHeight="1" thickBot="1" x14ac:dyDescent="0.35">
      <c r="A8" s="1" t="s">
        <v>85</v>
      </c>
      <c r="B8" s="16">
        <v>500.39102566214899</v>
      </c>
      <c r="C8" s="38">
        <v>498.06571999999898</v>
      </c>
      <c r="D8" s="39">
        <v>862.797550000005</v>
      </c>
      <c r="E8" s="11"/>
      <c r="F8" s="16">
        <v>847</v>
      </c>
      <c r="G8" s="17">
        <f>IF(F8&lt;0.00000001,"",D8/F8)</f>
        <v>1.0186511806375502</v>
      </c>
    </row>
    <row r="9" spans="1:7" ht="14.4" customHeight="1" thickBot="1" x14ac:dyDescent="0.35">
      <c r="A9" s="2" t="s">
        <v>86</v>
      </c>
      <c r="B9" s="3">
        <v>17644.521854426301</v>
      </c>
      <c r="C9" s="40">
        <v>20353.866870000002</v>
      </c>
      <c r="D9" s="41">
        <v>20580.807379999998</v>
      </c>
      <c r="E9" s="11"/>
      <c r="F9" s="3">
        <v>18844</v>
      </c>
      <c r="G9" s="4">
        <f>IF(F9&lt;0.00000001,"",D9/F9)</f>
        <v>1.0921676597325407</v>
      </c>
    </row>
    <row r="10" spans="1:7" ht="14.4" customHeight="1" thickBot="1" x14ac:dyDescent="0.35">
      <c r="A10" s="18"/>
      <c r="B10" s="18"/>
      <c r="C10" s="18"/>
      <c r="D10" s="18"/>
      <c r="E10" s="11"/>
      <c r="F10" s="18"/>
      <c r="G10" s="19"/>
    </row>
    <row r="11" spans="1:7" ht="14.4" customHeight="1" x14ac:dyDescent="0.3">
      <c r="A11" s="101" t="s">
        <v>88</v>
      </c>
      <c r="B11" s="12">
        <f>IF(ISERROR(VLOOKUP("Celkem",'ZV Vykáz.-A'!A:F,2,0)),0,VLOOKUP("Celkem",'ZV Vykáz.-A'!A:F,2,0)/1000)</f>
        <v>15944.963</v>
      </c>
      <c r="C11" s="34">
        <f>IF(ISERROR(VLOOKUP("Celkem",'ZV Vykáz.-A'!A:F,4,0)),0,VLOOKUP("Celkem",'ZV Vykáz.-A'!A:F,4,0)/1000)</f>
        <v>19627.486000000001</v>
      </c>
      <c r="D11" s="35">
        <f>IF(ISERROR(VLOOKUP("Celkem",'ZV Vykáz.-A'!A:F,6,0)),0,VLOOKUP("Celkem",'ZV Vykáz.-A'!A:F,6,0)/1000)</f>
        <v>18008.513999999999</v>
      </c>
      <c r="E11" s="11"/>
      <c r="F11" s="12">
        <f>B11*0.98</f>
        <v>15626.06374</v>
      </c>
      <c r="G11" s="13">
        <f>IF(F11=0,"",D11/F11)</f>
        <v>1.1524664368225597</v>
      </c>
    </row>
    <row r="12" spans="1:7" ht="14.4" customHeight="1" thickBot="1" x14ac:dyDescent="0.35">
      <c r="A12" s="102" t="s">
        <v>87</v>
      </c>
      <c r="B12" s="16">
        <f>IF(ISERROR(VLOOKUP("Celkem",#REF!,2,0)),0,VLOOKUP("Celkem",#REF!,2,0)*29.5)</f>
        <v>0</v>
      </c>
      <c r="C12" s="38">
        <f>IF(ISERROR(VLOOKUP("Celkem",#REF!,3,0)),0,VLOOKUP("Celkem",#REF!,3,0)*29.5)</f>
        <v>0</v>
      </c>
      <c r="D12" s="39">
        <f>IF(ISERROR(VLOOKUP("Celkem",#REF!,4,0)),0,VLOOKUP("Celkem",#REF!,4,0)*29.5)</f>
        <v>0</v>
      </c>
      <c r="E12" s="11"/>
      <c r="F12" s="16">
        <f>B12*0.95</f>
        <v>0</v>
      </c>
      <c r="G12" s="17" t="str">
        <f>IF(F12=0,"",D12/F12)</f>
        <v/>
      </c>
    </row>
    <row r="13" spans="1:7" ht="14.4" customHeight="1" thickBot="1" x14ac:dyDescent="0.35">
      <c r="A13" s="5" t="s">
        <v>89</v>
      </c>
      <c r="B13" s="6">
        <f>SUM(B11:B12)</f>
        <v>15944.963</v>
      </c>
      <c r="C13" s="42">
        <f>SUM(C11:C12)</f>
        <v>19627.486000000001</v>
      </c>
      <c r="D13" s="43">
        <f>SUM(D11:D12)</f>
        <v>18008.513999999999</v>
      </c>
      <c r="E13" s="11"/>
      <c r="F13" s="6">
        <f>SUM(F11:F12)</f>
        <v>15626.06374</v>
      </c>
      <c r="G13" s="7">
        <f>IF(F13=0,"",D13/F13)</f>
        <v>1.1524664368225597</v>
      </c>
    </row>
    <row r="14" spans="1:7" ht="14.4" customHeight="1" thickBot="1" x14ac:dyDescent="0.35">
      <c r="A14" s="18"/>
      <c r="B14" s="18"/>
      <c r="C14" s="18"/>
      <c r="D14" s="18"/>
      <c r="E14" s="11"/>
      <c r="F14" s="18"/>
      <c r="G14" s="19"/>
    </row>
    <row r="15" spans="1:7" ht="14.4" customHeight="1" thickBot="1" x14ac:dyDescent="0.35">
      <c r="A15" s="100" t="s">
        <v>90</v>
      </c>
      <c r="B15" s="8">
        <f>IF(B9=0,"",B13/B9)</f>
        <v>0.90367781748645404</v>
      </c>
      <c r="C15" s="44">
        <f>IF(C9=0,"",C13/C9)</f>
        <v>0.96431238964864074</v>
      </c>
      <c r="D15" s="45">
        <f>IF(D9=0,"",D13/D9)</f>
        <v>0.87501494316983397</v>
      </c>
      <c r="E15" s="11"/>
      <c r="F15" s="8">
        <f>IF(F9=0,"",F13/F9)</f>
        <v>0.82923284546805343</v>
      </c>
      <c r="G15" s="9">
        <f>IF(OR(F15=0,F15=""),"",D15/F15)</f>
        <v>1.0552101836679411</v>
      </c>
    </row>
  </sheetData>
  <mergeCells count="4">
    <mergeCell ref="A1:G1"/>
    <mergeCell ref="A3:A4"/>
    <mergeCell ref="B3:D3"/>
    <mergeCell ref="F4:G4"/>
  </mergeCells>
  <conditionalFormatting sqref="F11:F12">
    <cfRule type="dataBar" priority="1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G5:G9">
    <cfRule type="iconSet" priority="4">
      <iconSet iconSet="3Symbols2" reverse="1">
        <cfvo type="percent" val="0"/>
        <cfvo type="num" val="1"/>
        <cfvo type="num" val="1"/>
      </iconSet>
    </cfRule>
    <cfRule type="cellIs" dxfId="38" priority="6" operator="greaterThan">
      <formula>1</formula>
    </cfRule>
  </conditionalFormatting>
  <conditionalFormatting sqref="G11:G15">
    <cfRule type="cellIs" dxfId="37" priority="5" operator="lessThan">
      <formula>1</formula>
    </cfRule>
  </conditionalFormatting>
  <conditionalFormatting sqref="G11:G13 G15">
    <cfRule type="iconSet" priority="3">
      <iconSet iconSet="3Symbols2">
        <cfvo type="percent" val="0"/>
        <cfvo type="num" val="1"/>
        <cfvo type="num" val="1"/>
      </iconSet>
    </cfRule>
  </conditionalFormatting>
  <conditionalFormatting sqref="F5:F8">
    <cfRule type="dataBar" priority="2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99"/>
    <col min="2" max="13" width="8.88671875" style="99" customWidth="1"/>
    <col min="14" max="16384" width="8.88671875" style="99"/>
  </cols>
  <sheetData>
    <row r="1" spans="1:13" ht="18.600000000000001" customHeight="1" thickBot="1" x14ac:dyDescent="0.4">
      <c r="A1" s="159" t="s">
        <v>116</v>
      </c>
      <c r="B1" s="159"/>
      <c r="C1" s="159"/>
      <c r="D1" s="159"/>
      <c r="E1" s="159"/>
      <c r="F1" s="159"/>
      <c r="G1" s="159"/>
      <c r="H1" s="169"/>
      <c r="I1" s="169"/>
      <c r="J1" s="169"/>
      <c r="K1" s="169"/>
      <c r="L1" s="169"/>
      <c r="M1" s="169"/>
    </row>
    <row r="2" spans="1:13" ht="14.4" customHeight="1" x14ac:dyDescent="0.3">
      <c r="A2" s="221" t="s">
        <v>160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</row>
    <row r="3" spans="1:13" ht="14.4" customHeight="1" x14ac:dyDescent="0.3">
      <c r="A3" s="136"/>
      <c r="B3" s="137" t="s">
        <v>91</v>
      </c>
      <c r="C3" s="138" t="s">
        <v>92</v>
      </c>
      <c r="D3" s="138" t="s">
        <v>93</v>
      </c>
      <c r="E3" s="137" t="s">
        <v>94</v>
      </c>
      <c r="F3" s="138" t="s">
        <v>95</v>
      </c>
      <c r="G3" s="138" t="s">
        <v>96</v>
      </c>
      <c r="H3" s="138" t="s">
        <v>97</v>
      </c>
      <c r="I3" s="138" t="s">
        <v>98</v>
      </c>
      <c r="J3" s="138" t="s">
        <v>99</v>
      </c>
      <c r="K3" s="138" t="s">
        <v>100</v>
      </c>
      <c r="L3" s="138" t="s">
        <v>101</v>
      </c>
      <c r="M3" s="138" t="s">
        <v>102</v>
      </c>
    </row>
    <row r="4" spans="1:13" ht="14.4" customHeight="1" x14ac:dyDescent="0.3">
      <c r="A4" s="136" t="s">
        <v>90</v>
      </c>
      <c r="B4" s="139">
        <f>(B10+B8)/B6</f>
        <v>0.92878028576856508</v>
      </c>
      <c r="C4" s="139">
        <f t="shared" ref="C4:M4" si="0">(C10+C8)/C6</f>
        <v>1.0379178577958619</v>
      </c>
      <c r="D4" s="139">
        <f t="shared" si="0"/>
        <v>1.0022118473496899</v>
      </c>
      <c r="E4" s="139">
        <f t="shared" si="0"/>
        <v>0.99427432843278274</v>
      </c>
      <c r="F4" s="139">
        <f t="shared" si="0"/>
        <v>0.98616851064876276</v>
      </c>
      <c r="G4" s="139">
        <f t="shared" si="0"/>
        <v>0.96586559980779851</v>
      </c>
      <c r="H4" s="139">
        <f t="shared" si="0"/>
        <v>0.87501494316983419</v>
      </c>
      <c r="I4" s="139">
        <f t="shared" si="0"/>
        <v>0.87501494316983419</v>
      </c>
      <c r="J4" s="139">
        <f t="shared" si="0"/>
        <v>0.87501494316983419</v>
      </c>
      <c r="K4" s="139">
        <f t="shared" si="0"/>
        <v>0.87501494316983419</v>
      </c>
      <c r="L4" s="139">
        <f t="shared" si="0"/>
        <v>0.87501494316983419</v>
      </c>
      <c r="M4" s="139">
        <f t="shared" si="0"/>
        <v>0.87501494316983419</v>
      </c>
    </row>
    <row r="5" spans="1:13" ht="14.4" customHeight="1" x14ac:dyDescent="0.3">
      <c r="A5" s="140" t="s">
        <v>57</v>
      </c>
      <c r="B5" s="139">
        <f>IF(ISERROR(VLOOKUP($A5,'Man Tab'!$A:$Q,COLUMN()+2,0)),0,VLOOKUP($A5,'Man Tab'!$A:$Q,COLUMN()+2,0))</f>
        <v>3050.8883999999998</v>
      </c>
      <c r="C5" s="139">
        <f>IF(ISERROR(VLOOKUP($A5,'Man Tab'!$A:$Q,COLUMN()+2,0)),0,VLOOKUP($A5,'Man Tab'!$A:$Q,COLUMN()+2,0))</f>
        <v>2451.6983</v>
      </c>
      <c r="D5" s="139">
        <f>IF(ISERROR(VLOOKUP($A5,'Man Tab'!$A:$Q,COLUMN()+2,0)),0,VLOOKUP($A5,'Man Tab'!$A:$Q,COLUMN()+2,0))</f>
        <v>2790.5850700000001</v>
      </c>
      <c r="E5" s="139">
        <f>IF(ISERROR(VLOOKUP($A5,'Man Tab'!$A:$Q,COLUMN()+2,0)),0,VLOOKUP($A5,'Man Tab'!$A:$Q,COLUMN()+2,0))</f>
        <v>2962.4703399999999</v>
      </c>
      <c r="F5" s="139">
        <f>IF(ISERROR(VLOOKUP($A5,'Man Tab'!$A:$Q,COLUMN()+2,0)),0,VLOOKUP($A5,'Man Tab'!$A:$Q,COLUMN()+2,0))</f>
        <v>2859.3259200000002</v>
      </c>
      <c r="G5" s="139">
        <f>IF(ISERROR(VLOOKUP($A5,'Man Tab'!$A:$Q,COLUMN()+2,0)),0,VLOOKUP($A5,'Man Tab'!$A:$Q,COLUMN()+2,0))</f>
        <v>2719.1836400000002</v>
      </c>
      <c r="H5" s="139">
        <f>IF(ISERROR(VLOOKUP($A5,'Man Tab'!$A:$Q,COLUMN()+2,0)),0,VLOOKUP($A5,'Man Tab'!$A:$Q,COLUMN()+2,0))</f>
        <v>3746.65571</v>
      </c>
      <c r="I5" s="139">
        <f>IF(ISERROR(VLOOKUP($A5,'Man Tab'!$A:$Q,COLUMN()+2,0)),0,VLOOKUP($A5,'Man Tab'!$A:$Q,COLUMN()+2,0))</f>
        <v>4.9406564584124654E-324</v>
      </c>
      <c r="J5" s="139">
        <f>IF(ISERROR(VLOOKUP($A5,'Man Tab'!$A:$Q,COLUMN()+2,0)),0,VLOOKUP($A5,'Man Tab'!$A:$Q,COLUMN()+2,0))</f>
        <v>4.9406564584124654E-324</v>
      </c>
      <c r="K5" s="139">
        <f>IF(ISERROR(VLOOKUP($A5,'Man Tab'!$A:$Q,COLUMN()+2,0)),0,VLOOKUP($A5,'Man Tab'!$A:$Q,COLUMN()+2,0))</f>
        <v>4.9406564584124654E-324</v>
      </c>
      <c r="L5" s="139">
        <f>IF(ISERROR(VLOOKUP($A5,'Man Tab'!$A:$Q,COLUMN()+2,0)),0,VLOOKUP($A5,'Man Tab'!$A:$Q,COLUMN()+2,0))</f>
        <v>4.9406564584124654E-324</v>
      </c>
      <c r="M5" s="139">
        <f>IF(ISERROR(VLOOKUP($A5,'Man Tab'!$A:$Q,COLUMN()+2,0)),0,VLOOKUP($A5,'Man Tab'!$A:$Q,COLUMN()+2,0))</f>
        <v>4.9406564584124654E-324</v>
      </c>
    </row>
    <row r="6" spans="1:13" ht="14.4" customHeight="1" x14ac:dyDescent="0.3">
      <c r="A6" s="140" t="s">
        <v>86</v>
      </c>
      <c r="B6" s="141">
        <f>B5</f>
        <v>3050.8883999999998</v>
      </c>
      <c r="C6" s="141">
        <f t="shared" ref="C6:M6" si="1">C5+B6</f>
        <v>5502.5866999999998</v>
      </c>
      <c r="D6" s="141">
        <f t="shared" si="1"/>
        <v>8293.1717700000008</v>
      </c>
      <c r="E6" s="141">
        <f t="shared" si="1"/>
        <v>11255.642110000001</v>
      </c>
      <c r="F6" s="141">
        <f t="shared" si="1"/>
        <v>14114.96803</v>
      </c>
      <c r="G6" s="141">
        <f t="shared" si="1"/>
        <v>16834.151669999999</v>
      </c>
      <c r="H6" s="141">
        <f t="shared" si="1"/>
        <v>20580.807379999998</v>
      </c>
      <c r="I6" s="141">
        <f t="shared" si="1"/>
        <v>20580.807379999998</v>
      </c>
      <c r="J6" s="141">
        <f t="shared" si="1"/>
        <v>20580.807379999998</v>
      </c>
      <c r="K6" s="141">
        <f t="shared" si="1"/>
        <v>20580.807379999998</v>
      </c>
      <c r="L6" s="141">
        <f t="shared" si="1"/>
        <v>20580.807379999998</v>
      </c>
      <c r="M6" s="141">
        <f t="shared" si="1"/>
        <v>20580.807379999998</v>
      </c>
    </row>
    <row r="7" spans="1:13" ht="14.4" customHeight="1" x14ac:dyDescent="0.3">
      <c r="A7" s="140" t="s">
        <v>114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</row>
    <row r="8" spans="1:13" ht="14.4" customHeight="1" x14ac:dyDescent="0.3">
      <c r="A8" s="140" t="s">
        <v>87</v>
      </c>
      <c r="B8" s="141">
        <f>B7*29.5</f>
        <v>0</v>
      </c>
      <c r="C8" s="141">
        <f t="shared" ref="C8:M8" si="2">C7*29.5</f>
        <v>0</v>
      </c>
      <c r="D8" s="141">
        <f t="shared" si="2"/>
        <v>0</v>
      </c>
      <c r="E8" s="141">
        <f t="shared" si="2"/>
        <v>0</v>
      </c>
      <c r="F8" s="141">
        <f t="shared" si="2"/>
        <v>0</v>
      </c>
      <c r="G8" s="141">
        <f t="shared" si="2"/>
        <v>0</v>
      </c>
      <c r="H8" s="141">
        <f t="shared" si="2"/>
        <v>0</v>
      </c>
      <c r="I8" s="141">
        <f t="shared" si="2"/>
        <v>0</v>
      </c>
      <c r="J8" s="141">
        <f t="shared" si="2"/>
        <v>0</v>
      </c>
      <c r="K8" s="141">
        <f t="shared" si="2"/>
        <v>0</v>
      </c>
      <c r="L8" s="141">
        <f t="shared" si="2"/>
        <v>0</v>
      </c>
      <c r="M8" s="141">
        <f t="shared" si="2"/>
        <v>0</v>
      </c>
    </row>
    <row r="9" spans="1:13" ht="14.4" customHeight="1" x14ac:dyDescent="0.3">
      <c r="A9" s="140" t="s">
        <v>115</v>
      </c>
      <c r="B9" s="140">
        <v>2833605</v>
      </c>
      <c r="C9" s="140">
        <v>2877628</v>
      </c>
      <c r="D9" s="140">
        <v>2600282</v>
      </c>
      <c r="E9" s="140">
        <v>2879681</v>
      </c>
      <c r="F9" s="140">
        <v>2728541</v>
      </c>
      <c r="G9" s="140">
        <v>2339791</v>
      </c>
      <c r="H9" s="140">
        <v>1748986</v>
      </c>
      <c r="I9" s="140">
        <v>0</v>
      </c>
      <c r="J9" s="140">
        <v>0</v>
      </c>
      <c r="K9" s="140">
        <v>0</v>
      </c>
      <c r="L9" s="140">
        <v>0</v>
      </c>
      <c r="M9" s="140">
        <v>0</v>
      </c>
    </row>
    <row r="10" spans="1:13" ht="14.4" customHeight="1" x14ac:dyDescent="0.3">
      <c r="A10" s="140" t="s">
        <v>88</v>
      </c>
      <c r="B10" s="141">
        <f>B9/1000</f>
        <v>2833.605</v>
      </c>
      <c r="C10" s="141">
        <f t="shared" ref="C10:M10" si="3">C9/1000+B10</f>
        <v>5711.2330000000002</v>
      </c>
      <c r="D10" s="141">
        <f t="shared" si="3"/>
        <v>8311.5149999999994</v>
      </c>
      <c r="E10" s="141">
        <f t="shared" si="3"/>
        <v>11191.196</v>
      </c>
      <c r="F10" s="141">
        <f t="shared" si="3"/>
        <v>13919.737000000001</v>
      </c>
      <c r="G10" s="141">
        <f t="shared" si="3"/>
        <v>16259.528000000002</v>
      </c>
      <c r="H10" s="141">
        <f t="shared" si="3"/>
        <v>18008.514000000003</v>
      </c>
      <c r="I10" s="141">
        <f t="shared" si="3"/>
        <v>18008.514000000003</v>
      </c>
      <c r="J10" s="141">
        <f t="shared" si="3"/>
        <v>18008.514000000003</v>
      </c>
      <c r="K10" s="141">
        <f t="shared" si="3"/>
        <v>18008.514000000003</v>
      </c>
      <c r="L10" s="141">
        <f t="shared" si="3"/>
        <v>18008.514000000003</v>
      </c>
      <c r="M10" s="141">
        <f t="shared" si="3"/>
        <v>18008.514000000003</v>
      </c>
    </row>
    <row r="11" spans="1:13" ht="14.4" customHeight="1" x14ac:dyDescent="0.3">
      <c r="A11" s="136"/>
      <c r="B11" s="136" t="s">
        <v>103</v>
      </c>
      <c r="C11" s="136">
        <f>COUNTIF(B7:M7,"&lt;&gt;")</f>
        <v>0</v>
      </c>
      <c r="D11" s="136"/>
      <c r="E11" s="136"/>
      <c r="F11" s="136"/>
      <c r="G11" s="136"/>
      <c r="H11" s="136"/>
      <c r="I11" s="136"/>
      <c r="J11" s="136"/>
      <c r="K11" s="136"/>
      <c r="L11" s="136"/>
      <c r="M11" s="136"/>
    </row>
    <row r="12" spans="1:13" ht="14.4" customHeight="1" x14ac:dyDescent="0.3">
      <c r="A12" s="136">
        <v>0</v>
      </c>
      <c r="B12" s="139">
        <f>IF(ISERROR(HI!F15),#REF!,HI!F15)</f>
        <v>0.82923284546805343</v>
      </c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</row>
    <row r="13" spans="1:13" ht="14.4" customHeight="1" x14ac:dyDescent="0.3">
      <c r="A13" s="136">
        <v>1</v>
      </c>
      <c r="B13" s="139">
        <f>IF(ISERROR(HI!F15),#REF!,HI!F15)</f>
        <v>0.82923284546805343</v>
      </c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65" bestFit="1" customWidth="1"/>
    <col min="2" max="2" width="12.77734375" style="65" bestFit="1" customWidth="1"/>
    <col min="3" max="3" width="13.6640625" style="65" bestFit="1" customWidth="1"/>
    <col min="4" max="15" width="7.77734375" style="65" bestFit="1" customWidth="1"/>
    <col min="16" max="16" width="8.88671875" style="65" customWidth="1"/>
    <col min="17" max="17" width="6.6640625" style="65" bestFit="1" customWidth="1"/>
    <col min="18" max="16384" width="8.88671875" style="65"/>
  </cols>
  <sheetData>
    <row r="1" spans="1:17" s="67" customFormat="1" ht="18.600000000000001" customHeight="1" thickBot="1" x14ac:dyDescent="0.4">
      <c r="A1" s="171" t="s">
        <v>162</v>
      </c>
      <c r="B1" s="171"/>
      <c r="C1" s="171"/>
      <c r="D1" s="171"/>
      <c r="E1" s="171"/>
      <c r="F1" s="171"/>
      <c r="G1" s="171"/>
      <c r="H1" s="160"/>
      <c r="I1" s="160"/>
      <c r="J1" s="160"/>
      <c r="K1" s="160"/>
      <c r="L1" s="160"/>
      <c r="M1" s="160"/>
      <c r="N1" s="160"/>
      <c r="O1" s="160"/>
      <c r="P1" s="160"/>
      <c r="Q1" s="160"/>
    </row>
    <row r="2" spans="1:17" s="67" customFormat="1" ht="14.4" customHeight="1" thickBot="1" x14ac:dyDescent="0.35">
      <c r="A2" s="221" t="s">
        <v>160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ht="14.4" customHeight="1" x14ac:dyDescent="0.3">
      <c r="A3" s="103"/>
      <c r="B3" s="172" t="s">
        <v>20</v>
      </c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56"/>
      <c r="Q3" s="58"/>
    </row>
    <row r="4" spans="1:17" ht="14.4" customHeight="1" x14ac:dyDescent="0.3">
      <c r="A4" s="104"/>
      <c r="B4" s="26" t="s">
        <v>21</v>
      </c>
      <c r="C4" s="57" t="s">
        <v>22</v>
      </c>
      <c r="D4" s="57" t="s">
        <v>23</v>
      </c>
      <c r="E4" s="57" t="s">
        <v>24</v>
      </c>
      <c r="F4" s="57" t="s">
        <v>25</v>
      </c>
      <c r="G4" s="57" t="s">
        <v>26</v>
      </c>
      <c r="H4" s="57" t="s">
        <v>27</v>
      </c>
      <c r="I4" s="57" t="s">
        <v>28</v>
      </c>
      <c r="J4" s="57" t="s">
        <v>29</v>
      </c>
      <c r="K4" s="57" t="s">
        <v>30</v>
      </c>
      <c r="L4" s="57" t="s">
        <v>31</v>
      </c>
      <c r="M4" s="57" t="s">
        <v>32</v>
      </c>
      <c r="N4" s="57" t="s">
        <v>33</v>
      </c>
      <c r="O4" s="57" t="s">
        <v>34</v>
      </c>
      <c r="P4" s="174" t="s">
        <v>6</v>
      </c>
      <c r="Q4" s="175"/>
    </row>
    <row r="5" spans="1:17" ht="14.4" customHeight="1" thickBot="1" x14ac:dyDescent="0.35">
      <c r="A5" s="105"/>
      <c r="B5" s="27" t="s">
        <v>35</v>
      </c>
      <c r="C5" s="28" t="s">
        <v>35</v>
      </c>
      <c r="D5" s="28" t="s">
        <v>36</v>
      </c>
      <c r="E5" s="28" t="s">
        <v>36</v>
      </c>
      <c r="F5" s="28" t="s">
        <v>36</v>
      </c>
      <c r="G5" s="28" t="s">
        <v>36</v>
      </c>
      <c r="H5" s="28" t="s">
        <v>36</v>
      </c>
      <c r="I5" s="28" t="s">
        <v>36</v>
      </c>
      <c r="J5" s="28" t="s">
        <v>36</v>
      </c>
      <c r="K5" s="28" t="s">
        <v>36</v>
      </c>
      <c r="L5" s="28" t="s">
        <v>36</v>
      </c>
      <c r="M5" s="28" t="s">
        <v>36</v>
      </c>
      <c r="N5" s="28" t="s">
        <v>36</v>
      </c>
      <c r="O5" s="28" t="s">
        <v>36</v>
      </c>
      <c r="P5" s="28" t="s">
        <v>36</v>
      </c>
      <c r="Q5" s="29" t="s">
        <v>37</v>
      </c>
    </row>
    <row r="6" spans="1:17" ht="14.4" customHeight="1" x14ac:dyDescent="0.3">
      <c r="A6" s="20" t="s">
        <v>38</v>
      </c>
      <c r="B6" s="69">
        <v>4.9406564584124654E-324</v>
      </c>
      <c r="C6" s="70">
        <v>0</v>
      </c>
      <c r="D6" s="70">
        <v>4.9406564584124654E-324</v>
      </c>
      <c r="E6" s="70">
        <v>4.9406564584124654E-324</v>
      </c>
      <c r="F6" s="70">
        <v>4.9406564584124654E-324</v>
      </c>
      <c r="G6" s="70">
        <v>4.9406564584124654E-324</v>
      </c>
      <c r="H6" s="70">
        <v>4.9406564584124654E-324</v>
      </c>
      <c r="I6" s="70">
        <v>4.9406564584124654E-324</v>
      </c>
      <c r="J6" s="70">
        <v>4.9406564584124654E-324</v>
      </c>
      <c r="K6" s="70">
        <v>4.9406564584124654E-324</v>
      </c>
      <c r="L6" s="70">
        <v>4.9406564584124654E-324</v>
      </c>
      <c r="M6" s="70">
        <v>4.9406564584124654E-324</v>
      </c>
      <c r="N6" s="70">
        <v>4.9406564584124654E-324</v>
      </c>
      <c r="O6" s="70">
        <v>4.9406564584124654E-324</v>
      </c>
      <c r="P6" s="71">
        <v>3.4584595208887258E-323</v>
      </c>
      <c r="Q6" s="121" t="s">
        <v>161</v>
      </c>
    </row>
    <row r="7" spans="1:17" ht="14.4" customHeight="1" x14ac:dyDescent="0.3">
      <c r="A7" s="21" t="s">
        <v>39</v>
      </c>
      <c r="B7" s="72">
        <v>49.458271022384999</v>
      </c>
      <c r="C7" s="73">
        <v>4.121522585198</v>
      </c>
      <c r="D7" s="73">
        <v>2.4146800000000002</v>
      </c>
      <c r="E7" s="73">
        <v>7.4879600000000002</v>
      </c>
      <c r="F7" s="73">
        <v>4.3453099999999996</v>
      </c>
      <c r="G7" s="73">
        <v>2.4224899999999998</v>
      </c>
      <c r="H7" s="73">
        <v>6.0064399999999996</v>
      </c>
      <c r="I7" s="73">
        <v>6.5675299999999996</v>
      </c>
      <c r="J7" s="73">
        <v>4.0248999999999997</v>
      </c>
      <c r="K7" s="73">
        <v>4.9406564584124654E-324</v>
      </c>
      <c r="L7" s="73">
        <v>4.9406564584124654E-324</v>
      </c>
      <c r="M7" s="73">
        <v>4.9406564584124654E-324</v>
      </c>
      <c r="N7" s="73">
        <v>4.9406564584124654E-324</v>
      </c>
      <c r="O7" s="73">
        <v>4.9406564584124654E-324</v>
      </c>
      <c r="P7" s="74">
        <v>33.269309999999997</v>
      </c>
      <c r="Q7" s="122">
        <v>1.153156017753</v>
      </c>
    </row>
    <row r="8" spans="1:17" ht="14.4" customHeight="1" x14ac:dyDescent="0.3">
      <c r="A8" s="21" t="s">
        <v>40</v>
      </c>
      <c r="B8" s="72">
        <v>4.9406564584124654E-324</v>
      </c>
      <c r="C8" s="73">
        <v>0</v>
      </c>
      <c r="D8" s="73">
        <v>4.9406564584124654E-324</v>
      </c>
      <c r="E8" s="73">
        <v>4.9406564584124654E-324</v>
      </c>
      <c r="F8" s="73">
        <v>4.9406564584124654E-324</v>
      </c>
      <c r="G8" s="73">
        <v>4.9406564584124654E-324</v>
      </c>
      <c r="H8" s="73">
        <v>4.9406564584124654E-324</v>
      </c>
      <c r="I8" s="73">
        <v>4.9406564584124654E-324</v>
      </c>
      <c r="J8" s="73">
        <v>4.9406564584124654E-324</v>
      </c>
      <c r="K8" s="73">
        <v>4.9406564584124654E-324</v>
      </c>
      <c r="L8" s="73">
        <v>4.9406564584124654E-324</v>
      </c>
      <c r="M8" s="73">
        <v>4.9406564584124654E-324</v>
      </c>
      <c r="N8" s="73">
        <v>4.9406564584124654E-324</v>
      </c>
      <c r="O8" s="73">
        <v>4.9406564584124654E-324</v>
      </c>
      <c r="P8" s="74">
        <v>3.4584595208887258E-323</v>
      </c>
      <c r="Q8" s="122" t="s">
        <v>161</v>
      </c>
    </row>
    <row r="9" spans="1:17" ht="14.4" customHeight="1" x14ac:dyDescent="0.3">
      <c r="A9" s="21" t="s">
        <v>41</v>
      </c>
      <c r="B9" s="72">
        <v>14243.001009916699</v>
      </c>
      <c r="C9" s="73">
        <v>1186.9167508263899</v>
      </c>
      <c r="D9" s="73">
        <v>1674.01493</v>
      </c>
      <c r="E9" s="73">
        <v>1129.7302500000001</v>
      </c>
      <c r="F9" s="73">
        <v>1351.44309</v>
      </c>
      <c r="G9" s="73">
        <v>1617.9189100000001</v>
      </c>
      <c r="H9" s="73">
        <v>1501.7152000000001</v>
      </c>
      <c r="I9" s="73">
        <v>1227.5915199999999</v>
      </c>
      <c r="J9" s="73">
        <v>1516.8088299999999</v>
      </c>
      <c r="K9" s="73">
        <v>4.9406564584124654E-324</v>
      </c>
      <c r="L9" s="73">
        <v>4.9406564584124654E-324</v>
      </c>
      <c r="M9" s="73">
        <v>4.9406564584124654E-324</v>
      </c>
      <c r="N9" s="73">
        <v>4.9406564584124654E-324</v>
      </c>
      <c r="O9" s="73">
        <v>4.9406564584124654E-324</v>
      </c>
      <c r="P9" s="74">
        <v>10019.22273</v>
      </c>
      <c r="Q9" s="122">
        <v>1.205912320186</v>
      </c>
    </row>
    <row r="10" spans="1:17" ht="14.4" customHeight="1" x14ac:dyDescent="0.3">
      <c r="A10" s="21" t="s">
        <v>42</v>
      </c>
      <c r="B10" s="72">
        <v>4.9406564584124654E-324</v>
      </c>
      <c r="C10" s="73">
        <v>0</v>
      </c>
      <c r="D10" s="73">
        <v>4.9406564584124654E-324</v>
      </c>
      <c r="E10" s="73">
        <v>4.9406564584124654E-324</v>
      </c>
      <c r="F10" s="73">
        <v>4.9406564584124654E-324</v>
      </c>
      <c r="G10" s="73">
        <v>4.9406564584124654E-324</v>
      </c>
      <c r="H10" s="73">
        <v>4.9406564584124654E-324</v>
      </c>
      <c r="I10" s="73">
        <v>4.9406564584124654E-324</v>
      </c>
      <c r="J10" s="73">
        <v>4.9406564584124654E-324</v>
      </c>
      <c r="K10" s="73">
        <v>4.9406564584124654E-324</v>
      </c>
      <c r="L10" s="73">
        <v>4.9406564584124654E-324</v>
      </c>
      <c r="M10" s="73">
        <v>4.9406564584124654E-324</v>
      </c>
      <c r="N10" s="73">
        <v>4.9406564584124654E-324</v>
      </c>
      <c r="O10" s="73">
        <v>4.9406564584124654E-324</v>
      </c>
      <c r="P10" s="74">
        <v>3.4584595208887258E-323</v>
      </c>
      <c r="Q10" s="122" t="s">
        <v>161</v>
      </c>
    </row>
    <row r="11" spans="1:17" ht="14.4" customHeight="1" x14ac:dyDescent="0.3">
      <c r="A11" s="21" t="s">
        <v>43</v>
      </c>
      <c r="B11" s="72">
        <v>279.99793378111201</v>
      </c>
      <c r="C11" s="73">
        <v>23.333161148426001</v>
      </c>
      <c r="D11" s="73">
        <v>24.080439999999999</v>
      </c>
      <c r="E11" s="73">
        <v>12.58034</v>
      </c>
      <c r="F11" s="73">
        <v>17.96237</v>
      </c>
      <c r="G11" s="73">
        <v>9.4474499999989998</v>
      </c>
      <c r="H11" s="73">
        <v>11.175890000000001</v>
      </c>
      <c r="I11" s="73">
        <v>10.853440000000001</v>
      </c>
      <c r="J11" s="73">
        <v>23.246680000000001</v>
      </c>
      <c r="K11" s="73">
        <v>4.9406564584124654E-324</v>
      </c>
      <c r="L11" s="73">
        <v>4.9406564584124654E-324</v>
      </c>
      <c r="M11" s="73">
        <v>4.9406564584124654E-324</v>
      </c>
      <c r="N11" s="73">
        <v>4.9406564584124654E-324</v>
      </c>
      <c r="O11" s="73">
        <v>4.9406564584124654E-324</v>
      </c>
      <c r="P11" s="74">
        <v>109.34661</v>
      </c>
      <c r="Q11" s="122">
        <v>0.66947398110099998</v>
      </c>
    </row>
    <row r="12" spans="1:17" ht="14.4" customHeight="1" x14ac:dyDescent="0.3">
      <c r="A12" s="21" t="s">
        <v>44</v>
      </c>
      <c r="B12" s="72">
        <v>0</v>
      </c>
      <c r="C12" s="73">
        <v>0</v>
      </c>
      <c r="D12" s="73">
        <v>4.9406564584124654E-324</v>
      </c>
      <c r="E12" s="73">
        <v>4.9406564584124654E-324</v>
      </c>
      <c r="F12" s="73">
        <v>4.9406564584124654E-324</v>
      </c>
      <c r="G12" s="73">
        <v>4.9406564584124654E-324</v>
      </c>
      <c r="H12" s="73">
        <v>4.9406564584124654E-324</v>
      </c>
      <c r="I12" s="73">
        <v>4.9406564584124654E-324</v>
      </c>
      <c r="J12" s="73">
        <v>4.9406564584124654E-324</v>
      </c>
      <c r="K12" s="73">
        <v>4.9406564584124654E-324</v>
      </c>
      <c r="L12" s="73">
        <v>4.9406564584124654E-324</v>
      </c>
      <c r="M12" s="73">
        <v>4.9406564584124654E-324</v>
      </c>
      <c r="N12" s="73">
        <v>4.9406564584124654E-324</v>
      </c>
      <c r="O12" s="73">
        <v>4.9406564584124654E-324</v>
      </c>
      <c r="P12" s="74">
        <v>3.4584595208887258E-323</v>
      </c>
      <c r="Q12" s="122" t="s">
        <v>161</v>
      </c>
    </row>
    <row r="13" spans="1:17" ht="14.4" customHeight="1" x14ac:dyDescent="0.3">
      <c r="A13" s="21" t="s">
        <v>45</v>
      </c>
      <c r="B13" s="72">
        <v>7.8207739906829996</v>
      </c>
      <c r="C13" s="73">
        <v>0.65173116589000002</v>
      </c>
      <c r="D13" s="73">
        <v>2.3753199999999999</v>
      </c>
      <c r="E13" s="73">
        <v>4.9406564584124654E-324</v>
      </c>
      <c r="F13" s="73">
        <v>2.8376199999999998</v>
      </c>
      <c r="G13" s="73">
        <v>2.3325100000000001</v>
      </c>
      <c r="H13" s="73">
        <v>2.9554499999999999</v>
      </c>
      <c r="I13" s="73">
        <v>0.87605</v>
      </c>
      <c r="J13" s="73">
        <v>3.43981</v>
      </c>
      <c r="K13" s="73">
        <v>4.9406564584124654E-324</v>
      </c>
      <c r="L13" s="73">
        <v>4.9406564584124654E-324</v>
      </c>
      <c r="M13" s="73">
        <v>4.9406564584124654E-324</v>
      </c>
      <c r="N13" s="73">
        <v>4.9406564584124654E-324</v>
      </c>
      <c r="O13" s="73">
        <v>4.9406564584124654E-324</v>
      </c>
      <c r="P13" s="74">
        <v>14.81676</v>
      </c>
      <c r="Q13" s="122">
        <v>3.247780850112</v>
      </c>
    </row>
    <row r="14" spans="1:17" ht="14.4" customHeight="1" x14ac:dyDescent="0.3">
      <c r="A14" s="21" t="s">
        <v>46</v>
      </c>
      <c r="B14" s="72">
        <v>4.9406564584124654E-324</v>
      </c>
      <c r="C14" s="73">
        <v>0</v>
      </c>
      <c r="D14" s="73">
        <v>4.9406564584124654E-324</v>
      </c>
      <c r="E14" s="73">
        <v>4.9406564584124654E-324</v>
      </c>
      <c r="F14" s="73">
        <v>4.9406564584124654E-324</v>
      </c>
      <c r="G14" s="73">
        <v>4.9406564584124654E-324</v>
      </c>
      <c r="H14" s="73">
        <v>4.9406564584124654E-324</v>
      </c>
      <c r="I14" s="73">
        <v>4.9406564584124654E-324</v>
      </c>
      <c r="J14" s="73">
        <v>4.9406564584124654E-324</v>
      </c>
      <c r="K14" s="73">
        <v>4.9406564584124654E-324</v>
      </c>
      <c r="L14" s="73">
        <v>4.9406564584124654E-324</v>
      </c>
      <c r="M14" s="73">
        <v>4.9406564584124654E-324</v>
      </c>
      <c r="N14" s="73">
        <v>4.9406564584124654E-324</v>
      </c>
      <c r="O14" s="73">
        <v>4.9406564584124654E-324</v>
      </c>
      <c r="P14" s="74">
        <v>3.4584595208887258E-323</v>
      </c>
      <c r="Q14" s="122" t="s">
        <v>161</v>
      </c>
    </row>
    <row r="15" spans="1:17" ht="14.4" customHeight="1" x14ac:dyDescent="0.3">
      <c r="A15" s="21" t="s">
        <v>47</v>
      </c>
      <c r="B15" s="72">
        <v>4.9406564584124654E-324</v>
      </c>
      <c r="C15" s="73">
        <v>0</v>
      </c>
      <c r="D15" s="73">
        <v>4.9406564584124654E-324</v>
      </c>
      <c r="E15" s="73">
        <v>4.9406564584124654E-324</v>
      </c>
      <c r="F15" s="73">
        <v>4.9406564584124654E-324</v>
      </c>
      <c r="G15" s="73">
        <v>4.9406564584124654E-324</v>
      </c>
      <c r="H15" s="73">
        <v>4.9406564584124654E-324</v>
      </c>
      <c r="I15" s="73">
        <v>4.9406564584124654E-324</v>
      </c>
      <c r="J15" s="73">
        <v>4.9406564584124654E-324</v>
      </c>
      <c r="K15" s="73">
        <v>4.9406564584124654E-324</v>
      </c>
      <c r="L15" s="73">
        <v>4.9406564584124654E-324</v>
      </c>
      <c r="M15" s="73">
        <v>4.9406564584124654E-324</v>
      </c>
      <c r="N15" s="73">
        <v>4.9406564584124654E-324</v>
      </c>
      <c r="O15" s="73">
        <v>4.9406564584124654E-324</v>
      </c>
      <c r="P15" s="74">
        <v>3.4584595208887258E-323</v>
      </c>
      <c r="Q15" s="122" t="s">
        <v>161</v>
      </c>
    </row>
    <row r="16" spans="1:17" ht="14.4" customHeight="1" x14ac:dyDescent="0.3">
      <c r="A16" s="21" t="s">
        <v>48</v>
      </c>
      <c r="B16" s="72">
        <v>0</v>
      </c>
      <c r="C16" s="73">
        <v>0</v>
      </c>
      <c r="D16" s="73">
        <v>4.9406564584124654E-324</v>
      </c>
      <c r="E16" s="73">
        <v>4.9406564584124654E-324</v>
      </c>
      <c r="F16" s="73">
        <v>4.9406564584124654E-324</v>
      </c>
      <c r="G16" s="73">
        <v>4.9406564584124654E-324</v>
      </c>
      <c r="H16" s="73">
        <v>4.9406564584124654E-324</v>
      </c>
      <c r="I16" s="73">
        <v>4.9406564584124654E-324</v>
      </c>
      <c r="J16" s="73">
        <v>4.9406564584124654E-324</v>
      </c>
      <c r="K16" s="73">
        <v>4.9406564584124654E-324</v>
      </c>
      <c r="L16" s="73">
        <v>4.9406564584124654E-324</v>
      </c>
      <c r="M16" s="73">
        <v>4.9406564584124654E-324</v>
      </c>
      <c r="N16" s="73">
        <v>4.9406564584124654E-324</v>
      </c>
      <c r="O16" s="73">
        <v>4.9406564584124654E-324</v>
      </c>
      <c r="P16" s="74">
        <v>3.4584595208887258E-323</v>
      </c>
      <c r="Q16" s="122" t="s">
        <v>161</v>
      </c>
    </row>
    <row r="17" spans="1:17" ht="14.4" customHeight="1" x14ac:dyDescent="0.3">
      <c r="A17" s="21" t="s">
        <v>49</v>
      </c>
      <c r="B17" s="72">
        <v>53.852671759083002</v>
      </c>
      <c r="C17" s="73">
        <v>4.48772264659</v>
      </c>
      <c r="D17" s="73">
        <v>4.9406564584124654E-324</v>
      </c>
      <c r="E17" s="73">
        <v>4.9406564584124654E-324</v>
      </c>
      <c r="F17" s="73">
        <v>6.5506200000000003</v>
      </c>
      <c r="G17" s="73">
        <v>4.9406564584124654E-324</v>
      </c>
      <c r="H17" s="73">
        <v>4.9406564584124654E-324</v>
      </c>
      <c r="I17" s="73">
        <v>1.38791</v>
      </c>
      <c r="J17" s="73">
        <v>13.731949999999999</v>
      </c>
      <c r="K17" s="73">
        <v>4.9406564584124654E-324</v>
      </c>
      <c r="L17" s="73">
        <v>4.9406564584124654E-324</v>
      </c>
      <c r="M17" s="73">
        <v>4.9406564584124654E-324</v>
      </c>
      <c r="N17" s="73">
        <v>4.9406564584124654E-324</v>
      </c>
      <c r="O17" s="73">
        <v>4.9406564584124654E-324</v>
      </c>
      <c r="P17" s="74">
        <v>21.670480000000001</v>
      </c>
      <c r="Q17" s="122">
        <v>0.68983382016600003</v>
      </c>
    </row>
    <row r="18" spans="1:17" ht="14.4" customHeight="1" x14ac:dyDescent="0.3">
      <c r="A18" s="21" t="s">
        <v>50</v>
      </c>
      <c r="B18" s="72">
        <v>0</v>
      </c>
      <c r="C18" s="73">
        <v>0</v>
      </c>
      <c r="D18" s="73">
        <v>2.2280000000000002</v>
      </c>
      <c r="E18" s="73">
        <v>4.9406564584124654E-324</v>
      </c>
      <c r="F18" s="73">
        <v>0.58799999999999997</v>
      </c>
      <c r="G18" s="73">
        <v>0.54099999999899995</v>
      </c>
      <c r="H18" s="73">
        <v>0.80200000000000005</v>
      </c>
      <c r="I18" s="73">
        <v>4.9406564584124654E-324</v>
      </c>
      <c r="J18" s="73">
        <v>4.9406564584124654E-324</v>
      </c>
      <c r="K18" s="73">
        <v>4.9406564584124654E-324</v>
      </c>
      <c r="L18" s="73">
        <v>4.9406564584124654E-324</v>
      </c>
      <c r="M18" s="73">
        <v>4.9406564584124654E-324</v>
      </c>
      <c r="N18" s="73">
        <v>4.9406564584124654E-324</v>
      </c>
      <c r="O18" s="73">
        <v>4.9406564584124654E-324</v>
      </c>
      <c r="P18" s="74">
        <v>4.1589999999999998</v>
      </c>
      <c r="Q18" s="122" t="s">
        <v>161</v>
      </c>
    </row>
    <row r="19" spans="1:17" ht="14.4" customHeight="1" x14ac:dyDescent="0.3">
      <c r="A19" s="21" t="s">
        <v>51</v>
      </c>
      <c r="B19" s="72">
        <v>246.32395668093099</v>
      </c>
      <c r="C19" s="73">
        <v>20.526996390076999</v>
      </c>
      <c r="D19" s="73">
        <v>23.072839999999999</v>
      </c>
      <c r="E19" s="73">
        <v>17.444019999999998</v>
      </c>
      <c r="F19" s="73">
        <v>85.847750000000005</v>
      </c>
      <c r="G19" s="73">
        <v>26.639089999999999</v>
      </c>
      <c r="H19" s="73">
        <v>36.877479999999998</v>
      </c>
      <c r="I19" s="73">
        <v>24.204989999999999</v>
      </c>
      <c r="J19" s="73">
        <v>46.370179999999998</v>
      </c>
      <c r="K19" s="73">
        <v>4.9406564584124654E-324</v>
      </c>
      <c r="L19" s="73">
        <v>4.9406564584124654E-324</v>
      </c>
      <c r="M19" s="73">
        <v>4.9406564584124654E-324</v>
      </c>
      <c r="N19" s="73">
        <v>4.9406564584124654E-324</v>
      </c>
      <c r="O19" s="73">
        <v>4.9406564584124654E-324</v>
      </c>
      <c r="P19" s="74">
        <v>260.45634999999999</v>
      </c>
      <c r="Q19" s="122">
        <v>1.8126397692539999</v>
      </c>
    </row>
    <row r="20" spans="1:17" ht="14.4" customHeight="1" x14ac:dyDescent="0.3">
      <c r="A20" s="21" t="s">
        <v>52</v>
      </c>
      <c r="B20" s="72">
        <v>16584.995517330699</v>
      </c>
      <c r="C20" s="73">
        <v>1382.0829597775601</v>
      </c>
      <c r="D20" s="73">
        <v>1309.2051899999999</v>
      </c>
      <c r="E20" s="73">
        <v>1270.55873</v>
      </c>
      <c r="F20" s="73">
        <v>1301.7133100000001</v>
      </c>
      <c r="G20" s="73">
        <v>1279.4831899999999</v>
      </c>
      <c r="H20" s="73">
        <v>1278.2344599999999</v>
      </c>
      <c r="I20" s="73">
        <v>1387.3282099999999</v>
      </c>
      <c r="J20" s="73">
        <v>1838.9947</v>
      </c>
      <c r="K20" s="73">
        <v>4.9406564584124654E-324</v>
      </c>
      <c r="L20" s="73">
        <v>4.9406564584124654E-324</v>
      </c>
      <c r="M20" s="73">
        <v>4.9406564584124654E-324</v>
      </c>
      <c r="N20" s="73">
        <v>4.9406564584124654E-324</v>
      </c>
      <c r="O20" s="73">
        <v>4.9406564584124654E-324</v>
      </c>
      <c r="P20" s="74">
        <v>9665.5177899999999</v>
      </c>
      <c r="Q20" s="122">
        <v>0.99906322261299996</v>
      </c>
    </row>
    <row r="21" spans="1:17" ht="14.4" customHeight="1" x14ac:dyDescent="0.3">
      <c r="A21" s="22" t="s">
        <v>53</v>
      </c>
      <c r="B21" s="72">
        <v>860.99999999995305</v>
      </c>
      <c r="C21" s="73">
        <v>71.749999999996007</v>
      </c>
      <c r="D21" s="73">
        <v>12.897</v>
      </c>
      <c r="E21" s="73">
        <v>12.897</v>
      </c>
      <c r="F21" s="73">
        <v>12.897</v>
      </c>
      <c r="G21" s="73">
        <v>16.38</v>
      </c>
      <c r="H21" s="73">
        <v>16.38</v>
      </c>
      <c r="I21" s="73">
        <v>23.541</v>
      </c>
      <c r="J21" s="73">
        <v>159.27199999999999</v>
      </c>
      <c r="K21" s="73">
        <v>1.4821969375237396E-323</v>
      </c>
      <c r="L21" s="73">
        <v>1.4821969375237396E-323</v>
      </c>
      <c r="M21" s="73">
        <v>1.4821969375237396E-323</v>
      </c>
      <c r="N21" s="73">
        <v>1.4821969375237396E-323</v>
      </c>
      <c r="O21" s="73">
        <v>1.4821969375237396E-323</v>
      </c>
      <c r="P21" s="74">
        <v>254.26400000000001</v>
      </c>
      <c r="Q21" s="122">
        <v>0.50624987556000001</v>
      </c>
    </row>
    <row r="22" spans="1:17" ht="14.4" customHeight="1" x14ac:dyDescent="0.3">
      <c r="A22" s="21" t="s">
        <v>54</v>
      </c>
      <c r="B22" s="72">
        <v>0</v>
      </c>
      <c r="C22" s="73">
        <v>0</v>
      </c>
      <c r="D22" s="73">
        <v>4.9406564584124654E-324</v>
      </c>
      <c r="E22" s="73">
        <v>4.9406564584124654E-324</v>
      </c>
      <c r="F22" s="73">
        <v>4.9406564584124654E-324</v>
      </c>
      <c r="G22" s="73">
        <v>4.9406564584124654E-324</v>
      </c>
      <c r="H22" s="73">
        <v>5.1790000000000003</v>
      </c>
      <c r="I22" s="73">
        <v>36.833019999999998</v>
      </c>
      <c r="J22" s="73">
        <v>140.76666</v>
      </c>
      <c r="K22" s="73">
        <v>4.9406564584124654E-324</v>
      </c>
      <c r="L22" s="73">
        <v>4.9406564584124654E-324</v>
      </c>
      <c r="M22" s="73">
        <v>4.9406564584124654E-324</v>
      </c>
      <c r="N22" s="73">
        <v>4.9406564584124654E-324</v>
      </c>
      <c r="O22" s="73">
        <v>4.9406564584124654E-324</v>
      </c>
      <c r="P22" s="74">
        <v>182.77868000000001</v>
      </c>
      <c r="Q22" s="122" t="s">
        <v>161</v>
      </c>
    </row>
    <row r="23" spans="1:17" ht="14.4" customHeight="1" x14ac:dyDescent="0.3">
      <c r="A23" s="22" t="s">
        <v>55</v>
      </c>
      <c r="B23" s="72">
        <v>1.9762625833649862E-323</v>
      </c>
      <c r="C23" s="73">
        <v>0</v>
      </c>
      <c r="D23" s="73">
        <v>1.9762625833649862E-323</v>
      </c>
      <c r="E23" s="73">
        <v>1.9762625833649862E-323</v>
      </c>
      <c r="F23" s="73">
        <v>1.9762625833649862E-323</v>
      </c>
      <c r="G23" s="73">
        <v>1.9762625833649862E-323</v>
      </c>
      <c r="H23" s="73">
        <v>1.9762625833649862E-323</v>
      </c>
      <c r="I23" s="73">
        <v>1.9762625833649862E-323</v>
      </c>
      <c r="J23" s="73">
        <v>1.9762625833649862E-323</v>
      </c>
      <c r="K23" s="73">
        <v>1.9762625833649862E-323</v>
      </c>
      <c r="L23" s="73">
        <v>1.9762625833649862E-323</v>
      </c>
      <c r="M23" s="73">
        <v>1.9762625833649862E-323</v>
      </c>
      <c r="N23" s="73">
        <v>1.9762625833649862E-323</v>
      </c>
      <c r="O23" s="73">
        <v>1.9762625833649862E-323</v>
      </c>
      <c r="P23" s="74">
        <v>1.3833838083554903E-322</v>
      </c>
      <c r="Q23" s="122" t="s">
        <v>161</v>
      </c>
    </row>
    <row r="24" spans="1:17" ht="14.4" customHeight="1" x14ac:dyDescent="0.3">
      <c r="A24" s="22" t="s">
        <v>56</v>
      </c>
      <c r="B24" s="72">
        <v>0</v>
      </c>
      <c r="C24" s="73">
        <v>0</v>
      </c>
      <c r="D24" s="73">
        <v>0.6</v>
      </c>
      <c r="E24" s="73">
        <v>1</v>
      </c>
      <c r="F24" s="73">
        <v>6.4000000000010004</v>
      </c>
      <c r="G24" s="73">
        <v>7.3056999999999999</v>
      </c>
      <c r="H24" s="73">
        <v>4.5474735088646402E-13</v>
      </c>
      <c r="I24" s="73">
        <v>-2.9999999696883599E-5</v>
      </c>
      <c r="J24" s="73">
        <v>4.5474735088646402E-13</v>
      </c>
      <c r="K24" s="73">
        <v>-1.0869444208507424E-322</v>
      </c>
      <c r="L24" s="73">
        <v>-1.0869444208507424E-322</v>
      </c>
      <c r="M24" s="73">
        <v>-1.0869444208507424E-322</v>
      </c>
      <c r="N24" s="73">
        <v>-1.0869444208507424E-322</v>
      </c>
      <c r="O24" s="73">
        <v>-1.0869444208507424E-322</v>
      </c>
      <c r="P24" s="74">
        <v>15.305670000002999</v>
      </c>
      <c r="Q24" s="122" t="s">
        <v>161</v>
      </c>
    </row>
    <row r="25" spans="1:17" ht="14.4" customHeight="1" x14ac:dyDescent="0.3">
      <c r="A25" s="23" t="s">
        <v>57</v>
      </c>
      <c r="B25" s="75">
        <v>32326.450134481602</v>
      </c>
      <c r="C25" s="76">
        <v>2693.8708445401298</v>
      </c>
      <c r="D25" s="76">
        <v>3050.8883999999998</v>
      </c>
      <c r="E25" s="76">
        <v>2451.6983</v>
      </c>
      <c r="F25" s="76">
        <v>2790.5850700000001</v>
      </c>
      <c r="G25" s="76">
        <v>2962.4703399999999</v>
      </c>
      <c r="H25" s="76">
        <v>2859.3259200000002</v>
      </c>
      <c r="I25" s="76">
        <v>2719.1836400000002</v>
      </c>
      <c r="J25" s="76">
        <v>3746.65571</v>
      </c>
      <c r="K25" s="76">
        <v>4.9406564584124654E-324</v>
      </c>
      <c r="L25" s="76">
        <v>4.9406564584124654E-324</v>
      </c>
      <c r="M25" s="76">
        <v>4.9406564584124654E-324</v>
      </c>
      <c r="N25" s="76">
        <v>4.9406564584124654E-324</v>
      </c>
      <c r="O25" s="76">
        <v>4.9406564584124654E-324</v>
      </c>
      <c r="P25" s="77">
        <v>20580.807379999998</v>
      </c>
      <c r="Q25" s="123">
        <v>1.091409169062</v>
      </c>
    </row>
    <row r="26" spans="1:17" ht="14.4" customHeight="1" x14ac:dyDescent="0.3">
      <c r="A26" s="21" t="s">
        <v>58</v>
      </c>
      <c r="B26" s="72">
        <v>2721.2456184256698</v>
      </c>
      <c r="C26" s="73">
        <v>226.770468202139</v>
      </c>
      <c r="D26" s="73">
        <v>176.64796000000001</v>
      </c>
      <c r="E26" s="73">
        <v>155.52757</v>
      </c>
      <c r="F26" s="73">
        <v>161.06610000000001</v>
      </c>
      <c r="G26" s="73">
        <v>166.08975000000001</v>
      </c>
      <c r="H26" s="73">
        <v>157.51622</v>
      </c>
      <c r="I26" s="73">
        <v>228.66816</v>
      </c>
      <c r="J26" s="73">
        <v>239.54613000000001</v>
      </c>
      <c r="K26" s="73">
        <v>4.9406564584124654E-324</v>
      </c>
      <c r="L26" s="73">
        <v>4.9406564584124654E-324</v>
      </c>
      <c r="M26" s="73">
        <v>4.9406564584124654E-324</v>
      </c>
      <c r="N26" s="73">
        <v>4.9406564584124654E-324</v>
      </c>
      <c r="O26" s="73">
        <v>4.9406564584124654E-324</v>
      </c>
      <c r="P26" s="74">
        <v>1285.0618899999999</v>
      </c>
      <c r="Q26" s="122">
        <v>0.80954222767799999</v>
      </c>
    </row>
    <row r="27" spans="1:17" ht="14.4" customHeight="1" x14ac:dyDescent="0.3">
      <c r="A27" s="24" t="s">
        <v>59</v>
      </c>
      <c r="B27" s="75">
        <v>35047.695752907297</v>
      </c>
      <c r="C27" s="76">
        <v>2920.6413127422702</v>
      </c>
      <c r="D27" s="76">
        <v>3227.5363600000001</v>
      </c>
      <c r="E27" s="76">
        <v>2607.2258700000002</v>
      </c>
      <c r="F27" s="76">
        <v>2951.6511700000001</v>
      </c>
      <c r="G27" s="76">
        <v>3128.5600899999999</v>
      </c>
      <c r="H27" s="76">
        <v>3016.8421400000002</v>
      </c>
      <c r="I27" s="76">
        <v>2947.8517999999999</v>
      </c>
      <c r="J27" s="76">
        <v>3986.2018400000002</v>
      </c>
      <c r="K27" s="76">
        <v>9.8813129168249309E-324</v>
      </c>
      <c r="L27" s="76">
        <v>9.8813129168249309E-324</v>
      </c>
      <c r="M27" s="76">
        <v>9.8813129168249309E-324</v>
      </c>
      <c r="N27" s="76">
        <v>9.8813129168249309E-324</v>
      </c>
      <c r="O27" s="76">
        <v>9.8813129168249309E-324</v>
      </c>
      <c r="P27" s="77">
        <v>21865.869269999999</v>
      </c>
      <c r="Q27" s="123">
        <v>1.069523873531</v>
      </c>
    </row>
    <row r="28" spans="1:17" ht="14.4" customHeight="1" x14ac:dyDescent="0.3">
      <c r="A28" s="22" t="s">
        <v>60</v>
      </c>
      <c r="B28" s="72">
        <v>683.66434909937504</v>
      </c>
      <c r="C28" s="73">
        <v>56.972029091613997</v>
      </c>
      <c r="D28" s="73">
        <v>0.83640000000000003</v>
      </c>
      <c r="E28" s="73">
        <v>34.077869999999997</v>
      </c>
      <c r="F28" s="73">
        <v>59.333199999999998</v>
      </c>
      <c r="G28" s="73">
        <v>53.336599999999997</v>
      </c>
      <c r="H28" s="73">
        <v>59.576799999999999</v>
      </c>
      <c r="I28" s="73">
        <v>32.229199999999999</v>
      </c>
      <c r="J28" s="73">
        <v>90.858000000000004</v>
      </c>
      <c r="K28" s="73">
        <v>1.2351641146031164E-322</v>
      </c>
      <c r="L28" s="73">
        <v>1.2351641146031164E-322</v>
      </c>
      <c r="M28" s="73">
        <v>1.2351641146031164E-322</v>
      </c>
      <c r="N28" s="73">
        <v>1.2351641146031164E-322</v>
      </c>
      <c r="O28" s="73">
        <v>1.2351641146031164E-322</v>
      </c>
      <c r="P28" s="74">
        <v>330.24806999999998</v>
      </c>
      <c r="Q28" s="122">
        <v>0.82809575973500005</v>
      </c>
    </row>
    <row r="29" spans="1:17" ht="14.4" customHeight="1" x14ac:dyDescent="0.3">
      <c r="A29" s="22" t="s">
        <v>61</v>
      </c>
      <c r="B29" s="72">
        <v>9.8813129168249309E-324</v>
      </c>
      <c r="C29" s="73">
        <v>0</v>
      </c>
      <c r="D29" s="73">
        <v>9.8813129168249309E-324</v>
      </c>
      <c r="E29" s="73">
        <v>9.8813129168249309E-324</v>
      </c>
      <c r="F29" s="73">
        <v>9.8813129168249309E-324</v>
      </c>
      <c r="G29" s="73">
        <v>9.8813129168249309E-324</v>
      </c>
      <c r="H29" s="73">
        <v>9.8813129168249309E-324</v>
      </c>
      <c r="I29" s="73">
        <v>9.8813129168249309E-324</v>
      </c>
      <c r="J29" s="73">
        <v>9.8813129168249309E-324</v>
      </c>
      <c r="K29" s="73">
        <v>9.8813129168249309E-324</v>
      </c>
      <c r="L29" s="73">
        <v>9.8813129168249309E-324</v>
      </c>
      <c r="M29" s="73">
        <v>9.8813129168249309E-324</v>
      </c>
      <c r="N29" s="73">
        <v>9.8813129168249309E-324</v>
      </c>
      <c r="O29" s="73">
        <v>9.8813129168249309E-324</v>
      </c>
      <c r="P29" s="74">
        <v>6.9169190417774516E-323</v>
      </c>
      <c r="Q29" s="122" t="s">
        <v>161</v>
      </c>
    </row>
    <row r="30" spans="1:17" ht="14.4" customHeight="1" x14ac:dyDescent="0.3">
      <c r="A30" s="22" t="s">
        <v>62</v>
      </c>
      <c r="B30" s="72">
        <v>4.9406564584124654E-323</v>
      </c>
      <c r="C30" s="73">
        <v>0</v>
      </c>
      <c r="D30" s="73">
        <v>4.9406564584124654E-323</v>
      </c>
      <c r="E30" s="73">
        <v>4.9406564584124654E-323</v>
      </c>
      <c r="F30" s="73">
        <v>4.9406564584124654E-323</v>
      </c>
      <c r="G30" s="73">
        <v>4.9406564584124654E-323</v>
      </c>
      <c r="H30" s="73">
        <v>4.9406564584124654E-323</v>
      </c>
      <c r="I30" s="73">
        <v>4.9406564584124654E-323</v>
      </c>
      <c r="J30" s="73">
        <v>4.9406564584124654E-323</v>
      </c>
      <c r="K30" s="73">
        <v>4.9406564584124654E-323</v>
      </c>
      <c r="L30" s="73">
        <v>4.9406564584124654E-323</v>
      </c>
      <c r="M30" s="73">
        <v>4.9406564584124654E-323</v>
      </c>
      <c r="N30" s="73">
        <v>4.9406564584124654E-323</v>
      </c>
      <c r="O30" s="73">
        <v>4.9406564584124654E-323</v>
      </c>
      <c r="P30" s="74">
        <v>3.4584595208887258E-322</v>
      </c>
      <c r="Q30" s="122">
        <v>0</v>
      </c>
    </row>
    <row r="31" spans="1:17" ht="14.4" customHeight="1" thickBot="1" x14ac:dyDescent="0.35">
      <c r="A31" s="25" t="s">
        <v>63</v>
      </c>
      <c r="B31" s="78">
        <v>1.9762625833649862E-323</v>
      </c>
      <c r="C31" s="79">
        <v>0</v>
      </c>
      <c r="D31" s="79">
        <v>2.4703282292062327E-323</v>
      </c>
      <c r="E31" s="79">
        <v>2.4703282292062327E-323</v>
      </c>
      <c r="F31" s="79">
        <v>2.4703282292062327E-323</v>
      </c>
      <c r="G31" s="79">
        <v>0.20569999999999999</v>
      </c>
      <c r="H31" s="79">
        <v>2.4703282292062327E-323</v>
      </c>
      <c r="I31" s="79">
        <v>2.4703282292062327E-323</v>
      </c>
      <c r="J31" s="79">
        <v>2.4703282292062327E-323</v>
      </c>
      <c r="K31" s="79">
        <v>2.4703282292062327E-323</v>
      </c>
      <c r="L31" s="79">
        <v>2.4703282292062327E-323</v>
      </c>
      <c r="M31" s="79">
        <v>2.4703282292062327E-323</v>
      </c>
      <c r="N31" s="79">
        <v>2.4703282292062327E-323</v>
      </c>
      <c r="O31" s="79">
        <v>2.4703282292062327E-323</v>
      </c>
      <c r="P31" s="80">
        <v>0.20569999999999999</v>
      </c>
      <c r="Q31" s="124" t="s">
        <v>161</v>
      </c>
    </row>
    <row r="32" spans="1:17" ht="14.4" customHeight="1" x14ac:dyDescent="0.3">
      <c r="A32" s="176" t="s">
        <v>64</v>
      </c>
      <c r="B32" s="170"/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0"/>
    </row>
    <row r="33" spans="1:17" ht="14.4" customHeight="1" x14ac:dyDescent="0.3">
      <c r="A33" s="170"/>
      <c r="B33" s="170"/>
      <c r="C33" s="170"/>
      <c r="D33" s="170"/>
      <c r="E33" s="170"/>
      <c r="F33" s="170"/>
      <c r="G33" s="170"/>
      <c r="H33" s="170"/>
      <c r="I33" s="170"/>
      <c r="J33" s="170"/>
      <c r="K33" s="170"/>
      <c r="L33" s="170"/>
      <c r="M33" s="170"/>
      <c r="N33" s="170"/>
      <c r="O33" s="170"/>
      <c r="P33" s="170"/>
      <c r="Q33" s="170"/>
    </row>
    <row r="34" spans="1:17" ht="14.4" customHeight="1" x14ac:dyDescent="0.3">
      <c r="A34" s="176" t="s">
        <v>65</v>
      </c>
      <c r="B34" s="170"/>
      <c r="C34" s="170"/>
      <c r="D34" s="170"/>
      <c r="E34" s="170"/>
      <c r="F34" s="170"/>
      <c r="G34" s="170"/>
      <c r="H34" s="170"/>
      <c r="I34" s="170"/>
      <c r="J34" s="170"/>
      <c r="K34" s="170"/>
      <c r="L34" s="170"/>
      <c r="M34" s="170"/>
      <c r="N34" s="170"/>
      <c r="O34" s="170"/>
      <c r="P34" s="170"/>
      <c r="Q34" s="170"/>
    </row>
    <row r="35" spans="1:17" ht="14.4" customHeight="1" x14ac:dyDescent="0.3">
      <c r="A35" s="170"/>
      <c r="B35" s="170"/>
      <c r="C35" s="170"/>
      <c r="D35" s="170"/>
      <c r="E35" s="170"/>
      <c r="F35" s="170"/>
      <c r="G35" s="170"/>
      <c r="H35" s="170"/>
      <c r="I35" s="170"/>
      <c r="J35" s="170"/>
      <c r="K35" s="170"/>
      <c r="L35" s="170"/>
      <c r="M35" s="170"/>
      <c r="N35" s="170"/>
      <c r="O35" s="170"/>
      <c r="P35" s="170"/>
      <c r="Q35" s="170"/>
    </row>
    <row r="36" spans="1:17" ht="14.4" customHeight="1" x14ac:dyDescent="0.3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170"/>
      <c r="Q36" s="170"/>
    </row>
  </sheetData>
  <autoFilter ref="A5:A31"/>
  <mergeCells count="6">
    <mergeCell ref="P36:Q36"/>
    <mergeCell ref="A1:Q1"/>
    <mergeCell ref="B3:O3"/>
    <mergeCell ref="P4:Q4"/>
    <mergeCell ref="A32:Q33"/>
    <mergeCell ref="A34:Q35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6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65" customWidth="1"/>
    <col min="2" max="11" width="10" style="65" customWidth="1"/>
    <col min="12" max="16384" width="8.88671875" style="65"/>
  </cols>
  <sheetData>
    <row r="1" spans="1:11" s="81" customFormat="1" ht="18.600000000000001" customHeight="1" thickBot="1" x14ac:dyDescent="0.4">
      <c r="A1" s="171" t="s">
        <v>66</v>
      </c>
      <c r="B1" s="171"/>
      <c r="C1" s="171"/>
      <c r="D1" s="171"/>
      <c r="E1" s="171"/>
      <c r="F1" s="171"/>
      <c r="G1" s="171"/>
      <c r="H1" s="177"/>
      <c r="I1" s="177"/>
      <c r="J1" s="177"/>
      <c r="K1" s="177"/>
    </row>
    <row r="2" spans="1:11" s="81" customFormat="1" ht="14.4" customHeight="1" thickBot="1" x14ac:dyDescent="0.35">
      <c r="A2" s="221" t="s">
        <v>160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14.4" customHeight="1" x14ac:dyDescent="0.3">
      <c r="A3" s="103"/>
      <c r="B3" s="172" t="s">
        <v>67</v>
      </c>
      <c r="C3" s="173"/>
      <c r="D3" s="173"/>
      <c r="E3" s="173"/>
      <c r="F3" s="180" t="s">
        <v>68</v>
      </c>
      <c r="G3" s="173"/>
      <c r="H3" s="173"/>
      <c r="I3" s="173"/>
      <c r="J3" s="173"/>
      <c r="K3" s="181"/>
    </row>
    <row r="4" spans="1:11" ht="14.4" customHeight="1" x14ac:dyDescent="0.3">
      <c r="A4" s="104"/>
      <c r="B4" s="178"/>
      <c r="C4" s="179"/>
      <c r="D4" s="179"/>
      <c r="E4" s="179"/>
      <c r="F4" s="182" t="s">
        <v>112</v>
      </c>
      <c r="G4" s="184" t="s">
        <v>69</v>
      </c>
      <c r="H4" s="59" t="s">
        <v>154</v>
      </c>
      <c r="I4" s="182" t="s">
        <v>70</v>
      </c>
      <c r="J4" s="184" t="s">
        <v>71</v>
      </c>
      <c r="K4" s="185" t="s">
        <v>72</v>
      </c>
    </row>
    <row r="5" spans="1:11" ht="42" thickBot="1" x14ac:dyDescent="0.35">
      <c r="A5" s="105"/>
      <c r="B5" s="30" t="s">
        <v>113</v>
      </c>
      <c r="C5" s="31" t="s">
        <v>73</v>
      </c>
      <c r="D5" s="32" t="s">
        <v>74</v>
      </c>
      <c r="E5" s="32" t="s">
        <v>75</v>
      </c>
      <c r="F5" s="183"/>
      <c r="G5" s="183"/>
      <c r="H5" s="31" t="s">
        <v>76</v>
      </c>
      <c r="I5" s="183"/>
      <c r="J5" s="183"/>
      <c r="K5" s="186"/>
    </row>
    <row r="6" spans="1:11" ht="14.4" customHeight="1" thickBot="1" x14ac:dyDescent="0.35">
      <c r="A6" s="240" t="s">
        <v>163</v>
      </c>
      <c r="B6" s="222">
        <v>33404.406819991498</v>
      </c>
      <c r="C6" s="222">
        <v>35274.417410000002</v>
      </c>
      <c r="D6" s="223">
        <v>1870.01059000848</v>
      </c>
      <c r="E6" s="224">
        <v>1.0559809548500001</v>
      </c>
      <c r="F6" s="222">
        <v>32326.450134481602</v>
      </c>
      <c r="G6" s="223">
        <v>18857.0959117809</v>
      </c>
      <c r="H6" s="225">
        <v>3746.65571</v>
      </c>
      <c r="I6" s="222">
        <v>20580.807379999998</v>
      </c>
      <c r="J6" s="223">
        <v>1723.71146821907</v>
      </c>
      <c r="K6" s="226">
        <v>0.63665534861899997</v>
      </c>
    </row>
    <row r="7" spans="1:11" ht="14.4" customHeight="1" thickBot="1" x14ac:dyDescent="0.35">
      <c r="A7" s="241" t="s">
        <v>164</v>
      </c>
      <c r="B7" s="222">
        <v>15297.6846589087</v>
      </c>
      <c r="C7" s="222">
        <v>17646.178810000001</v>
      </c>
      <c r="D7" s="223">
        <v>2348.49415109133</v>
      </c>
      <c r="E7" s="224">
        <v>1.153519581783</v>
      </c>
      <c r="F7" s="222">
        <v>14580.277988710901</v>
      </c>
      <c r="G7" s="223">
        <v>8505.1621600813505</v>
      </c>
      <c r="H7" s="225">
        <v>1547.5202200000001</v>
      </c>
      <c r="I7" s="222">
        <v>10176.861080000001</v>
      </c>
      <c r="J7" s="223">
        <v>1671.6989199186501</v>
      </c>
      <c r="K7" s="226">
        <v>0.69798813766599999</v>
      </c>
    </row>
    <row r="8" spans="1:11" ht="14.4" customHeight="1" thickBot="1" x14ac:dyDescent="0.35">
      <c r="A8" s="242" t="s">
        <v>165</v>
      </c>
      <c r="B8" s="222">
        <v>15297.6846589087</v>
      </c>
      <c r="C8" s="222">
        <v>17646.178810000001</v>
      </c>
      <c r="D8" s="223">
        <v>2348.49415109133</v>
      </c>
      <c r="E8" s="224">
        <v>1.153519581783</v>
      </c>
      <c r="F8" s="222">
        <v>14580.277988710901</v>
      </c>
      <c r="G8" s="223">
        <v>8505.1621600813505</v>
      </c>
      <c r="H8" s="225">
        <v>1547.5202200000001</v>
      </c>
      <c r="I8" s="222">
        <v>10176.861080000001</v>
      </c>
      <c r="J8" s="223">
        <v>1671.6989199186501</v>
      </c>
      <c r="K8" s="226">
        <v>0.69798813766599999</v>
      </c>
    </row>
    <row r="9" spans="1:11" ht="14.4" customHeight="1" thickBot="1" x14ac:dyDescent="0.35">
      <c r="A9" s="243" t="s">
        <v>166</v>
      </c>
      <c r="B9" s="227">
        <v>4.9406564584124654E-324</v>
      </c>
      <c r="C9" s="227">
        <v>4.9406564584124654E-324</v>
      </c>
      <c r="D9" s="228">
        <v>0</v>
      </c>
      <c r="E9" s="229">
        <v>1</v>
      </c>
      <c r="F9" s="227">
        <v>4.9406564584124654E-324</v>
      </c>
      <c r="G9" s="228">
        <v>0</v>
      </c>
      <c r="H9" s="230">
        <v>4.9406564584124654E-324</v>
      </c>
      <c r="I9" s="227">
        <v>-3.0000000000000001E-5</v>
      </c>
      <c r="J9" s="228">
        <v>-3.0000000000000001E-5</v>
      </c>
      <c r="K9" s="231" t="s">
        <v>167</v>
      </c>
    </row>
    <row r="10" spans="1:11" ht="14.4" customHeight="1" thickBot="1" x14ac:dyDescent="0.35">
      <c r="A10" s="244" t="s">
        <v>168</v>
      </c>
      <c r="B10" s="222">
        <v>4.9406564584124654E-324</v>
      </c>
      <c r="C10" s="222">
        <v>4.9406564584124654E-324</v>
      </c>
      <c r="D10" s="223">
        <v>0</v>
      </c>
      <c r="E10" s="224">
        <v>1</v>
      </c>
      <c r="F10" s="222">
        <v>4.9406564584124654E-324</v>
      </c>
      <c r="G10" s="223">
        <v>0</v>
      </c>
      <c r="H10" s="225">
        <v>4.9406564584124654E-324</v>
      </c>
      <c r="I10" s="222">
        <v>-3.0000000000000001E-5</v>
      </c>
      <c r="J10" s="223">
        <v>-3.0000000000000001E-5</v>
      </c>
      <c r="K10" s="232" t="s">
        <v>167</v>
      </c>
    </row>
    <row r="11" spans="1:11" ht="14.4" customHeight="1" thickBot="1" x14ac:dyDescent="0.35">
      <c r="A11" s="243" t="s">
        <v>169</v>
      </c>
      <c r="B11" s="227">
        <v>47.666637129935999</v>
      </c>
      <c r="C11" s="227">
        <v>50.5839</v>
      </c>
      <c r="D11" s="228">
        <v>2.9172628700629999</v>
      </c>
      <c r="E11" s="229">
        <v>1.0612013568750001</v>
      </c>
      <c r="F11" s="227">
        <v>49.458271022384999</v>
      </c>
      <c r="G11" s="228">
        <v>28.850658096391001</v>
      </c>
      <c r="H11" s="230">
        <v>4.0248999999999997</v>
      </c>
      <c r="I11" s="227">
        <v>33.269309999999997</v>
      </c>
      <c r="J11" s="228">
        <v>4.4186519036079996</v>
      </c>
      <c r="K11" s="233">
        <v>0.67267434368900003</v>
      </c>
    </row>
    <row r="12" spans="1:11" ht="14.4" customHeight="1" thickBot="1" x14ac:dyDescent="0.35">
      <c r="A12" s="244" t="s">
        <v>170</v>
      </c>
      <c r="B12" s="222">
        <v>41.499997501236997</v>
      </c>
      <c r="C12" s="222">
        <v>48.013860000000001</v>
      </c>
      <c r="D12" s="223">
        <v>6.5138624987630003</v>
      </c>
      <c r="E12" s="224">
        <v>1.156960551589</v>
      </c>
      <c r="F12" s="222">
        <v>45.249227044198001</v>
      </c>
      <c r="G12" s="223">
        <v>26.395382442449002</v>
      </c>
      <c r="H12" s="225">
        <v>3.3640599999999998</v>
      </c>
      <c r="I12" s="222">
        <v>25.835740000000001</v>
      </c>
      <c r="J12" s="223">
        <v>-0.55964244244899997</v>
      </c>
      <c r="K12" s="226">
        <v>0.57096533328099996</v>
      </c>
    </row>
    <row r="13" spans="1:11" ht="14.4" customHeight="1" thickBot="1" x14ac:dyDescent="0.35">
      <c r="A13" s="244" t="s">
        <v>171</v>
      </c>
      <c r="B13" s="222">
        <v>6.1666396286990004</v>
      </c>
      <c r="C13" s="222">
        <v>2.5700400000000001</v>
      </c>
      <c r="D13" s="223">
        <v>-3.5965996286989999</v>
      </c>
      <c r="E13" s="224">
        <v>0.41676507056399997</v>
      </c>
      <c r="F13" s="222">
        <v>4.2090439781870002</v>
      </c>
      <c r="G13" s="223">
        <v>2.455275653942</v>
      </c>
      <c r="H13" s="225">
        <v>0.66083999999999998</v>
      </c>
      <c r="I13" s="222">
        <v>5.6621300000000003</v>
      </c>
      <c r="J13" s="223">
        <v>3.2068543460569998</v>
      </c>
      <c r="K13" s="226">
        <v>1.3452294700030001</v>
      </c>
    </row>
    <row r="14" spans="1:11" ht="14.4" customHeight="1" thickBot="1" x14ac:dyDescent="0.35">
      <c r="A14" s="244" t="s">
        <v>172</v>
      </c>
      <c r="B14" s="222">
        <v>4.9406564584124654E-324</v>
      </c>
      <c r="C14" s="222">
        <v>4.9406564584124654E-324</v>
      </c>
      <c r="D14" s="223">
        <v>0</v>
      </c>
      <c r="E14" s="224">
        <v>1</v>
      </c>
      <c r="F14" s="222">
        <v>4.9406564584124654E-324</v>
      </c>
      <c r="G14" s="223">
        <v>0</v>
      </c>
      <c r="H14" s="225">
        <v>4.9406564584124654E-324</v>
      </c>
      <c r="I14" s="222">
        <v>1.7714399999999999</v>
      </c>
      <c r="J14" s="223">
        <v>1.7714399999999999</v>
      </c>
      <c r="K14" s="232" t="s">
        <v>167</v>
      </c>
    </row>
    <row r="15" spans="1:11" ht="14.4" customHeight="1" thickBot="1" x14ac:dyDescent="0.35">
      <c r="A15" s="243" t="s">
        <v>173</v>
      </c>
      <c r="B15" s="227">
        <v>14996.723957029901</v>
      </c>
      <c r="C15" s="227">
        <v>17294.899979999998</v>
      </c>
      <c r="D15" s="228">
        <v>2298.1760229701399</v>
      </c>
      <c r="E15" s="229">
        <v>1.153245204056</v>
      </c>
      <c r="F15" s="227">
        <v>14243.001009916699</v>
      </c>
      <c r="G15" s="228">
        <v>8308.4172557847505</v>
      </c>
      <c r="H15" s="230">
        <v>1516.8088299999999</v>
      </c>
      <c r="I15" s="227">
        <v>10019.22273</v>
      </c>
      <c r="J15" s="228">
        <v>1710.8054742152499</v>
      </c>
      <c r="K15" s="233">
        <v>0.70344885344200003</v>
      </c>
    </row>
    <row r="16" spans="1:11" ht="14.4" customHeight="1" thickBot="1" x14ac:dyDescent="0.35">
      <c r="A16" s="244" t="s">
        <v>174</v>
      </c>
      <c r="B16" s="222">
        <v>14757.273671447399</v>
      </c>
      <c r="C16" s="222">
        <v>17064.807349999999</v>
      </c>
      <c r="D16" s="223">
        <v>2307.5336785525601</v>
      </c>
      <c r="E16" s="224">
        <v>1.1563658525230001</v>
      </c>
      <c r="F16" s="222">
        <v>14004.409454037799</v>
      </c>
      <c r="G16" s="223">
        <v>8169.2388481887201</v>
      </c>
      <c r="H16" s="225">
        <v>1498.7625700000001</v>
      </c>
      <c r="I16" s="222">
        <v>9875.71054</v>
      </c>
      <c r="J16" s="223">
        <v>1706.4716918112799</v>
      </c>
      <c r="K16" s="226">
        <v>0.70518578969000001</v>
      </c>
    </row>
    <row r="17" spans="1:11" ht="14.4" customHeight="1" thickBot="1" x14ac:dyDescent="0.35">
      <c r="A17" s="244" t="s">
        <v>175</v>
      </c>
      <c r="B17" s="222">
        <v>5.9999996387329997</v>
      </c>
      <c r="C17" s="222">
        <v>50.124850000000002</v>
      </c>
      <c r="D17" s="223">
        <v>44.124850361265999</v>
      </c>
      <c r="E17" s="224">
        <v>8.3541421696789993</v>
      </c>
      <c r="F17" s="222">
        <v>49.274468507333999</v>
      </c>
      <c r="G17" s="223">
        <v>28.743439962610999</v>
      </c>
      <c r="H17" s="225">
        <v>10.220000000000001</v>
      </c>
      <c r="I17" s="222">
        <v>55.278680000000001</v>
      </c>
      <c r="J17" s="223">
        <v>26.535240037388</v>
      </c>
      <c r="K17" s="226">
        <v>1.1218523847040001</v>
      </c>
    </row>
    <row r="18" spans="1:11" ht="14.4" customHeight="1" thickBot="1" x14ac:dyDescent="0.35">
      <c r="A18" s="244" t="s">
        <v>176</v>
      </c>
      <c r="B18" s="222">
        <v>27.617038337145999</v>
      </c>
      <c r="C18" s="222">
        <v>14.045450000000001</v>
      </c>
      <c r="D18" s="223">
        <v>-13.571588337146</v>
      </c>
      <c r="E18" s="224">
        <v>0.508579154235</v>
      </c>
      <c r="F18" s="222">
        <v>21.677497167609999</v>
      </c>
      <c r="G18" s="223">
        <v>12.645206681106</v>
      </c>
      <c r="H18" s="225">
        <v>1.5870599999999999</v>
      </c>
      <c r="I18" s="222">
        <v>10.352309999999999</v>
      </c>
      <c r="J18" s="223">
        <v>-2.2928966811059999</v>
      </c>
      <c r="K18" s="226">
        <v>0.47756020540299998</v>
      </c>
    </row>
    <row r="19" spans="1:11" ht="14.4" customHeight="1" thickBot="1" x14ac:dyDescent="0.35">
      <c r="A19" s="244" t="s">
        <v>177</v>
      </c>
      <c r="B19" s="222">
        <v>173.99998952325899</v>
      </c>
      <c r="C19" s="222">
        <v>145.38233</v>
      </c>
      <c r="D19" s="223">
        <v>-28.617659523257998</v>
      </c>
      <c r="E19" s="224">
        <v>0.83553068249200002</v>
      </c>
      <c r="F19" s="222">
        <v>139.97485736032999</v>
      </c>
      <c r="G19" s="223">
        <v>81.652000126858994</v>
      </c>
      <c r="H19" s="225">
        <v>4.4231999999999996</v>
      </c>
      <c r="I19" s="222">
        <v>63.866199999999999</v>
      </c>
      <c r="J19" s="223">
        <v>-17.785800126859002</v>
      </c>
      <c r="K19" s="226">
        <v>0.456269084351</v>
      </c>
    </row>
    <row r="20" spans="1:11" ht="14.4" customHeight="1" thickBot="1" x14ac:dyDescent="0.35">
      <c r="A20" s="244" t="s">
        <v>178</v>
      </c>
      <c r="B20" s="222">
        <v>2.9166298243859998</v>
      </c>
      <c r="C20" s="222">
        <v>1.083</v>
      </c>
      <c r="D20" s="223">
        <v>-1.8336298243860001</v>
      </c>
      <c r="E20" s="224">
        <v>0.37131897608100001</v>
      </c>
      <c r="F20" s="222">
        <v>2.7711976638540001</v>
      </c>
      <c r="G20" s="223">
        <v>1.616531970581</v>
      </c>
      <c r="H20" s="225">
        <v>4.9406564584124654E-324</v>
      </c>
      <c r="I20" s="222">
        <v>0.55900000000000005</v>
      </c>
      <c r="J20" s="223">
        <v>-1.057531970581</v>
      </c>
      <c r="K20" s="226">
        <v>0.201717837486</v>
      </c>
    </row>
    <row r="21" spans="1:11" ht="14.4" customHeight="1" thickBot="1" x14ac:dyDescent="0.35">
      <c r="A21" s="244" t="s">
        <v>179</v>
      </c>
      <c r="B21" s="222">
        <v>28.916628258896001</v>
      </c>
      <c r="C21" s="222">
        <v>19.457000000000001</v>
      </c>
      <c r="D21" s="223">
        <v>-9.4596282588960001</v>
      </c>
      <c r="E21" s="224">
        <v>0.67286544702899997</v>
      </c>
      <c r="F21" s="222">
        <v>24.893535179769</v>
      </c>
      <c r="G21" s="223">
        <v>14.521228854865001</v>
      </c>
      <c r="H21" s="225">
        <v>1.8160000000000001</v>
      </c>
      <c r="I21" s="222">
        <v>13.456</v>
      </c>
      <c r="J21" s="223">
        <v>-1.065228854865</v>
      </c>
      <c r="K21" s="226">
        <v>0.54054194805300004</v>
      </c>
    </row>
    <row r="22" spans="1:11" ht="14.4" customHeight="1" thickBot="1" x14ac:dyDescent="0.35">
      <c r="A22" s="243" t="s">
        <v>180</v>
      </c>
      <c r="B22" s="227">
        <v>228.33922625143001</v>
      </c>
      <c r="C22" s="227">
        <v>291.87984999999998</v>
      </c>
      <c r="D22" s="228">
        <v>63.540623748568997</v>
      </c>
      <c r="E22" s="229">
        <v>1.2782729222289999</v>
      </c>
      <c r="F22" s="227">
        <v>279.99793378111201</v>
      </c>
      <c r="G22" s="228">
        <v>163.33212803898201</v>
      </c>
      <c r="H22" s="230">
        <v>23.246680000000001</v>
      </c>
      <c r="I22" s="227">
        <v>109.34661</v>
      </c>
      <c r="J22" s="228">
        <v>-53.985518038982001</v>
      </c>
      <c r="K22" s="233">
        <v>0.39052648897499997</v>
      </c>
    </row>
    <row r="23" spans="1:11" ht="14.4" customHeight="1" thickBot="1" x14ac:dyDescent="0.35">
      <c r="A23" s="244" t="s">
        <v>181</v>
      </c>
      <c r="B23" s="222">
        <v>49.339037029239002</v>
      </c>
      <c r="C23" s="222">
        <v>45.590719999999997</v>
      </c>
      <c r="D23" s="223">
        <v>-3.7483170292389998</v>
      </c>
      <c r="E23" s="224">
        <v>0.924029384136</v>
      </c>
      <c r="F23" s="222">
        <v>43.001946534946001</v>
      </c>
      <c r="G23" s="223">
        <v>25.084468812051</v>
      </c>
      <c r="H23" s="225">
        <v>-2.8421709430404001E-14</v>
      </c>
      <c r="I23" s="222">
        <v>-0.20569999999999999</v>
      </c>
      <c r="J23" s="223">
        <v>-25.290168812051</v>
      </c>
      <c r="K23" s="226">
        <v>-4.7835043889999998E-3</v>
      </c>
    </row>
    <row r="24" spans="1:11" ht="14.4" customHeight="1" thickBot="1" x14ac:dyDescent="0.35">
      <c r="A24" s="244" t="s">
        <v>182</v>
      </c>
      <c r="B24" s="222">
        <v>8.0000395183080002</v>
      </c>
      <c r="C24" s="222">
        <v>9.2299799999999994</v>
      </c>
      <c r="D24" s="223">
        <v>1.229940481691</v>
      </c>
      <c r="E24" s="224">
        <v>1.1537418007589999</v>
      </c>
      <c r="F24" s="222">
        <v>8.6696679025620007</v>
      </c>
      <c r="G24" s="223">
        <v>5.0573062764939998</v>
      </c>
      <c r="H24" s="225">
        <v>0.43303999999999998</v>
      </c>
      <c r="I24" s="222">
        <v>3.20899</v>
      </c>
      <c r="J24" s="223">
        <v>-1.848316276494</v>
      </c>
      <c r="K24" s="226">
        <v>0.37013989878999998</v>
      </c>
    </row>
    <row r="25" spans="1:11" ht="14.4" customHeight="1" thickBot="1" x14ac:dyDescent="0.35">
      <c r="A25" s="244" t="s">
        <v>183</v>
      </c>
      <c r="B25" s="222">
        <v>26.000038434507001</v>
      </c>
      <c r="C25" s="222">
        <v>24.48705</v>
      </c>
      <c r="D25" s="223">
        <v>-1.5129884345069999</v>
      </c>
      <c r="E25" s="224">
        <v>0.94180822315599999</v>
      </c>
      <c r="F25" s="222">
        <v>16.346845795995002</v>
      </c>
      <c r="G25" s="223">
        <v>9.5356600476640008</v>
      </c>
      <c r="H25" s="225">
        <v>2.3439899999999998</v>
      </c>
      <c r="I25" s="222">
        <v>13.737590000000001</v>
      </c>
      <c r="J25" s="223">
        <v>4.201929952335</v>
      </c>
      <c r="K25" s="226">
        <v>0.84038169634899995</v>
      </c>
    </row>
    <row r="26" spans="1:11" ht="14.4" customHeight="1" thickBot="1" x14ac:dyDescent="0.35">
      <c r="A26" s="244" t="s">
        <v>184</v>
      </c>
      <c r="B26" s="222">
        <v>36.999997772187001</v>
      </c>
      <c r="C26" s="222">
        <v>53.089030000000001</v>
      </c>
      <c r="D26" s="223">
        <v>16.089032227812002</v>
      </c>
      <c r="E26" s="224">
        <v>1.4348387350409999</v>
      </c>
      <c r="F26" s="222">
        <v>53.012786347639</v>
      </c>
      <c r="G26" s="223">
        <v>30.924125369456</v>
      </c>
      <c r="H26" s="225">
        <v>6.8123399999999998</v>
      </c>
      <c r="I26" s="222">
        <v>28.2865</v>
      </c>
      <c r="J26" s="223">
        <v>-2.6376253694559999</v>
      </c>
      <c r="K26" s="226">
        <v>0.53357882029600001</v>
      </c>
    </row>
    <row r="27" spans="1:11" ht="14.4" customHeight="1" thickBot="1" x14ac:dyDescent="0.35">
      <c r="A27" s="244" t="s">
        <v>185</v>
      </c>
      <c r="B27" s="222">
        <v>20.000038795774</v>
      </c>
      <c r="C27" s="222">
        <v>11.10159</v>
      </c>
      <c r="D27" s="223">
        <v>-8.8984487957739997</v>
      </c>
      <c r="E27" s="224">
        <v>0.55507842326500001</v>
      </c>
      <c r="F27" s="222">
        <v>11.187290030052999</v>
      </c>
      <c r="G27" s="223">
        <v>6.5259191841969999</v>
      </c>
      <c r="H27" s="225">
        <v>4.9406564584124654E-324</v>
      </c>
      <c r="I27" s="222">
        <v>6.8795000000000002</v>
      </c>
      <c r="J27" s="223">
        <v>0.35358081580200001</v>
      </c>
      <c r="K27" s="226">
        <v>0.61493891563699998</v>
      </c>
    </row>
    <row r="28" spans="1:11" ht="14.4" customHeight="1" thickBot="1" x14ac:dyDescent="0.35">
      <c r="A28" s="244" t="s">
        <v>186</v>
      </c>
      <c r="B28" s="222">
        <v>8.0000395183080002</v>
      </c>
      <c r="C28" s="222">
        <v>8.843</v>
      </c>
      <c r="D28" s="223">
        <v>0.84296048169100002</v>
      </c>
      <c r="E28" s="224">
        <v>1.1053695397079999</v>
      </c>
      <c r="F28" s="222">
        <v>7.8568182527510002</v>
      </c>
      <c r="G28" s="223">
        <v>4.5831439807710002</v>
      </c>
      <c r="H28" s="225">
        <v>4.9406564584124654E-324</v>
      </c>
      <c r="I28" s="222">
        <v>7.1725500000000002</v>
      </c>
      <c r="J28" s="223">
        <v>2.589406019228</v>
      </c>
      <c r="K28" s="226">
        <v>0.91290771521699998</v>
      </c>
    </row>
    <row r="29" spans="1:11" ht="14.4" customHeight="1" thickBot="1" x14ac:dyDescent="0.35">
      <c r="A29" s="244" t="s">
        <v>187</v>
      </c>
      <c r="B29" s="222">
        <v>4.9406564584124654E-324</v>
      </c>
      <c r="C29" s="222">
        <v>4.9406564584124654E-324</v>
      </c>
      <c r="D29" s="223">
        <v>0</v>
      </c>
      <c r="E29" s="224">
        <v>1</v>
      </c>
      <c r="F29" s="222">
        <v>4.9406564584124654E-324</v>
      </c>
      <c r="G29" s="223">
        <v>0</v>
      </c>
      <c r="H29" s="225">
        <v>12.8713</v>
      </c>
      <c r="I29" s="222">
        <v>24.513339999999999</v>
      </c>
      <c r="J29" s="223">
        <v>24.513339999999999</v>
      </c>
      <c r="K29" s="232" t="s">
        <v>167</v>
      </c>
    </row>
    <row r="30" spans="1:11" ht="14.4" customHeight="1" thickBot="1" x14ac:dyDescent="0.35">
      <c r="A30" s="244" t="s">
        <v>188</v>
      </c>
      <c r="B30" s="222">
        <v>80.000035183104998</v>
      </c>
      <c r="C30" s="222">
        <v>139.53847999999999</v>
      </c>
      <c r="D30" s="223">
        <v>59.538444816894</v>
      </c>
      <c r="E30" s="224">
        <v>1.7442302329070001</v>
      </c>
      <c r="F30" s="222">
        <v>139.922578917164</v>
      </c>
      <c r="G30" s="223">
        <v>81.621504368345001</v>
      </c>
      <c r="H30" s="225">
        <v>0.78600999999999999</v>
      </c>
      <c r="I30" s="222">
        <v>25.75384</v>
      </c>
      <c r="J30" s="223">
        <v>-55.867664368344997</v>
      </c>
      <c r="K30" s="226">
        <v>0.18405778537799999</v>
      </c>
    </row>
    <row r="31" spans="1:11" ht="14.4" customHeight="1" thickBot="1" x14ac:dyDescent="0.35">
      <c r="A31" s="243" t="s">
        <v>189</v>
      </c>
      <c r="B31" s="227">
        <v>23.954878557649</v>
      </c>
      <c r="C31" s="227">
        <v>8.2850800000000007</v>
      </c>
      <c r="D31" s="228">
        <v>-15.669798557649001</v>
      </c>
      <c r="E31" s="229">
        <v>0.34586190783800003</v>
      </c>
      <c r="F31" s="227">
        <v>7.8207739906829996</v>
      </c>
      <c r="G31" s="228">
        <v>4.562118161231</v>
      </c>
      <c r="H31" s="230">
        <v>3.43981</v>
      </c>
      <c r="I31" s="227">
        <v>14.81676</v>
      </c>
      <c r="J31" s="228">
        <v>10.254641838768</v>
      </c>
      <c r="K31" s="233">
        <v>1.894538829232</v>
      </c>
    </row>
    <row r="32" spans="1:11" ht="14.4" customHeight="1" thickBot="1" x14ac:dyDescent="0.35">
      <c r="A32" s="244" t="s">
        <v>190</v>
      </c>
      <c r="B32" s="222">
        <v>20.000038795774</v>
      </c>
      <c r="C32" s="222">
        <v>7.4249999999999998</v>
      </c>
      <c r="D32" s="223">
        <v>-12.575038795774001</v>
      </c>
      <c r="E32" s="224">
        <v>0.37124927985400002</v>
      </c>
      <c r="F32" s="222">
        <v>6.9676925579200004</v>
      </c>
      <c r="G32" s="223">
        <v>4.0644873254530003</v>
      </c>
      <c r="H32" s="225">
        <v>3.3367499999999999</v>
      </c>
      <c r="I32" s="222">
        <v>14.216189999999999</v>
      </c>
      <c r="J32" s="223">
        <v>10.151702674546</v>
      </c>
      <c r="K32" s="226">
        <v>2.040300986563</v>
      </c>
    </row>
    <row r="33" spans="1:11" ht="14.4" customHeight="1" thickBot="1" x14ac:dyDescent="0.35">
      <c r="A33" s="244" t="s">
        <v>191</v>
      </c>
      <c r="B33" s="222">
        <v>3.9548397618740001</v>
      </c>
      <c r="C33" s="222">
        <v>0.86007999999999996</v>
      </c>
      <c r="D33" s="223">
        <v>-3.0947597618740001</v>
      </c>
      <c r="E33" s="224">
        <v>0.217475309187</v>
      </c>
      <c r="F33" s="222">
        <v>0.85308143276199999</v>
      </c>
      <c r="G33" s="223">
        <v>0.49763083577799999</v>
      </c>
      <c r="H33" s="225">
        <v>0.10306</v>
      </c>
      <c r="I33" s="222">
        <v>0.60057000000000005</v>
      </c>
      <c r="J33" s="223">
        <v>0.102939164221</v>
      </c>
      <c r="K33" s="226">
        <v>0.70400078695299995</v>
      </c>
    </row>
    <row r="34" spans="1:11" ht="14.4" customHeight="1" thickBot="1" x14ac:dyDescent="0.35">
      <c r="A34" s="243" t="s">
        <v>192</v>
      </c>
      <c r="B34" s="227">
        <v>4.9406564584124654E-324</v>
      </c>
      <c r="C34" s="227">
        <v>0.53</v>
      </c>
      <c r="D34" s="228">
        <v>0.53</v>
      </c>
      <c r="E34" s="234" t="s">
        <v>167</v>
      </c>
      <c r="F34" s="227">
        <v>0</v>
      </c>
      <c r="G34" s="228">
        <v>0</v>
      </c>
      <c r="H34" s="230">
        <v>4.9406564584124654E-324</v>
      </c>
      <c r="I34" s="227">
        <v>0.20569999999999999</v>
      </c>
      <c r="J34" s="228">
        <v>0.20569999999999999</v>
      </c>
      <c r="K34" s="231" t="s">
        <v>161</v>
      </c>
    </row>
    <row r="35" spans="1:11" ht="14.4" customHeight="1" thickBot="1" x14ac:dyDescent="0.35">
      <c r="A35" s="244" t="s">
        <v>193</v>
      </c>
      <c r="B35" s="222">
        <v>4.9406564584124654E-324</v>
      </c>
      <c r="C35" s="222">
        <v>0.53</v>
      </c>
      <c r="D35" s="223">
        <v>0.53</v>
      </c>
      <c r="E35" s="235" t="s">
        <v>167</v>
      </c>
      <c r="F35" s="222">
        <v>0</v>
      </c>
      <c r="G35" s="223">
        <v>0</v>
      </c>
      <c r="H35" s="225">
        <v>4.9406564584124654E-324</v>
      </c>
      <c r="I35" s="222">
        <v>0.20569999999999999</v>
      </c>
      <c r="J35" s="223">
        <v>0.20569999999999999</v>
      </c>
      <c r="K35" s="232" t="s">
        <v>161</v>
      </c>
    </row>
    <row r="36" spans="1:11" ht="14.4" customHeight="1" thickBot="1" x14ac:dyDescent="0.35">
      <c r="A36" s="245" t="s">
        <v>194</v>
      </c>
      <c r="B36" s="227">
        <v>392.973266338624</v>
      </c>
      <c r="C36" s="227">
        <v>332.97048000000001</v>
      </c>
      <c r="D36" s="228">
        <v>-60.002786338622997</v>
      </c>
      <c r="E36" s="229">
        <v>0.84731076773299996</v>
      </c>
      <c r="F36" s="227">
        <v>300.17662844001399</v>
      </c>
      <c r="G36" s="228">
        <v>175.10303325667499</v>
      </c>
      <c r="H36" s="230">
        <v>60.102130000000002</v>
      </c>
      <c r="I36" s="227">
        <v>286.28582999999998</v>
      </c>
      <c r="J36" s="228">
        <v>111.182796743325</v>
      </c>
      <c r="K36" s="233">
        <v>0.95372458371500002</v>
      </c>
    </row>
    <row r="37" spans="1:11" ht="14.4" customHeight="1" thickBot="1" x14ac:dyDescent="0.35">
      <c r="A37" s="242" t="s">
        <v>49</v>
      </c>
      <c r="B37" s="222">
        <v>37.838337721709003</v>
      </c>
      <c r="C37" s="222">
        <v>53.602499999999999</v>
      </c>
      <c r="D37" s="223">
        <v>15.76416227829</v>
      </c>
      <c r="E37" s="224">
        <v>1.416618784742</v>
      </c>
      <c r="F37" s="222">
        <v>53.852671759083002</v>
      </c>
      <c r="G37" s="223">
        <v>31.414058526131001</v>
      </c>
      <c r="H37" s="225">
        <v>13.731949999999999</v>
      </c>
      <c r="I37" s="222">
        <v>21.670480000000001</v>
      </c>
      <c r="J37" s="223">
        <v>-9.7435785261309995</v>
      </c>
      <c r="K37" s="226">
        <v>0.402403061763</v>
      </c>
    </row>
    <row r="38" spans="1:11" ht="14.4" customHeight="1" thickBot="1" x14ac:dyDescent="0.35">
      <c r="A38" s="243" t="s">
        <v>195</v>
      </c>
      <c r="B38" s="227">
        <v>37.838337721709003</v>
      </c>
      <c r="C38" s="227">
        <v>53.602499999999999</v>
      </c>
      <c r="D38" s="228">
        <v>15.76416227829</v>
      </c>
      <c r="E38" s="229">
        <v>1.416618784742</v>
      </c>
      <c r="F38" s="227">
        <v>53.852671759083002</v>
      </c>
      <c r="G38" s="228">
        <v>31.414058526131001</v>
      </c>
      <c r="H38" s="230">
        <v>13.731949999999999</v>
      </c>
      <c r="I38" s="227">
        <v>21.670480000000001</v>
      </c>
      <c r="J38" s="228">
        <v>-9.7435785261309995</v>
      </c>
      <c r="K38" s="233">
        <v>0.402403061763</v>
      </c>
    </row>
    <row r="39" spans="1:11" ht="14.4" customHeight="1" thickBot="1" x14ac:dyDescent="0.35">
      <c r="A39" s="244" t="s">
        <v>196</v>
      </c>
      <c r="B39" s="222">
        <v>29.524998222265001</v>
      </c>
      <c r="C39" s="222">
        <v>33.400500000000001</v>
      </c>
      <c r="D39" s="223">
        <v>3.8755017777340002</v>
      </c>
      <c r="E39" s="224">
        <v>1.13126171079</v>
      </c>
      <c r="F39" s="222">
        <v>28.70938394197</v>
      </c>
      <c r="G39" s="223">
        <v>16.747140632815</v>
      </c>
      <c r="H39" s="225">
        <v>9.8353999999999999</v>
      </c>
      <c r="I39" s="222">
        <v>16.810020000000002</v>
      </c>
      <c r="J39" s="223">
        <v>6.2879367184000001E-2</v>
      </c>
      <c r="K39" s="226">
        <v>0.58552353592700002</v>
      </c>
    </row>
    <row r="40" spans="1:11" ht="14.4" customHeight="1" thickBot="1" x14ac:dyDescent="0.35">
      <c r="A40" s="244" t="s">
        <v>197</v>
      </c>
      <c r="B40" s="222">
        <v>0.31329998113500002</v>
      </c>
      <c r="C40" s="222">
        <v>20.202000000000002</v>
      </c>
      <c r="D40" s="223">
        <v>19.888700018864</v>
      </c>
      <c r="E40" s="224">
        <v>64.481331683324996</v>
      </c>
      <c r="F40" s="222">
        <v>17.143877893801001</v>
      </c>
      <c r="G40" s="223">
        <v>10.00059543805</v>
      </c>
      <c r="H40" s="225">
        <v>4.9406564584124654E-324</v>
      </c>
      <c r="I40" s="222">
        <v>3.4584595208887258E-323</v>
      </c>
      <c r="J40" s="223">
        <v>-10.00059543805</v>
      </c>
      <c r="K40" s="226">
        <v>0</v>
      </c>
    </row>
    <row r="41" spans="1:11" ht="14.4" customHeight="1" thickBot="1" x14ac:dyDescent="0.35">
      <c r="A41" s="244" t="s">
        <v>198</v>
      </c>
      <c r="B41" s="222">
        <v>4.9406564584124654E-324</v>
      </c>
      <c r="C41" s="222">
        <v>4.9406564584124654E-324</v>
      </c>
      <c r="D41" s="223">
        <v>0</v>
      </c>
      <c r="E41" s="224">
        <v>1</v>
      </c>
      <c r="F41" s="222">
        <v>4.9406564584124654E-324</v>
      </c>
      <c r="G41" s="223">
        <v>0</v>
      </c>
      <c r="H41" s="225">
        <v>3.89655</v>
      </c>
      <c r="I41" s="222">
        <v>3.89655</v>
      </c>
      <c r="J41" s="223">
        <v>3.89655</v>
      </c>
      <c r="K41" s="232" t="s">
        <v>167</v>
      </c>
    </row>
    <row r="42" spans="1:11" ht="14.4" customHeight="1" thickBot="1" x14ac:dyDescent="0.35">
      <c r="A42" s="244" t="s">
        <v>199</v>
      </c>
      <c r="B42" s="222">
        <v>8.0000395183080002</v>
      </c>
      <c r="C42" s="222">
        <v>4.9406564584124654E-324</v>
      </c>
      <c r="D42" s="223">
        <v>-8.0000395183080002</v>
      </c>
      <c r="E42" s="224">
        <v>0</v>
      </c>
      <c r="F42" s="222">
        <v>7.9994099233120002</v>
      </c>
      <c r="G42" s="223">
        <v>4.666322455265</v>
      </c>
      <c r="H42" s="225">
        <v>4.9406564584124654E-324</v>
      </c>
      <c r="I42" s="222">
        <v>0.96391000000000004</v>
      </c>
      <c r="J42" s="223">
        <v>-3.7024124552650002</v>
      </c>
      <c r="K42" s="226">
        <v>0.12049763785500001</v>
      </c>
    </row>
    <row r="43" spans="1:11" ht="14.4" customHeight="1" thickBot="1" x14ac:dyDescent="0.35">
      <c r="A43" s="246" t="s">
        <v>50</v>
      </c>
      <c r="B43" s="227">
        <v>48.999957049655002</v>
      </c>
      <c r="C43" s="227">
        <v>27.861999999999998</v>
      </c>
      <c r="D43" s="228">
        <v>-21.137957049655</v>
      </c>
      <c r="E43" s="229">
        <v>0.56861274330800005</v>
      </c>
      <c r="F43" s="227">
        <v>0</v>
      </c>
      <c r="G43" s="228">
        <v>0</v>
      </c>
      <c r="H43" s="230">
        <v>4.9406564584124654E-324</v>
      </c>
      <c r="I43" s="227">
        <v>4.1589999999999998</v>
      </c>
      <c r="J43" s="228">
        <v>4.1589999999999998</v>
      </c>
      <c r="K43" s="231" t="s">
        <v>161</v>
      </c>
    </row>
    <row r="44" spans="1:11" ht="14.4" customHeight="1" thickBot="1" x14ac:dyDescent="0.35">
      <c r="A44" s="243" t="s">
        <v>200</v>
      </c>
      <c r="B44" s="227">
        <v>48.999957049655002</v>
      </c>
      <c r="C44" s="227">
        <v>27.861999999999998</v>
      </c>
      <c r="D44" s="228">
        <v>-21.137957049655</v>
      </c>
      <c r="E44" s="229">
        <v>0.56861274330800005</v>
      </c>
      <c r="F44" s="227">
        <v>0</v>
      </c>
      <c r="G44" s="228">
        <v>0</v>
      </c>
      <c r="H44" s="230">
        <v>4.9406564584124654E-324</v>
      </c>
      <c r="I44" s="227">
        <v>4.1589999999999998</v>
      </c>
      <c r="J44" s="228">
        <v>4.1589999999999998</v>
      </c>
      <c r="K44" s="231" t="s">
        <v>161</v>
      </c>
    </row>
    <row r="45" spans="1:11" ht="14.4" customHeight="1" thickBot="1" x14ac:dyDescent="0.35">
      <c r="A45" s="244" t="s">
        <v>201</v>
      </c>
      <c r="B45" s="222">
        <v>48.999957049655002</v>
      </c>
      <c r="C45" s="222">
        <v>21.462</v>
      </c>
      <c r="D45" s="223">
        <v>-27.537957049654999</v>
      </c>
      <c r="E45" s="224">
        <v>0.438000383923</v>
      </c>
      <c r="F45" s="222">
        <v>0</v>
      </c>
      <c r="G45" s="223">
        <v>0</v>
      </c>
      <c r="H45" s="225">
        <v>4.9406564584124654E-324</v>
      </c>
      <c r="I45" s="222">
        <v>4.1589999999999998</v>
      </c>
      <c r="J45" s="223">
        <v>4.1589999999999998</v>
      </c>
      <c r="K45" s="232" t="s">
        <v>161</v>
      </c>
    </row>
    <row r="46" spans="1:11" ht="14.4" customHeight="1" thickBot="1" x14ac:dyDescent="0.35">
      <c r="A46" s="244" t="s">
        <v>202</v>
      </c>
      <c r="B46" s="222">
        <v>4.9406564584124654E-324</v>
      </c>
      <c r="C46" s="222">
        <v>6.4</v>
      </c>
      <c r="D46" s="223">
        <v>6.4</v>
      </c>
      <c r="E46" s="235" t="s">
        <v>167</v>
      </c>
      <c r="F46" s="222">
        <v>0</v>
      </c>
      <c r="G46" s="223">
        <v>0</v>
      </c>
      <c r="H46" s="225">
        <v>4.9406564584124654E-324</v>
      </c>
      <c r="I46" s="222">
        <v>3.4584595208887258E-323</v>
      </c>
      <c r="J46" s="223">
        <v>3.4584595208887258E-323</v>
      </c>
      <c r="K46" s="232" t="s">
        <v>161</v>
      </c>
    </row>
    <row r="47" spans="1:11" ht="14.4" customHeight="1" thickBot="1" x14ac:dyDescent="0.35">
      <c r="A47" s="242" t="s">
        <v>51</v>
      </c>
      <c r="B47" s="222">
        <v>306.13497156725799</v>
      </c>
      <c r="C47" s="222">
        <v>251.50597999999999</v>
      </c>
      <c r="D47" s="223">
        <v>-54.628991567257998</v>
      </c>
      <c r="E47" s="224">
        <v>0.82155259398299996</v>
      </c>
      <c r="F47" s="222">
        <v>246.32395668093099</v>
      </c>
      <c r="G47" s="223">
        <v>143.68897473054301</v>
      </c>
      <c r="H47" s="225">
        <v>46.370179999999998</v>
      </c>
      <c r="I47" s="222">
        <v>260.45634999999999</v>
      </c>
      <c r="J47" s="223">
        <v>116.76737526945701</v>
      </c>
      <c r="K47" s="226">
        <v>1.057373198731</v>
      </c>
    </row>
    <row r="48" spans="1:11" ht="14.4" customHeight="1" thickBot="1" x14ac:dyDescent="0.35">
      <c r="A48" s="243" t="s">
        <v>203</v>
      </c>
      <c r="B48" s="227">
        <v>11.999999277465999</v>
      </c>
      <c r="C48" s="227">
        <v>13.006790000000001</v>
      </c>
      <c r="D48" s="228">
        <v>1.0067907225329999</v>
      </c>
      <c r="E48" s="229">
        <v>1.083899231929</v>
      </c>
      <c r="F48" s="227">
        <v>12.476774251505001</v>
      </c>
      <c r="G48" s="228">
        <v>7.2781183133780001</v>
      </c>
      <c r="H48" s="230">
        <v>1.11635</v>
      </c>
      <c r="I48" s="227">
        <v>8.7024899999999992</v>
      </c>
      <c r="J48" s="228">
        <v>1.4243716866210001</v>
      </c>
      <c r="K48" s="233">
        <v>0.697495187824</v>
      </c>
    </row>
    <row r="49" spans="1:11" ht="14.4" customHeight="1" thickBot="1" x14ac:dyDescent="0.35">
      <c r="A49" s="244" t="s">
        <v>204</v>
      </c>
      <c r="B49" s="222">
        <v>11.999999277465999</v>
      </c>
      <c r="C49" s="222">
        <v>13.006790000000001</v>
      </c>
      <c r="D49" s="223">
        <v>1.0067907225329999</v>
      </c>
      <c r="E49" s="224">
        <v>1.083899231929</v>
      </c>
      <c r="F49" s="222">
        <v>12.476774251505001</v>
      </c>
      <c r="G49" s="223">
        <v>7.2781183133780001</v>
      </c>
      <c r="H49" s="225">
        <v>1.11635</v>
      </c>
      <c r="I49" s="222">
        <v>8.7024899999999992</v>
      </c>
      <c r="J49" s="223">
        <v>1.4243716866210001</v>
      </c>
      <c r="K49" s="226">
        <v>0.697495187824</v>
      </c>
    </row>
    <row r="50" spans="1:11" ht="14.4" customHeight="1" thickBot="1" x14ac:dyDescent="0.35">
      <c r="A50" s="243" t="s">
        <v>205</v>
      </c>
      <c r="B50" s="227">
        <v>20.747998750737999</v>
      </c>
      <c r="C50" s="227">
        <v>15.7737</v>
      </c>
      <c r="D50" s="228">
        <v>-4.9742987507379999</v>
      </c>
      <c r="E50" s="229">
        <v>0.76025163629000003</v>
      </c>
      <c r="F50" s="227">
        <v>14.250265517719001</v>
      </c>
      <c r="G50" s="228">
        <v>8.3126548853360003</v>
      </c>
      <c r="H50" s="230">
        <v>1.2687999999999999</v>
      </c>
      <c r="I50" s="227">
        <v>8.8272200000000005</v>
      </c>
      <c r="J50" s="228">
        <v>0.51456511466300003</v>
      </c>
      <c r="K50" s="233">
        <v>0.61944249312499999</v>
      </c>
    </row>
    <row r="51" spans="1:11" ht="14.4" customHeight="1" thickBot="1" x14ac:dyDescent="0.35">
      <c r="A51" s="244" t="s">
        <v>206</v>
      </c>
      <c r="B51" s="222">
        <v>6.7479595936969998</v>
      </c>
      <c r="C51" s="222">
        <v>4.5582000000000003</v>
      </c>
      <c r="D51" s="223">
        <v>-2.189759593697</v>
      </c>
      <c r="E51" s="224">
        <v>0.675493078568</v>
      </c>
      <c r="F51" s="222">
        <v>5.2632828391049999</v>
      </c>
      <c r="G51" s="223">
        <v>3.070248322811</v>
      </c>
      <c r="H51" s="225">
        <v>0.37430000000000002</v>
      </c>
      <c r="I51" s="222">
        <v>2.4367999999999999</v>
      </c>
      <c r="J51" s="223">
        <v>-0.63344832281100005</v>
      </c>
      <c r="K51" s="226">
        <v>0.46298100909399997</v>
      </c>
    </row>
    <row r="52" spans="1:11" ht="14.4" customHeight="1" thickBot="1" x14ac:dyDescent="0.35">
      <c r="A52" s="244" t="s">
        <v>207</v>
      </c>
      <c r="B52" s="222">
        <v>14.000039157041</v>
      </c>
      <c r="C52" s="222">
        <v>11.2155</v>
      </c>
      <c r="D52" s="223">
        <v>-2.7845391570409999</v>
      </c>
      <c r="E52" s="224">
        <v>0.80110490222099995</v>
      </c>
      <c r="F52" s="222">
        <v>8.9869826786139999</v>
      </c>
      <c r="G52" s="223">
        <v>5.2424065625239997</v>
      </c>
      <c r="H52" s="225">
        <v>0.89449999999999996</v>
      </c>
      <c r="I52" s="222">
        <v>6.3904199999999998</v>
      </c>
      <c r="J52" s="223">
        <v>1.148013437475</v>
      </c>
      <c r="K52" s="226">
        <v>0.711075143741</v>
      </c>
    </row>
    <row r="53" spans="1:11" ht="14.4" customHeight="1" thickBot="1" x14ac:dyDescent="0.35">
      <c r="A53" s="243" t="s">
        <v>208</v>
      </c>
      <c r="B53" s="227">
        <v>35.000037892606997</v>
      </c>
      <c r="C53" s="227">
        <v>9.8038399999989991</v>
      </c>
      <c r="D53" s="228">
        <v>-25.196197892607</v>
      </c>
      <c r="E53" s="229">
        <v>0.28010941102600001</v>
      </c>
      <c r="F53" s="227">
        <v>9.5241283526260005</v>
      </c>
      <c r="G53" s="228">
        <v>5.5557415390309997</v>
      </c>
      <c r="H53" s="230">
        <v>9.1730000000000006E-2</v>
      </c>
      <c r="I53" s="227">
        <v>7.2984999999999998</v>
      </c>
      <c r="J53" s="228">
        <v>1.742758460968</v>
      </c>
      <c r="K53" s="233">
        <v>0.76631684599100003</v>
      </c>
    </row>
    <row r="54" spans="1:11" ht="14.4" customHeight="1" thickBot="1" x14ac:dyDescent="0.35">
      <c r="A54" s="244" t="s">
        <v>209</v>
      </c>
      <c r="B54" s="222">
        <v>35.000037892606997</v>
      </c>
      <c r="C54" s="222">
        <v>9.8038399999989991</v>
      </c>
      <c r="D54" s="223">
        <v>-25.196197892607</v>
      </c>
      <c r="E54" s="224">
        <v>0.28010941102600001</v>
      </c>
      <c r="F54" s="222">
        <v>9.5241283526260005</v>
      </c>
      <c r="G54" s="223">
        <v>5.5557415390309997</v>
      </c>
      <c r="H54" s="225">
        <v>9.1730000000000006E-2</v>
      </c>
      <c r="I54" s="222">
        <v>7.2984999999999998</v>
      </c>
      <c r="J54" s="223">
        <v>1.742758460968</v>
      </c>
      <c r="K54" s="226">
        <v>0.76631684599100003</v>
      </c>
    </row>
    <row r="55" spans="1:11" ht="14.4" customHeight="1" thickBot="1" x14ac:dyDescent="0.35">
      <c r="A55" s="243" t="s">
        <v>210</v>
      </c>
      <c r="B55" s="227">
        <v>143.91995133441301</v>
      </c>
      <c r="C55" s="227">
        <v>100.10938</v>
      </c>
      <c r="D55" s="228">
        <v>-43.810571334412003</v>
      </c>
      <c r="E55" s="229">
        <v>0.69559070213499996</v>
      </c>
      <c r="F55" s="227">
        <v>100.133373072841</v>
      </c>
      <c r="G55" s="228">
        <v>58.411134292489997</v>
      </c>
      <c r="H55" s="230">
        <v>9.0932300000000001</v>
      </c>
      <c r="I55" s="227">
        <v>61.229750000000003</v>
      </c>
      <c r="J55" s="228">
        <v>2.8186157075090001</v>
      </c>
      <c r="K55" s="233">
        <v>0.61148194773599995</v>
      </c>
    </row>
    <row r="56" spans="1:11" ht="14.4" customHeight="1" thickBot="1" x14ac:dyDescent="0.35">
      <c r="A56" s="244" t="s">
        <v>211</v>
      </c>
      <c r="B56" s="222">
        <v>143.175711379224</v>
      </c>
      <c r="C56" s="222">
        <v>100.10938</v>
      </c>
      <c r="D56" s="223">
        <v>-43.066331379224003</v>
      </c>
      <c r="E56" s="224">
        <v>0.69920644385499997</v>
      </c>
      <c r="F56" s="222">
        <v>100.133373072841</v>
      </c>
      <c r="G56" s="223">
        <v>58.411134292489997</v>
      </c>
      <c r="H56" s="225">
        <v>9.0932300000000001</v>
      </c>
      <c r="I56" s="222">
        <v>61.229750000000003</v>
      </c>
      <c r="J56" s="223">
        <v>2.8186157075090001</v>
      </c>
      <c r="K56" s="226">
        <v>0.61148194773599995</v>
      </c>
    </row>
    <row r="57" spans="1:11" ht="14.4" customHeight="1" thickBot="1" x14ac:dyDescent="0.35">
      <c r="A57" s="243" t="s">
        <v>212</v>
      </c>
      <c r="B57" s="227">
        <v>58.375796485125001</v>
      </c>
      <c r="C57" s="227">
        <v>63.333869999999997</v>
      </c>
      <c r="D57" s="228">
        <v>4.9580735148740001</v>
      </c>
      <c r="E57" s="229">
        <v>1.0849337193390001</v>
      </c>
      <c r="F57" s="227">
        <v>62.712841621408003</v>
      </c>
      <c r="G57" s="228">
        <v>36.582490945821</v>
      </c>
      <c r="H57" s="230">
        <v>34.36007</v>
      </c>
      <c r="I57" s="227">
        <v>104.36939</v>
      </c>
      <c r="J57" s="228">
        <v>67.786899054177994</v>
      </c>
      <c r="K57" s="233">
        <v>1.664242718103</v>
      </c>
    </row>
    <row r="58" spans="1:11" ht="14.4" customHeight="1" thickBot="1" x14ac:dyDescent="0.35">
      <c r="A58" s="244" t="s">
        <v>213</v>
      </c>
      <c r="B58" s="222">
        <v>37.419357746937003</v>
      </c>
      <c r="C58" s="222">
        <v>30.351870000000002</v>
      </c>
      <c r="D58" s="223">
        <v>-7.0674877469370001</v>
      </c>
      <c r="E58" s="224">
        <v>0.81112749730400002</v>
      </c>
      <c r="F58" s="222">
        <v>27.981459351386999</v>
      </c>
      <c r="G58" s="223">
        <v>16.322517954976</v>
      </c>
      <c r="H58" s="225">
        <v>13.625</v>
      </c>
      <c r="I58" s="222">
        <v>58.325189999999999</v>
      </c>
      <c r="J58" s="223">
        <v>42.002672045023999</v>
      </c>
      <c r="K58" s="226">
        <v>2.0844227339089998</v>
      </c>
    </row>
    <row r="59" spans="1:11" ht="14.4" customHeight="1" thickBot="1" x14ac:dyDescent="0.35">
      <c r="A59" s="244" t="s">
        <v>214</v>
      </c>
      <c r="B59" s="222">
        <v>4.9406564584124654E-324</v>
      </c>
      <c r="C59" s="222">
        <v>9.3740000000000006</v>
      </c>
      <c r="D59" s="223">
        <v>9.3740000000000006</v>
      </c>
      <c r="E59" s="235" t="s">
        <v>167</v>
      </c>
      <c r="F59" s="222">
        <v>10.980927989953001</v>
      </c>
      <c r="G59" s="223">
        <v>6.4055413274720001</v>
      </c>
      <c r="H59" s="225">
        <v>20.73507</v>
      </c>
      <c r="I59" s="222">
        <v>31.331199999999999</v>
      </c>
      <c r="J59" s="223">
        <v>24.925658672527</v>
      </c>
      <c r="K59" s="226">
        <v>2.8532379074569998</v>
      </c>
    </row>
    <row r="60" spans="1:11" ht="14.4" customHeight="1" thickBot="1" x14ac:dyDescent="0.35">
      <c r="A60" s="244" t="s">
        <v>215</v>
      </c>
      <c r="B60" s="222">
        <v>16.956478979029999</v>
      </c>
      <c r="C60" s="222">
        <v>23.608000000000001</v>
      </c>
      <c r="D60" s="223">
        <v>6.6515210209689997</v>
      </c>
      <c r="E60" s="224">
        <v>1.392270177623</v>
      </c>
      <c r="F60" s="222">
        <v>23.750454280067</v>
      </c>
      <c r="G60" s="223">
        <v>13.854431663372001</v>
      </c>
      <c r="H60" s="225">
        <v>4.9406564584124654E-324</v>
      </c>
      <c r="I60" s="222">
        <v>14.712999999999999</v>
      </c>
      <c r="J60" s="223">
        <v>0.85856833662700005</v>
      </c>
      <c r="K60" s="226">
        <v>0.61948288763199999</v>
      </c>
    </row>
    <row r="61" spans="1:11" ht="14.4" customHeight="1" thickBot="1" x14ac:dyDescent="0.35">
      <c r="A61" s="243" t="s">
        <v>216</v>
      </c>
      <c r="B61" s="227">
        <v>36.091187826907003</v>
      </c>
      <c r="C61" s="227">
        <v>49.478400000000001</v>
      </c>
      <c r="D61" s="228">
        <v>13.387212173091999</v>
      </c>
      <c r="E61" s="229">
        <v>1.3709274473669999</v>
      </c>
      <c r="F61" s="227">
        <v>47.226573864830002</v>
      </c>
      <c r="G61" s="228">
        <v>27.548834754484002</v>
      </c>
      <c r="H61" s="230">
        <v>0.44</v>
      </c>
      <c r="I61" s="227">
        <v>70.028999999999996</v>
      </c>
      <c r="J61" s="228">
        <v>42.480165245515003</v>
      </c>
      <c r="K61" s="233">
        <v>1.482830412395</v>
      </c>
    </row>
    <row r="62" spans="1:11" ht="14.4" customHeight="1" thickBot="1" x14ac:dyDescent="0.35">
      <c r="A62" s="244" t="s">
        <v>217</v>
      </c>
      <c r="B62" s="222">
        <v>4.9406564584124654E-324</v>
      </c>
      <c r="C62" s="222">
        <v>4.9406564584124654E-324</v>
      </c>
      <c r="D62" s="223">
        <v>0</v>
      </c>
      <c r="E62" s="224">
        <v>1</v>
      </c>
      <c r="F62" s="222">
        <v>4.9406564584124654E-324</v>
      </c>
      <c r="G62" s="223">
        <v>0</v>
      </c>
      <c r="H62" s="225">
        <v>4.9406564584124654E-324</v>
      </c>
      <c r="I62" s="222">
        <v>6.05</v>
      </c>
      <c r="J62" s="223">
        <v>6.05</v>
      </c>
      <c r="K62" s="232" t="s">
        <v>167</v>
      </c>
    </row>
    <row r="63" spans="1:11" ht="14.4" customHeight="1" thickBot="1" x14ac:dyDescent="0.35">
      <c r="A63" s="244" t="s">
        <v>218</v>
      </c>
      <c r="B63" s="222">
        <v>29.999998193665</v>
      </c>
      <c r="C63" s="222">
        <v>44.244</v>
      </c>
      <c r="D63" s="223">
        <v>14.244001806333999</v>
      </c>
      <c r="E63" s="224">
        <v>1.474800088799</v>
      </c>
      <c r="F63" s="222">
        <v>47.226573864830002</v>
      </c>
      <c r="G63" s="223">
        <v>27.548834754484002</v>
      </c>
      <c r="H63" s="225">
        <v>4.9406564584124654E-324</v>
      </c>
      <c r="I63" s="222">
        <v>3.4584595208887258E-323</v>
      </c>
      <c r="J63" s="223">
        <v>-27.548834754484002</v>
      </c>
      <c r="K63" s="226">
        <v>0</v>
      </c>
    </row>
    <row r="64" spans="1:11" ht="14.4" customHeight="1" thickBot="1" x14ac:dyDescent="0.35">
      <c r="A64" s="244" t="s">
        <v>219</v>
      </c>
      <c r="B64" s="222">
        <v>6.0911896332420001</v>
      </c>
      <c r="C64" s="222">
        <v>5.2343999999999999</v>
      </c>
      <c r="D64" s="223">
        <v>-0.85678963324199997</v>
      </c>
      <c r="E64" s="224">
        <v>0.859339523996</v>
      </c>
      <c r="F64" s="222">
        <v>0</v>
      </c>
      <c r="G64" s="223">
        <v>0</v>
      </c>
      <c r="H64" s="225">
        <v>0.44</v>
      </c>
      <c r="I64" s="222">
        <v>63.978999999999999</v>
      </c>
      <c r="J64" s="223">
        <v>63.978999999999999</v>
      </c>
      <c r="K64" s="232" t="s">
        <v>161</v>
      </c>
    </row>
    <row r="65" spans="1:11" ht="14.4" customHeight="1" thickBot="1" x14ac:dyDescent="0.35">
      <c r="A65" s="241" t="s">
        <v>52</v>
      </c>
      <c r="B65" s="222">
        <v>16718.9989933297</v>
      </c>
      <c r="C65" s="222">
        <v>17017.26052</v>
      </c>
      <c r="D65" s="223">
        <v>298.26152667032898</v>
      </c>
      <c r="E65" s="224">
        <v>1.0178396760940001</v>
      </c>
      <c r="F65" s="222">
        <v>16584.995517330699</v>
      </c>
      <c r="G65" s="223">
        <v>9674.5807184429304</v>
      </c>
      <c r="H65" s="225">
        <v>1838.9947</v>
      </c>
      <c r="I65" s="222">
        <v>9665.5177899999999</v>
      </c>
      <c r="J65" s="223">
        <v>-9.0629284429299997</v>
      </c>
      <c r="K65" s="226">
        <v>0.58278687985699995</v>
      </c>
    </row>
    <row r="66" spans="1:11" ht="14.4" customHeight="1" thickBot="1" x14ac:dyDescent="0.35">
      <c r="A66" s="246" t="s">
        <v>220</v>
      </c>
      <c r="B66" s="227">
        <v>12383.999254345001</v>
      </c>
      <c r="C66" s="227">
        <v>12613.277</v>
      </c>
      <c r="D66" s="228">
        <v>229.27774565496301</v>
      </c>
      <c r="E66" s="229">
        <v>1.018514030964</v>
      </c>
      <c r="F66" s="227">
        <v>12284.9999999993</v>
      </c>
      <c r="G66" s="228">
        <v>7166.2499999996098</v>
      </c>
      <c r="H66" s="230">
        <v>1362.2190000000001</v>
      </c>
      <c r="I66" s="227">
        <v>7166.2979999999998</v>
      </c>
      <c r="J66" s="228">
        <v>4.8000000392000003E-2</v>
      </c>
      <c r="K66" s="233">
        <v>0.58333724053699998</v>
      </c>
    </row>
    <row r="67" spans="1:11" ht="14.4" customHeight="1" thickBot="1" x14ac:dyDescent="0.35">
      <c r="A67" s="243" t="s">
        <v>221</v>
      </c>
      <c r="B67" s="227">
        <v>12345.999216633099</v>
      </c>
      <c r="C67" s="227">
        <v>12580.012000000001</v>
      </c>
      <c r="D67" s="228">
        <v>234.01278336693801</v>
      </c>
      <c r="E67" s="229">
        <v>1.018954543837</v>
      </c>
      <c r="F67" s="227">
        <v>12284.9999999993</v>
      </c>
      <c r="G67" s="228">
        <v>7166.2499999996098</v>
      </c>
      <c r="H67" s="230">
        <v>1362.2190000000001</v>
      </c>
      <c r="I67" s="227">
        <v>7139.9070000000002</v>
      </c>
      <c r="J67" s="228">
        <v>-26.342999999606999</v>
      </c>
      <c r="K67" s="233">
        <v>0.581189010989</v>
      </c>
    </row>
    <row r="68" spans="1:11" ht="14.4" customHeight="1" thickBot="1" x14ac:dyDescent="0.35">
      <c r="A68" s="244" t="s">
        <v>222</v>
      </c>
      <c r="B68" s="222">
        <v>12345.999216633099</v>
      </c>
      <c r="C68" s="222">
        <v>12580.012000000001</v>
      </c>
      <c r="D68" s="223">
        <v>234.01278336693801</v>
      </c>
      <c r="E68" s="224">
        <v>1.018954543837</v>
      </c>
      <c r="F68" s="222">
        <v>12284.9999999993</v>
      </c>
      <c r="G68" s="223">
        <v>7166.2499999996098</v>
      </c>
      <c r="H68" s="225">
        <v>1362.2190000000001</v>
      </c>
      <c r="I68" s="222">
        <v>7139.9070000000002</v>
      </c>
      <c r="J68" s="223">
        <v>-26.342999999606999</v>
      </c>
      <c r="K68" s="226">
        <v>0.581189010989</v>
      </c>
    </row>
    <row r="69" spans="1:11" ht="14.4" customHeight="1" thickBot="1" x14ac:dyDescent="0.35">
      <c r="A69" s="243" t="s">
        <v>223</v>
      </c>
      <c r="B69" s="227">
        <v>4.9406564584124654E-324</v>
      </c>
      <c r="C69" s="227">
        <v>3.5000000000000003E-2</v>
      </c>
      <c r="D69" s="228">
        <v>3.5000000000000003E-2</v>
      </c>
      <c r="E69" s="234" t="s">
        <v>167</v>
      </c>
      <c r="F69" s="227">
        <v>0</v>
      </c>
      <c r="G69" s="228">
        <v>0</v>
      </c>
      <c r="H69" s="230">
        <v>4.9406564584124654E-324</v>
      </c>
      <c r="I69" s="227">
        <v>-3.5000000000000003E-2</v>
      </c>
      <c r="J69" s="228">
        <v>-3.5000000000000003E-2</v>
      </c>
      <c r="K69" s="231" t="s">
        <v>161</v>
      </c>
    </row>
    <row r="70" spans="1:11" ht="14.4" customHeight="1" thickBot="1" x14ac:dyDescent="0.35">
      <c r="A70" s="244" t="s">
        <v>224</v>
      </c>
      <c r="B70" s="222">
        <v>4.9406564584124654E-324</v>
      </c>
      <c r="C70" s="222">
        <v>3.5000000000000003E-2</v>
      </c>
      <c r="D70" s="223">
        <v>3.5000000000000003E-2</v>
      </c>
      <c r="E70" s="235" t="s">
        <v>167</v>
      </c>
      <c r="F70" s="222">
        <v>0</v>
      </c>
      <c r="G70" s="223">
        <v>0</v>
      </c>
      <c r="H70" s="225">
        <v>4.9406564584124654E-324</v>
      </c>
      <c r="I70" s="222">
        <v>-3.5000000000000003E-2</v>
      </c>
      <c r="J70" s="223">
        <v>-3.5000000000000003E-2</v>
      </c>
      <c r="K70" s="232" t="s">
        <v>161</v>
      </c>
    </row>
    <row r="71" spans="1:11" ht="14.4" customHeight="1" thickBot="1" x14ac:dyDescent="0.35">
      <c r="A71" s="243" t="s">
        <v>225</v>
      </c>
      <c r="B71" s="227">
        <v>4.9406564584124654E-324</v>
      </c>
      <c r="C71" s="227">
        <v>26.2</v>
      </c>
      <c r="D71" s="228">
        <v>26.2</v>
      </c>
      <c r="E71" s="234" t="s">
        <v>167</v>
      </c>
      <c r="F71" s="227">
        <v>0</v>
      </c>
      <c r="G71" s="228">
        <v>0</v>
      </c>
      <c r="H71" s="230">
        <v>4.9406564584124654E-324</v>
      </c>
      <c r="I71" s="227">
        <v>13.1</v>
      </c>
      <c r="J71" s="228">
        <v>13.1</v>
      </c>
      <c r="K71" s="231" t="s">
        <v>161</v>
      </c>
    </row>
    <row r="72" spans="1:11" ht="14.4" customHeight="1" thickBot="1" x14ac:dyDescent="0.35">
      <c r="A72" s="244" t="s">
        <v>226</v>
      </c>
      <c r="B72" s="222">
        <v>4.9406564584124654E-324</v>
      </c>
      <c r="C72" s="222">
        <v>26.2</v>
      </c>
      <c r="D72" s="223">
        <v>26.2</v>
      </c>
      <c r="E72" s="235" t="s">
        <v>167</v>
      </c>
      <c r="F72" s="222">
        <v>0</v>
      </c>
      <c r="G72" s="223">
        <v>0</v>
      </c>
      <c r="H72" s="225">
        <v>4.9406564584124654E-324</v>
      </c>
      <c r="I72" s="222">
        <v>13.1</v>
      </c>
      <c r="J72" s="223">
        <v>13.1</v>
      </c>
      <c r="K72" s="232" t="s">
        <v>161</v>
      </c>
    </row>
    <row r="73" spans="1:11" ht="14.4" customHeight="1" thickBot="1" x14ac:dyDescent="0.35">
      <c r="A73" s="243" t="s">
        <v>227</v>
      </c>
      <c r="B73" s="227">
        <v>38.000037711973</v>
      </c>
      <c r="C73" s="227">
        <v>7.03</v>
      </c>
      <c r="D73" s="228">
        <v>-30.970037711972999</v>
      </c>
      <c r="E73" s="229">
        <v>0.184999816402</v>
      </c>
      <c r="F73" s="227">
        <v>0</v>
      </c>
      <c r="G73" s="228">
        <v>0</v>
      </c>
      <c r="H73" s="230">
        <v>4.9406564584124654E-324</v>
      </c>
      <c r="I73" s="227">
        <v>13.326000000000001</v>
      </c>
      <c r="J73" s="228">
        <v>13.326000000000001</v>
      </c>
      <c r="K73" s="231" t="s">
        <v>161</v>
      </c>
    </row>
    <row r="74" spans="1:11" ht="14.4" customHeight="1" thickBot="1" x14ac:dyDescent="0.35">
      <c r="A74" s="244" t="s">
        <v>228</v>
      </c>
      <c r="B74" s="222">
        <v>38.000037711973</v>
      </c>
      <c r="C74" s="222">
        <v>7.03</v>
      </c>
      <c r="D74" s="223">
        <v>-30.970037711972999</v>
      </c>
      <c r="E74" s="224">
        <v>0.184999816402</v>
      </c>
      <c r="F74" s="222">
        <v>0</v>
      </c>
      <c r="G74" s="223">
        <v>0</v>
      </c>
      <c r="H74" s="225">
        <v>4.9406564584124654E-324</v>
      </c>
      <c r="I74" s="222">
        <v>13.326000000000001</v>
      </c>
      <c r="J74" s="223">
        <v>13.326000000000001</v>
      </c>
      <c r="K74" s="232" t="s">
        <v>161</v>
      </c>
    </row>
    <row r="75" spans="1:11" ht="14.4" customHeight="1" thickBot="1" x14ac:dyDescent="0.35">
      <c r="A75" s="242" t="s">
        <v>229</v>
      </c>
      <c r="B75" s="222">
        <v>4210.9997864508196</v>
      </c>
      <c r="C75" s="222">
        <v>4278.1117999999997</v>
      </c>
      <c r="D75" s="223">
        <v>67.112013549181</v>
      </c>
      <c r="E75" s="224">
        <v>1.0159373110779999</v>
      </c>
      <c r="F75" s="222">
        <v>4176.9955173314202</v>
      </c>
      <c r="G75" s="223">
        <v>2436.5807184433302</v>
      </c>
      <c r="H75" s="225">
        <v>463.15375</v>
      </c>
      <c r="I75" s="222">
        <v>2427.68939</v>
      </c>
      <c r="J75" s="223">
        <v>-8.8913284433259996</v>
      </c>
      <c r="K75" s="226">
        <v>0.58120469124899998</v>
      </c>
    </row>
    <row r="76" spans="1:11" ht="14.4" customHeight="1" thickBot="1" x14ac:dyDescent="0.35">
      <c r="A76" s="243" t="s">
        <v>230</v>
      </c>
      <c r="B76" s="227">
        <v>1114.99997286456</v>
      </c>
      <c r="C76" s="227">
        <v>1133.10816</v>
      </c>
      <c r="D76" s="228">
        <v>18.108187135442002</v>
      </c>
      <c r="E76" s="229">
        <v>1.016240526974</v>
      </c>
      <c r="F76" s="227">
        <v>1105.9999914872101</v>
      </c>
      <c r="G76" s="228">
        <v>645.16666170087206</v>
      </c>
      <c r="H76" s="230">
        <v>122.599</v>
      </c>
      <c r="I76" s="227">
        <v>642.71253999999999</v>
      </c>
      <c r="J76" s="228">
        <v>-2.4541217008720002</v>
      </c>
      <c r="K76" s="233">
        <v>0.581114416769</v>
      </c>
    </row>
    <row r="77" spans="1:11" ht="14.4" customHeight="1" thickBot="1" x14ac:dyDescent="0.35">
      <c r="A77" s="244" t="s">
        <v>231</v>
      </c>
      <c r="B77" s="222">
        <v>1114.99997286456</v>
      </c>
      <c r="C77" s="222">
        <v>1133.10816</v>
      </c>
      <c r="D77" s="223">
        <v>18.108187135442002</v>
      </c>
      <c r="E77" s="224">
        <v>1.016240526974</v>
      </c>
      <c r="F77" s="222">
        <v>1105.9999914872101</v>
      </c>
      <c r="G77" s="223">
        <v>645.16666170087206</v>
      </c>
      <c r="H77" s="225">
        <v>122.599</v>
      </c>
      <c r="I77" s="222">
        <v>642.71253999999999</v>
      </c>
      <c r="J77" s="223">
        <v>-2.4541217008720002</v>
      </c>
      <c r="K77" s="226">
        <v>0.581114416769</v>
      </c>
    </row>
    <row r="78" spans="1:11" ht="14.4" customHeight="1" thickBot="1" x14ac:dyDescent="0.35">
      <c r="A78" s="243" t="s">
        <v>232</v>
      </c>
      <c r="B78" s="227">
        <v>3095.9998135862602</v>
      </c>
      <c r="C78" s="227">
        <v>3145.0036399999999</v>
      </c>
      <c r="D78" s="228">
        <v>49.003826413738999</v>
      </c>
      <c r="E78" s="229">
        <v>1.0158281102590001</v>
      </c>
      <c r="F78" s="227">
        <v>3070.9955258442101</v>
      </c>
      <c r="G78" s="228">
        <v>1791.4140567424499</v>
      </c>
      <c r="H78" s="230">
        <v>340.55475000000001</v>
      </c>
      <c r="I78" s="227">
        <v>1784.97685</v>
      </c>
      <c r="J78" s="228">
        <v>-6.4372067424530002</v>
      </c>
      <c r="K78" s="233">
        <v>0.58123720304299997</v>
      </c>
    </row>
    <row r="79" spans="1:11" ht="14.4" customHeight="1" thickBot="1" x14ac:dyDescent="0.35">
      <c r="A79" s="244" t="s">
        <v>233</v>
      </c>
      <c r="B79" s="222">
        <v>3095.9998135862602</v>
      </c>
      <c r="C79" s="222">
        <v>3145.0036399999999</v>
      </c>
      <c r="D79" s="223">
        <v>49.003826413738999</v>
      </c>
      <c r="E79" s="224">
        <v>1.0158281102590001</v>
      </c>
      <c r="F79" s="222">
        <v>3070.9955258442101</v>
      </c>
      <c r="G79" s="223">
        <v>1791.4140567424499</v>
      </c>
      <c r="H79" s="225">
        <v>340.55475000000001</v>
      </c>
      <c r="I79" s="222">
        <v>1784.97685</v>
      </c>
      <c r="J79" s="223">
        <v>-6.4372067424530002</v>
      </c>
      <c r="K79" s="226">
        <v>0.58123720304299997</v>
      </c>
    </row>
    <row r="80" spans="1:11" ht="14.4" customHeight="1" thickBot="1" x14ac:dyDescent="0.35">
      <c r="A80" s="242" t="s">
        <v>234</v>
      </c>
      <c r="B80" s="222">
        <v>123.999952533819</v>
      </c>
      <c r="C80" s="222">
        <v>125.87172</v>
      </c>
      <c r="D80" s="223">
        <v>1.871767466181</v>
      </c>
      <c r="E80" s="224">
        <v>1.0150949046990001</v>
      </c>
      <c r="F80" s="222">
        <v>122.99999999999299</v>
      </c>
      <c r="G80" s="223">
        <v>71.749999999996007</v>
      </c>
      <c r="H80" s="225">
        <v>13.62195</v>
      </c>
      <c r="I80" s="222">
        <v>71.5304</v>
      </c>
      <c r="J80" s="223">
        <v>-0.21959999999599999</v>
      </c>
      <c r="K80" s="226">
        <v>0.58154796747899995</v>
      </c>
    </row>
    <row r="81" spans="1:11" ht="14.4" customHeight="1" thickBot="1" x14ac:dyDescent="0.35">
      <c r="A81" s="243" t="s">
        <v>235</v>
      </c>
      <c r="B81" s="227">
        <v>123.999952533819</v>
      </c>
      <c r="C81" s="227">
        <v>125.87172</v>
      </c>
      <c r="D81" s="228">
        <v>1.871767466181</v>
      </c>
      <c r="E81" s="229">
        <v>1.0150949046990001</v>
      </c>
      <c r="F81" s="227">
        <v>122.99999999999299</v>
      </c>
      <c r="G81" s="228">
        <v>71.749999999996007</v>
      </c>
      <c r="H81" s="230">
        <v>13.62195</v>
      </c>
      <c r="I81" s="227">
        <v>71.5304</v>
      </c>
      <c r="J81" s="228">
        <v>-0.21959999999599999</v>
      </c>
      <c r="K81" s="233">
        <v>0.58154796747899995</v>
      </c>
    </row>
    <row r="82" spans="1:11" ht="14.4" customHeight="1" thickBot="1" x14ac:dyDescent="0.35">
      <c r="A82" s="244" t="s">
        <v>236</v>
      </c>
      <c r="B82" s="222">
        <v>123.999952533819</v>
      </c>
      <c r="C82" s="222">
        <v>125.87172</v>
      </c>
      <c r="D82" s="223">
        <v>1.871767466181</v>
      </c>
      <c r="E82" s="224">
        <v>1.0150949046990001</v>
      </c>
      <c r="F82" s="222">
        <v>122.99999999999299</v>
      </c>
      <c r="G82" s="223">
        <v>71.749999999996007</v>
      </c>
      <c r="H82" s="225">
        <v>13.62195</v>
      </c>
      <c r="I82" s="222">
        <v>71.5304</v>
      </c>
      <c r="J82" s="223">
        <v>-0.21959999999599999</v>
      </c>
      <c r="K82" s="226">
        <v>0.58154796747899995</v>
      </c>
    </row>
    <row r="83" spans="1:11" ht="14.4" customHeight="1" thickBot="1" x14ac:dyDescent="0.35">
      <c r="A83" s="241" t="s">
        <v>237</v>
      </c>
      <c r="B83" s="222">
        <v>4.9406564584124654E-324</v>
      </c>
      <c r="C83" s="222">
        <v>33.741999999999997</v>
      </c>
      <c r="D83" s="223">
        <v>33.741999999999997</v>
      </c>
      <c r="E83" s="235" t="s">
        <v>167</v>
      </c>
      <c r="F83" s="222">
        <v>0</v>
      </c>
      <c r="G83" s="223">
        <v>0</v>
      </c>
      <c r="H83" s="225">
        <v>4.9406564584124654E-324</v>
      </c>
      <c r="I83" s="222">
        <v>15.1</v>
      </c>
      <c r="J83" s="223">
        <v>15.1</v>
      </c>
      <c r="K83" s="232" t="s">
        <v>161</v>
      </c>
    </row>
    <row r="84" spans="1:11" ht="14.4" customHeight="1" thickBot="1" x14ac:dyDescent="0.35">
      <c r="A84" s="242" t="s">
        <v>238</v>
      </c>
      <c r="B84" s="222">
        <v>4.9406564584124654E-324</v>
      </c>
      <c r="C84" s="222">
        <v>33.741999999999997</v>
      </c>
      <c r="D84" s="223">
        <v>33.741999999999997</v>
      </c>
      <c r="E84" s="235" t="s">
        <v>167</v>
      </c>
      <c r="F84" s="222">
        <v>0</v>
      </c>
      <c r="G84" s="223">
        <v>0</v>
      </c>
      <c r="H84" s="225">
        <v>4.9406564584124654E-324</v>
      </c>
      <c r="I84" s="222">
        <v>15.1</v>
      </c>
      <c r="J84" s="223">
        <v>15.1</v>
      </c>
      <c r="K84" s="232" t="s">
        <v>161</v>
      </c>
    </row>
    <row r="85" spans="1:11" ht="14.4" customHeight="1" thickBot="1" x14ac:dyDescent="0.35">
      <c r="A85" s="243" t="s">
        <v>239</v>
      </c>
      <c r="B85" s="227">
        <v>4.9406564584124654E-324</v>
      </c>
      <c r="C85" s="227">
        <v>27.242000000000001</v>
      </c>
      <c r="D85" s="228">
        <v>27.242000000000001</v>
      </c>
      <c r="E85" s="234" t="s">
        <v>167</v>
      </c>
      <c r="F85" s="227">
        <v>0</v>
      </c>
      <c r="G85" s="228">
        <v>0</v>
      </c>
      <c r="H85" s="230">
        <v>4.9406564584124654E-324</v>
      </c>
      <c r="I85" s="227">
        <v>15.1</v>
      </c>
      <c r="J85" s="228">
        <v>15.1</v>
      </c>
      <c r="K85" s="231" t="s">
        <v>161</v>
      </c>
    </row>
    <row r="86" spans="1:11" ht="14.4" customHeight="1" thickBot="1" x14ac:dyDescent="0.35">
      <c r="A86" s="244" t="s">
        <v>240</v>
      </c>
      <c r="B86" s="222">
        <v>4.9406564584124654E-324</v>
      </c>
      <c r="C86" s="222">
        <v>5</v>
      </c>
      <c r="D86" s="223">
        <v>5</v>
      </c>
      <c r="E86" s="235" t="s">
        <v>167</v>
      </c>
      <c r="F86" s="222">
        <v>0</v>
      </c>
      <c r="G86" s="223">
        <v>0</v>
      </c>
      <c r="H86" s="225">
        <v>4.9406564584124654E-324</v>
      </c>
      <c r="I86" s="222">
        <v>9.3000000000000007</v>
      </c>
      <c r="J86" s="223">
        <v>9.3000000000000007</v>
      </c>
      <c r="K86" s="232" t="s">
        <v>161</v>
      </c>
    </row>
    <row r="87" spans="1:11" ht="14.4" customHeight="1" thickBot="1" x14ac:dyDescent="0.35">
      <c r="A87" s="244" t="s">
        <v>241</v>
      </c>
      <c r="B87" s="222">
        <v>4.9406564584124654E-324</v>
      </c>
      <c r="C87" s="222">
        <v>21.762</v>
      </c>
      <c r="D87" s="223">
        <v>21.762</v>
      </c>
      <c r="E87" s="235" t="s">
        <v>167</v>
      </c>
      <c r="F87" s="222">
        <v>0</v>
      </c>
      <c r="G87" s="223">
        <v>0</v>
      </c>
      <c r="H87" s="225">
        <v>4.9406564584124654E-324</v>
      </c>
      <c r="I87" s="222">
        <v>5.5999999999989996</v>
      </c>
      <c r="J87" s="223">
        <v>5.5999999999989996</v>
      </c>
      <c r="K87" s="232" t="s">
        <v>161</v>
      </c>
    </row>
    <row r="88" spans="1:11" ht="14.4" customHeight="1" thickBot="1" x14ac:dyDescent="0.35">
      <c r="A88" s="244" t="s">
        <v>242</v>
      </c>
      <c r="B88" s="222">
        <v>4.9406564584124654E-324</v>
      </c>
      <c r="C88" s="222">
        <v>0.48</v>
      </c>
      <c r="D88" s="223">
        <v>0.48</v>
      </c>
      <c r="E88" s="235" t="s">
        <v>167</v>
      </c>
      <c r="F88" s="222">
        <v>0</v>
      </c>
      <c r="G88" s="223">
        <v>0</v>
      </c>
      <c r="H88" s="225">
        <v>4.9406564584124654E-324</v>
      </c>
      <c r="I88" s="222">
        <v>0.2</v>
      </c>
      <c r="J88" s="223">
        <v>0.2</v>
      </c>
      <c r="K88" s="232" t="s">
        <v>161</v>
      </c>
    </row>
    <row r="89" spans="1:11" ht="14.4" customHeight="1" thickBot="1" x14ac:dyDescent="0.35">
      <c r="A89" s="243" t="s">
        <v>243</v>
      </c>
      <c r="B89" s="227">
        <v>4.9406564584124654E-324</v>
      </c>
      <c r="C89" s="227">
        <v>6.5</v>
      </c>
      <c r="D89" s="228">
        <v>6.5</v>
      </c>
      <c r="E89" s="234" t="s">
        <v>167</v>
      </c>
      <c r="F89" s="227">
        <v>0</v>
      </c>
      <c r="G89" s="228">
        <v>0</v>
      </c>
      <c r="H89" s="230">
        <v>4.9406564584124654E-324</v>
      </c>
      <c r="I89" s="227">
        <v>3.4584595208887258E-323</v>
      </c>
      <c r="J89" s="228">
        <v>3.4584595208887258E-323</v>
      </c>
      <c r="K89" s="231" t="s">
        <v>161</v>
      </c>
    </row>
    <row r="90" spans="1:11" ht="14.4" customHeight="1" thickBot="1" x14ac:dyDescent="0.35">
      <c r="A90" s="244" t="s">
        <v>244</v>
      </c>
      <c r="B90" s="222">
        <v>4.9406564584124654E-324</v>
      </c>
      <c r="C90" s="222">
        <v>6.5</v>
      </c>
      <c r="D90" s="223">
        <v>6.5</v>
      </c>
      <c r="E90" s="235" t="s">
        <v>167</v>
      </c>
      <c r="F90" s="222">
        <v>0</v>
      </c>
      <c r="G90" s="223">
        <v>0</v>
      </c>
      <c r="H90" s="225">
        <v>4.9406564584124654E-324</v>
      </c>
      <c r="I90" s="222">
        <v>3.4584595208887258E-323</v>
      </c>
      <c r="J90" s="223">
        <v>3.4584595208887258E-323</v>
      </c>
      <c r="K90" s="232" t="s">
        <v>161</v>
      </c>
    </row>
    <row r="91" spans="1:11" ht="14.4" customHeight="1" thickBot="1" x14ac:dyDescent="0.35">
      <c r="A91" s="241" t="s">
        <v>245</v>
      </c>
      <c r="B91" s="222">
        <v>994.74990141454703</v>
      </c>
      <c r="C91" s="222">
        <v>244.26560000000001</v>
      </c>
      <c r="D91" s="223">
        <v>-750.48430141454696</v>
      </c>
      <c r="E91" s="224">
        <v>0.24555478683900001</v>
      </c>
      <c r="F91" s="222">
        <v>860.99999999995305</v>
      </c>
      <c r="G91" s="223">
        <v>502.24999999997198</v>
      </c>
      <c r="H91" s="225">
        <v>300.03865999999999</v>
      </c>
      <c r="I91" s="222">
        <v>437.04268000000002</v>
      </c>
      <c r="J91" s="223">
        <v>-65.207319999972</v>
      </c>
      <c r="K91" s="226">
        <v>0.50759893147500001</v>
      </c>
    </row>
    <row r="92" spans="1:11" ht="14.4" customHeight="1" thickBot="1" x14ac:dyDescent="0.35">
      <c r="A92" s="242" t="s">
        <v>246</v>
      </c>
      <c r="B92" s="222">
        <v>972.99990141454703</v>
      </c>
      <c r="C92" s="222">
        <v>222.51599999999999</v>
      </c>
      <c r="D92" s="223">
        <v>-750.48390141454695</v>
      </c>
      <c r="E92" s="224">
        <v>0.228690670653</v>
      </c>
      <c r="F92" s="222">
        <v>860.99999999995305</v>
      </c>
      <c r="G92" s="223">
        <v>502.24999999997198</v>
      </c>
      <c r="H92" s="225">
        <v>159.27199999999999</v>
      </c>
      <c r="I92" s="222">
        <v>254.26400000000001</v>
      </c>
      <c r="J92" s="223">
        <v>-247.98599999997199</v>
      </c>
      <c r="K92" s="226">
        <v>0.29531242741000002</v>
      </c>
    </row>
    <row r="93" spans="1:11" ht="14.4" customHeight="1" thickBot="1" x14ac:dyDescent="0.35">
      <c r="A93" s="243" t="s">
        <v>247</v>
      </c>
      <c r="B93" s="227">
        <v>972.99990141454703</v>
      </c>
      <c r="C93" s="227">
        <v>222.51599999999999</v>
      </c>
      <c r="D93" s="228">
        <v>-750.48390141454695</v>
      </c>
      <c r="E93" s="229">
        <v>0.228690670653</v>
      </c>
      <c r="F93" s="227">
        <v>860.99999999995305</v>
      </c>
      <c r="G93" s="228">
        <v>502.24999999997198</v>
      </c>
      <c r="H93" s="230">
        <v>13.007</v>
      </c>
      <c r="I93" s="227">
        <v>100.681</v>
      </c>
      <c r="J93" s="228">
        <v>-401.56899999997199</v>
      </c>
      <c r="K93" s="233">
        <v>0.116934959349</v>
      </c>
    </row>
    <row r="94" spans="1:11" ht="14.4" customHeight="1" thickBot="1" x14ac:dyDescent="0.35">
      <c r="A94" s="244" t="s">
        <v>248</v>
      </c>
      <c r="B94" s="222">
        <v>59.99999638733</v>
      </c>
      <c r="C94" s="222">
        <v>60</v>
      </c>
      <c r="D94" s="223">
        <v>3.6126694098470601E-6</v>
      </c>
      <c r="E94" s="224">
        <v>1.000000060211</v>
      </c>
      <c r="F94" s="222">
        <v>0</v>
      </c>
      <c r="G94" s="223">
        <v>0</v>
      </c>
      <c r="H94" s="225">
        <v>4.9406564584124654E-324</v>
      </c>
      <c r="I94" s="222">
        <v>3.4584595208887258E-323</v>
      </c>
      <c r="J94" s="223">
        <v>3.4584595208887258E-323</v>
      </c>
      <c r="K94" s="232" t="s">
        <v>161</v>
      </c>
    </row>
    <row r="95" spans="1:11" ht="14.4" customHeight="1" thickBot="1" x14ac:dyDescent="0.35">
      <c r="A95" s="244" t="s">
        <v>249</v>
      </c>
      <c r="B95" s="222">
        <v>894.99990611101703</v>
      </c>
      <c r="C95" s="222">
        <v>144.816</v>
      </c>
      <c r="D95" s="223">
        <v>-750.183906111017</v>
      </c>
      <c r="E95" s="224">
        <v>0.16180560356599999</v>
      </c>
      <c r="F95" s="222">
        <v>847.99999999995305</v>
      </c>
      <c r="G95" s="223">
        <v>494.666666666639</v>
      </c>
      <c r="H95" s="225">
        <v>11.928000000000001</v>
      </c>
      <c r="I95" s="222">
        <v>93.128</v>
      </c>
      <c r="J95" s="223">
        <v>-401.53866666663902</v>
      </c>
      <c r="K95" s="226">
        <v>0.109820754716</v>
      </c>
    </row>
    <row r="96" spans="1:11" ht="14.4" customHeight="1" thickBot="1" x14ac:dyDescent="0.35">
      <c r="A96" s="244" t="s">
        <v>250</v>
      </c>
      <c r="B96" s="222">
        <v>17.999998916199001</v>
      </c>
      <c r="C96" s="222">
        <v>17.7</v>
      </c>
      <c r="D96" s="223">
        <v>-0.29999891619899999</v>
      </c>
      <c r="E96" s="224">
        <v>0.98333339253999996</v>
      </c>
      <c r="F96" s="222">
        <v>12.999999999999</v>
      </c>
      <c r="G96" s="223">
        <v>7.5833333333319999</v>
      </c>
      <c r="H96" s="225">
        <v>1.079</v>
      </c>
      <c r="I96" s="222">
        <v>7.5529999999999999</v>
      </c>
      <c r="J96" s="223">
        <v>-3.0333333332000001E-2</v>
      </c>
      <c r="K96" s="226">
        <v>0.58099999999999996</v>
      </c>
    </row>
    <row r="97" spans="1:11" ht="14.4" customHeight="1" thickBot="1" x14ac:dyDescent="0.35">
      <c r="A97" s="243" t="s">
        <v>251</v>
      </c>
      <c r="B97" s="227">
        <v>4.9406564584124654E-324</v>
      </c>
      <c r="C97" s="227">
        <v>4.9406564584124654E-324</v>
      </c>
      <c r="D97" s="228">
        <v>0</v>
      </c>
      <c r="E97" s="229">
        <v>1</v>
      </c>
      <c r="F97" s="227">
        <v>4.9406564584124654E-324</v>
      </c>
      <c r="G97" s="228">
        <v>0</v>
      </c>
      <c r="H97" s="230">
        <v>146.26499999999999</v>
      </c>
      <c r="I97" s="227">
        <v>153.583</v>
      </c>
      <c r="J97" s="228">
        <v>153.583</v>
      </c>
      <c r="K97" s="231" t="s">
        <v>167</v>
      </c>
    </row>
    <row r="98" spans="1:11" ht="14.4" customHeight="1" thickBot="1" x14ac:dyDescent="0.35">
      <c r="A98" s="244" t="s">
        <v>252</v>
      </c>
      <c r="B98" s="222">
        <v>4.9406564584124654E-324</v>
      </c>
      <c r="C98" s="222">
        <v>4.9406564584124654E-324</v>
      </c>
      <c r="D98" s="223">
        <v>0</v>
      </c>
      <c r="E98" s="224">
        <v>1</v>
      </c>
      <c r="F98" s="222">
        <v>4.9406564584124654E-324</v>
      </c>
      <c r="G98" s="223">
        <v>0</v>
      </c>
      <c r="H98" s="225">
        <v>146.26499999999999</v>
      </c>
      <c r="I98" s="222">
        <v>153.583</v>
      </c>
      <c r="J98" s="223">
        <v>153.583</v>
      </c>
      <c r="K98" s="232" t="s">
        <v>167</v>
      </c>
    </row>
    <row r="99" spans="1:11" ht="14.4" customHeight="1" thickBot="1" x14ac:dyDescent="0.35">
      <c r="A99" s="242" t="s">
        <v>253</v>
      </c>
      <c r="B99" s="222">
        <v>21.75</v>
      </c>
      <c r="C99" s="222">
        <v>21.749600000000001</v>
      </c>
      <c r="D99" s="223">
        <v>-4.0000000000000002E-4</v>
      </c>
      <c r="E99" s="224">
        <v>0.99998160919500001</v>
      </c>
      <c r="F99" s="222">
        <v>0</v>
      </c>
      <c r="G99" s="223">
        <v>0</v>
      </c>
      <c r="H99" s="225">
        <v>140.76666</v>
      </c>
      <c r="I99" s="222">
        <v>182.77868000000001</v>
      </c>
      <c r="J99" s="223">
        <v>182.77868000000001</v>
      </c>
      <c r="K99" s="232" t="s">
        <v>161</v>
      </c>
    </row>
    <row r="100" spans="1:11" ht="14.4" customHeight="1" thickBot="1" x14ac:dyDescent="0.35">
      <c r="A100" s="243" t="s">
        <v>254</v>
      </c>
      <c r="B100" s="227">
        <v>21.75</v>
      </c>
      <c r="C100" s="227">
        <v>21.749600000000001</v>
      </c>
      <c r="D100" s="228">
        <v>-4.0000000000000002E-4</v>
      </c>
      <c r="E100" s="229">
        <v>0.99998160919500001</v>
      </c>
      <c r="F100" s="227">
        <v>0</v>
      </c>
      <c r="G100" s="228">
        <v>0</v>
      </c>
      <c r="H100" s="230">
        <v>140.76666</v>
      </c>
      <c r="I100" s="227">
        <v>177.59968000000001</v>
      </c>
      <c r="J100" s="228">
        <v>177.59968000000001</v>
      </c>
      <c r="K100" s="231" t="s">
        <v>161</v>
      </c>
    </row>
    <row r="101" spans="1:11" ht="14.4" customHeight="1" thickBot="1" x14ac:dyDescent="0.35">
      <c r="A101" s="244" t="s">
        <v>255</v>
      </c>
      <c r="B101" s="222">
        <v>21.75</v>
      </c>
      <c r="C101" s="222">
        <v>21.749600000000001</v>
      </c>
      <c r="D101" s="223">
        <v>-4.0000000000000002E-4</v>
      </c>
      <c r="E101" s="224">
        <v>0.99998160919500001</v>
      </c>
      <c r="F101" s="222">
        <v>0</v>
      </c>
      <c r="G101" s="223">
        <v>0</v>
      </c>
      <c r="H101" s="225">
        <v>140.76666</v>
      </c>
      <c r="I101" s="222">
        <v>177.59968000000001</v>
      </c>
      <c r="J101" s="223">
        <v>177.59968000000001</v>
      </c>
      <c r="K101" s="232" t="s">
        <v>161</v>
      </c>
    </row>
    <row r="102" spans="1:11" ht="14.4" customHeight="1" thickBot="1" x14ac:dyDescent="0.35">
      <c r="A102" s="243" t="s">
        <v>256</v>
      </c>
      <c r="B102" s="227">
        <v>4.9406564584124654E-324</v>
      </c>
      <c r="C102" s="227">
        <v>4.9406564584124654E-324</v>
      </c>
      <c r="D102" s="228">
        <v>0</v>
      </c>
      <c r="E102" s="229">
        <v>1</v>
      </c>
      <c r="F102" s="227">
        <v>4.9406564584124654E-324</v>
      </c>
      <c r="G102" s="228">
        <v>0</v>
      </c>
      <c r="H102" s="230">
        <v>4.9406564584124654E-324</v>
      </c>
      <c r="I102" s="227">
        <v>5.1790000000000003</v>
      </c>
      <c r="J102" s="228">
        <v>5.1790000000000003</v>
      </c>
      <c r="K102" s="231" t="s">
        <v>167</v>
      </c>
    </row>
    <row r="103" spans="1:11" ht="14.4" customHeight="1" thickBot="1" x14ac:dyDescent="0.35">
      <c r="A103" s="244" t="s">
        <v>257</v>
      </c>
      <c r="B103" s="222">
        <v>4.9406564584124654E-324</v>
      </c>
      <c r="C103" s="222">
        <v>4.9406564584124654E-324</v>
      </c>
      <c r="D103" s="223">
        <v>0</v>
      </c>
      <c r="E103" s="224">
        <v>1</v>
      </c>
      <c r="F103" s="222">
        <v>4.9406564584124654E-324</v>
      </c>
      <c r="G103" s="223">
        <v>0</v>
      </c>
      <c r="H103" s="225">
        <v>4.9406564584124654E-324</v>
      </c>
      <c r="I103" s="222">
        <v>5.1790000000000003</v>
      </c>
      <c r="J103" s="223">
        <v>5.1790000000000003</v>
      </c>
      <c r="K103" s="232" t="s">
        <v>167</v>
      </c>
    </row>
    <row r="104" spans="1:11" ht="14.4" customHeight="1" thickBot="1" x14ac:dyDescent="0.35">
      <c r="A104" s="240" t="s">
        <v>258</v>
      </c>
      <c r="B104" s="222">
        <v>54977.047244128902</v>
      </c>
      <c r="C104" s="222">
        <v>50019.292537576897</v>
      </c>
      <c r="D104" s="223">
        <v>-4957.7547065519902</v>
      </c>
      <c r="E104" s="224">
        <v>0.90982137173400002</v>
      </c>
      <c r="F104" s="222">
        <v>52134.3755939451</v>
      </c>
      <c r="G104" s="223">
        <v>30411.719096468001</v>
      </c>
      <c r="H104" s="225">
        <v>5866.6859599999998</v>
      </c>
      <c r="I104" s="222">
        <v>30321.444080000001</v>
      </c>
      <c r="J104" s="223">
        <v>-90.275016467967006</v>
      </c>
      <c r="K104" s="226">
        <v>0.58160174998799996</v>
      </c>
    </row>
    <row r="105" spans="1:11" ht="14.4" customHeight="1" thickBot="1" x14ac:dyDescent="0.35">
      <c r="A105" s="241" t="s">
        <v>259</v>
      </c>
      <c r="B105" s="222">
        <v>54956.047242908797</v>
      </c>
      <c r="C105" s="222">
        <v>49958.944492339899</v>
      </c>
      <c r="D105" s="223">
        <v>-4997.1027505688298</v>
      </c>
      <c r="E105" s="224">
        <v>0.90907092119400001</v>
      </c>
      <c r="F105" s="222">
        <v>52060.6684772921</v>
      </c>
      <c r="G105" s="223">
        <v>30368.723278420399</v>
      </c>
      <c r="H105" s="225">
        <v>5797.2854299999999</v>
      </c>
      <c r="I105" s="222">
        <v>30241.007020000001</v>
      </c>
      <c r="J105" s="223">
        <v>-127.71625842038</v>
      </c>
      <c r="K105" s="226">
        <v>0.58088011361500003</v>
      </c>
    </row>
    <row r="106" spans="1:11" ht="14.4" customHeight="1" thickBot="1" x14ac:dyDescent="0.35">
      <c r="A106" s="242" t="s">
        <v>260</v>
      </c>
      <c r="B106" s="222">
        <v>54956.047242908797</v>
      </c>
      <c r="C106" s="222">
        <v>49958.944492339899</v>
      </c>
      <c r="D106" s="223">
        <v>-4997.1027505688298</v>
      </c>
      <c r="E106" s="224">
        <v>0.90907092119400001</v>
      </c>
      <c r="F106" s="222">
        <v>52060.6684772921</v>
      </c>
      <c r="G106" s="223">
        <v>30368.723278420399</v>
      </c>
      <c r="H106" s="225">
        <v>5797.2854299999999</v>
      </c>
      <c r="I106" s="222">
        <v>30241.007020000001</v>
      </c>
      <c r="J106" s="223">
        <v>-127.71625842038</v>
      </c>
      <c r="K106" s="226">
        <v>0.58088011361500003</v>
      </c>
    </row>
    <row r="107" spans="1:11" ht="14.4" customHeight="1" thickBot="1" x14ac:dyDescent="0.35">
      <c r="A107" s="243" t="s">
        <v>261</v>
      </c>
      <c r="B107" s="227">
        <v>375.04415178980901</v>
      </c>
      <c r="C107" s="227">
        <v>688.32190175994504</v>
      </c>
      <c r="D107" s="228">
        <v>313.27774997013699</v>
      </c>
      <c r="E107" s="229">
        <v>1.835308985555</v>
      </c>
      <c r="F107" s="227">
        <v>683.66434909937504</v>
      </c>
      <c r="G107" s="228">
        <v>398.80420364130202</v>
      </c>
      <c r="H107" s="230">
        <v>90.858000000000004</v>
      </c>
      <c r="I107" s="227">
        <v>330.24806999999998</v>
      </c>
      <c r="J107" s="228">
        <v>-68.556133641301003</v>
      </c>
      <c r="K107" s="233">
        <v>0.48305585984499999</v>
      </c>
    </row>
    <row r="108" spans="1:11" ht="14.4" customHeight="1" thickBot="1" x14ac:dyDescent="0.35">
      <c r="A108" s="244" t="s">
        <v>262</v>
      </c>
      <c r="B108" s="222">
        <v>151.79592881924</v>
      </c>
      <c r="C108" s="222">
        <v>549.85376108722596</v>
      </c>
      <c r="D108" s="223">
        <v>398.05783226798599</v>
      </c>
      <c r="E108" s="224">
        <v>3.6223221885079999</v>
      </c>
      <c r="F108" s="222">
        <v>562.43806239698404</v>
      </c>
      <c r="G108" s="223">
        <v>328.08886973157399</v>
      </c>
      <c r="H108" s="225">
        <v>90.1404</v>
      </c>
      <c r="I108" s="222">
        <v>295.86180000000002</v>
      </c>
      <c r="J108" s="223">
        <v>-32.227069731573003</v>
      </c>
      <c r="K108" s="226">
        <v>0.526034455668</v>
      </c>
    </row>
    <row r="109" spans="1:11" ht="14.4" customHeight="1" thickBot="1" x14ac:dyDescent="0.35">
      <c r="A109" s="244" t="s">
        <v>263</v>
      </c>
      <c r="B109" s="222">
        <v>4.9406564584124654E-324</v>
      </c>
      <c r="C109" s="222">
        <v>2.7057097522350002</v>
      </c>
      <c r="D109" s="223">
        <v>2.7057097522350002</v>
      </c>
      <c r="E109" s="235" t="s">
        <v>167</v>
      </c>
      <c r="F109" s="222">
        <v>2.6143081756350002</v>
      </c>
      <c r="G109" s="223">
        <v>1.5250131024539999</v>
      </c>
      <c r="H109" s="225">
        <v>4.9406564584124654E-324</v>
      </c>
      <c r="I109" s="222">
        <v>3.4584595208887258E-323</v>
      </c>
      <c r="J109" s="223">
        <v>-1.5250131024539999</v>
      </c>
      <c r="K109" s="226">
        <v>1.4821969375237396E-323</v>
      </c>
    </row>
    <row r="110" spans="1:11" ht="14.4" customHeight="1" thickBot="1" x14ac:dyDescent="0.35">
      <c r="A110" s="244" t="s">
        <v>264</v>
      </c>
      <c r="B110" s="222">
        <v>92.378865367147995</v>
      </c>
      <c r="C110" s="222">
        <v>104.285231034875</v>
      </c>
      <c r="D110" s="223">
        <v>11.906365667726</v>
      </c>
      <c r="E110" s="224">
        <v>1.1288862514210001</v>
      </c>
      <c r="F110" s="222">
        <v>86.361921701482999</v>
      </c>
      <c r="G110" s="223">
        <v>50.377787659197999</v>
      </c>
      <c r="H110" s="225">
        <v>0.71760000000000002</v>
      </c>
      <c r="I110" s="222">
        <v>30.598800000000001</v>
      </c>
      <c r="J110" s="223">
        <v>-19.778987659197998</v>
      </c>
      <c r="K110" s="226">
        <v>0.35430892918000001</v>
      </c>
    </row>
    <row r="111" spans="1:11" ht="14.4" customHeight="1" thickBot="1" x14ac:dyDescent="0.35">
      <c r="A111" s="244" t="s">
        <v>265</v>
      </c>
      <c r="B111" s="222">
        <v>130.86935760342001</v>
      </c>
      <c r="C111" s="222">
        <v>31.477199885609</v>
      </c>
      <c r="D111" s="223">
        <v>-99.392157717809994</v>
      </c>
      <c r="E111" s="224">
        <v>0.24052383584699999</v>
      </c>
      <c r="F111" s="222">
        <v>32.250056825271997</v>
      </c>
      <c r="G111" s="223">
        <v>18.812533148075001</v>
      </c>
      <c r="H111" s="225">
        <v>4.9406564584124654E-324</v>
      </c>
      <c r="I111" s="222">
        <v>3.7874699999999999</v>
      </c>
      <c r="J111" s="223">
        <v>-15.025063148075001</v>
      </c>
      <c r="K111" s="226">
        <v>0.117440723299</v>
      </c>
    </row>
    <row r="112" spans="1:11" ht="14.4" customHeight="1" thickBot="1" x14ac:dyDescent="0.35">
      <c r="A112" s="243" t="s">
        <v>266</v>
      </c>
      <c r="B112" s="227">
        <v>135.00000784340801</v>
      </c>
      <c r="C112" s="227">
        <v>75.472425188133997</v>
      </c>
      <c r="D112" s="228">
        <v>-59.527582655274003</v>
      </c>
      <c r="E112" s="229">
        <v>0.55905496891200002</v>
      </c>
      <c r="F112" s="227">
        <v>67.000576774142004</v>
      </c>
      <c r="G112" s="228">
        <v>39.083669784915998</v>
      </c>
      <c r="H112" s="230">
        <v>0.52471999999999996</v>
      </c>
      <c r="I112" s="227">
        <v>35.639519999999997</v>
      </c>
      <c r="J112" s="228">
        <v>-3.4441497849160001</v>
      </c>
      <c r="K112" s="233">
        <v>0.53192855518399995</v>
      </c>
    </row>
    <row r="113" spans="1:11" ht="14.4" customHeight="1" thickBot="1" x14ac:dyDescent="0.35">
      <c r="A113" s="244" t="s">
        <v>267</v>
      </c>
      <c r="B113" s="222">
        <v>84.000004880342004</v>
      </c>
      <c r="C113" s="222">
        <v>57.411526213043999</v>
      </c>
      <c r="D113" s="223">
        <v>-26.588478667297998</v>
      </c>
      <c r="E113" s="224">
        <v>0.68347051044600005</v>
      </c>
      <c r="F113" s="222">
        <v>42.000584683145</v>
      </c>
      <c r="G113" s="223">
        <v>24.500341065168001</v>
      </c>
      <c r="H113" s="225">
        <v>0.52471999999999996</v>
      </c>
      <c r="I113" s="222">
        <v>30.802820000000001</v>
      </c>
      <c r="J113" s="223">
        <v>6.302478934831</v>
      </c>
      <c r="K113" s="226">
        <v>0.73339026664399998</v>
      </c>
    </row>
    <row r="114" spans="1:11" ht="14.4" customHeight="1" thickBot="1" x14ac:dyDescent="0.35">
      <c r="A114" s="244" t="s">
        <v>268</v>
      </c>
      <c r="B114" s="222">
        <v>51.000002963065</v>
      </c>
      <c r="C114" s="222">
        <v>18.060898975089</v>
      </c>
      <c r="D114" s="223">
        <v>-32.939103987975002</v>
      </c>
      <c r="E114" s="224">
        <v>0.354135253446</v>
      </c>
      <c r="F114" s="222">
        <v>24.999992090995999</v>
      </c>
      <c r="G114" s="223">
        <v>14.583328719748</v>
      </c>
      <c r="H114" s="225">
        <v>4.9406564584124654E-324</v>
      </c>
      <c r="I114" s="222">
        <v>4.8367000000000004</v>
      </c>
      <c r="J114" s="223">
        <v>-9.7466287197469992</v>
      </c>
      <c r="K114" s="226">
        <v>0.19346806120500001</v>
      </c>
    </row>
    <row r="115" spans="1:11" ht="14.4" customHeight="1" thickBot="1" x14ac:dyDescent="0.35">
      <c r="A115" s="243" t="s">
        <v>269</v>
      </c>
      <c r="B115" s="227">
        <v>33.999961975373999</v>
      </c>
      <c r="C115" s="227">
        <v>47.698625968493999</v>
      </c>
      <c r="D115" s="228">
        <v>13.698663993119</v>
      </c>
      <c r="E115" s="229">
        <v>1.4029023327450001</v>
      </c>
      <c r="F115" s="227">
        <v>32.004014329741999</v>
      </c>
      <c r="G115" s="228">
        <v>18.669008359016001</v>
      </c>
      <c r="H115" s="230">
        <v>0.25469999999999998</v>
      </c>
      <c r="I115" s="227">
        <v>9.4639699999999998</v>
      </c>
      <c r="J115" s="228">
        <v>-9.2050383590159992</v>
      </c>
      <c r="K115" s="233">
        <v>0.29571196608299999</v>
      </c>
    </row>
    <row r="116" spans="1:11" ht="14.4" customHeight="1" thickBot="1" x14ac:dyDescent="0.35">
      <c r="A116" s="244" t="s">
        <v>270</v>
      </c>
      <c r="B116" s="222">
        <v>18.999961103884001</v>
      </c>
      <c r="C116" s="222">
        <v>35.173626885075002</v>
      </c>
      <c r="D116" s="223">
        <v>16.17366578119</v>
      </c>
      <c r="E116" s="224">
        <v>1.851247310073</v>
      </c>
      <c r="F116" s="222">
        <v>9.9996615719390007</v>
      </c>
      <c r="G116" s="223">
        <v>5.8331359169640002</v>
      </c>
      <c r="H116" s="225">
        <v>0.25469999999999998</v>
      </c>
      <c r="I116" s="222">
        <v>1.9745999999999999</v>
      </c>
      <c r="J116" s="223">
        <v>-3.8585359169640001</v>
      </c>
      <c r="K116" s="226">
        <v>0.197466682826</v>
      </c>
    </row>
    <row r="117" spans="1:11" ht="14.4" customHeight="1" thickBot="1" x14ac:dyDescent="0.35">
      <c r="A117" s="244" t="s">
        <v>271</v>
      </c>
      <c r="B117" s="222">
        <v>15.000000871489</v>
      </c>
      <c r="C117" s="222">
        <v>12.524999083418001</v>
      </c>
      <c r="D117" s="223">
        <v>-2.4750017880709998</v>
      </c>
      <c r="E117" s="224">
        <v>0.83499989038099998</v>
      </c>
      <c r="F117" s="222">
        <v>22.004352757803002</v>
      </c>
      <c r="G117" s="223">
        <v>12.835872442052001</v>
      </c>
      <c r="H117" s="225">
        <v>4.9406564584124654E-324</v>
      </c>
      <c r="I117" s="222">
        <v>7.4893700000000001</v>
      </c>
      <c r="J117" s="223">
        <v>-5.3465024420520004</v>
      </c>
      <c r="K117" s="226">
        <v>0.34035856825299998</v>
      </c>
    </row>
    <row r="118" spans="1:11" ht="14.4" customHeight="1" thickBot="1" x14ac:dyDescent="0.35">
      <c r="A118" s="243" t="s">
        <v>272</v>
      </c>
      <c r="B118" s="227">
        <v>871.00001060450495</v>
      </c>
      <c r="C118" s="227">
        <v>938.47043162437399</v>
      </c>
      <c r="D118" s="228">
        <v>67.470421019868994</v>
      </c>
      <c r="E118" s="229">
        <v>1.077463168999</v>
      </c>
      <c r="F118" s="227">
        <v>921.99970831594999</v>
      </c>
      <c r="G118" s="228">
        <v>537.833163184304</v>
      </c>
      <c r="H118" s="230">
        <v>79.871399999999994</v>
      </c>
      <c r="I118" s="227">
        <v>585.06659999999999</v>
      </c>
      <c r="J118" s="228">
        <v>47.233436815695001</v>
      </c>
      <c r="K118" s="233">
        <v>0.63456267363499996</v>
      </c>
    </row>
    <row r="119" spans="1:11" ht="14.4" customHeight="1" thickBot="1" x14ac:dyDescent="0.35">
      <c r="A119" s="244" t="s">
        <v>273</v>
      </c>
      <c r="B119" s="222">
        <v>871.00001060450495</v>
      </c>
      <c r="C119" s="222">
        <v>938.47043162437399</v>
      </c>
      <c r="D119" s="223">
        <v>67.470421019868994</v>
      </c>
      <c r="E119" s="224">
        <v>1.077463168999</v>
      </c>
      <c r="F119" s="222">
        <v>921.99970831594999</v>
      </c>
      <c r="G119" s="223">
        <v>537.833163184304</v>
      </c>
      <c r="H119" s="225">
        <v>79.871399999999994</v>
      </c>
      <c r="I119" s="222">
        <v>585.06659999999999</v>
      </c>
      <c r="J119" s="223">
        <v>47.233436815695001</v>
      </c>
      <c r="K119" s="226">
        <v>0.63456267363499996</v>
      </c>
    </row>
    <row r="120" spans="1:11" ht="14.4" customHeight="1" thickBot="1" x14ac:dyDescent="0.35">
      <c r="A120" s="243" t="s">
        <v>274</v>
      </c>
      <c r="B120" s="227">
        <v>53541.003110695703</v>
      </c>
      <c r="C120" s="227">
        <v>47569.440432019401</v>
      </c>
      <c r="D120" s="228">
        <v>-5971.5626786762996</v>
      </c>
      <c r="E120" s="229">
        <v>0.88846748600600001</v>
      </c>
      <c r="F120" s="227">
        <v>50355.999828772903</v>
      </c>
      <c r="G120" s="228">
        <v>29374.333233450801</v>
      </c>
      <c r="H120" s="230">
        <v>3454.7075599999998</v>
      </c>
      <c r="I120" s="227">
        <v>27109.519810000002</v>
      </c>
      <c r="J120" s="228">
        <v>-2264.8134234508502</v>
      </c>
      <c r="K120" s="233">
        <v>0.53835729410900002</v>
      </c>
    </row>
    <row r="121" spans="1:11" ht="14.4" customHeight="1" thickBot="1" x14ac:dyDescent="0.35">
      <c r="A121" s="244" t="s">
        <v>275</v>
      </c>
      <c r="B121" s="222">
        <v>26360.001571498098</v>
      </c>
      <c r="C121" s="222">
        <v>18125.3939518888</v>
      </c>
      <c r="D121" s="223">
        <v>-8234.6076196092909</v>
      </c>
      <c r="E121" s="224">
        <v>0.68760974473799996</v>
      </c>
      <c r="F121" s="222">
        <v>18426.999944447201</v>
      </c>
      <c r="G121" s="223">
        <v>10749.083300927499</v>
      </c>
      <c r="H121" s="225">
        <v>1339.70199</v>
      </c>
      <c r="I121" s="222">
        <v>10210.959779999999</v>
      </c>
      <c r="J121" s="223">
        <v>-538.12352092750598</v>
      </c>
      <c r="K121" s="226">
        <v>0.55413034193199995</v>
      </c>
    </row>
    <row r="122" spans="1:11" ht="14.4" customHeight="1" thickBot="1" x14ac:dyDescent="0.35">
      <c r="A122" s="244" t="s">
        <v>276</v>
      </c>
      <c r="B122" s="222">
        <v>27181.001539197601</v>
      </c>
      <c r="C122" s="222">
        <v>29444.046480130601</v>
      </c>
      <c r="D122" s="223">
        <v>2263.0449409330099</v>
      </c>
      <c r="E122" s="224">
        <v>1.0832583353359999</v>
      </c>
      <c r="F122" s="222">
        <v>31928.999884325702</v>
      </c>
      <c r="G122" s="223">
        <v>18625.2499325233</v>
      </c>
      <c r="H122" s="225">
        <v>2115.0055699999998</v>
      </c>
      <c r="I122" s="222">
        <v>16898.560030000001</v>
      </c>
      <c r="J122" s="223">
        <v>-1726.6899025233399</v>
      </c>
      <c r="K122" s="226">
        <v>0.52925428579699996</v>
      </c>
    </row>
    <row r="123" spans="1:11" ht="14.4" customHeight="1" thickBot="1" x14ac:dyDescent="0.35">
      <c r="A123" s="243" t="s">
        <v>277</v>
      </c>
      <c r="B123" s="227">
        <v>4.9406564584124654E-324</v>
      </c>
      <c r="C123" s="227">
        <v>639.54067577962303</v>
      </c>
      <c r="D123" s="228">
        <v>639.54067577962303</v>
      </c>
      <c r="E123" s="234" t="s">
        <v>167</v>
      </c>
      <c r="F123" s="227">
        <v>0</v>
      </c>
      <c r="G123" s="228">
        <v>0</v>
      </c>
      <c r="H123" s="230">
        <v>2171.0690500000001</v>
      </c>
      <c r="I123" s="227">
        <v>2171.0690500000001</v>
      </c>
      <c r="J123" s="228">
        <v>2171.0690500000001</v>
      </c>
      <c r="K123" s="231" t="s">
        <v>161</v>
      </c>
    </row>
    <row r="124" spans="1:11" ht="14.4" customHeight="1" thickBot="1" x14ac:dyDescent="0.35">
      <c r="A124" s="244" t="s">
        <v>278</v>
      </c>
      <c r="B124" s="222">
        <v>4.9406564584124654E-324</v>
      </c>
      <c r="C124" s="222">
        <v>4.9406564584124654E-324</v>
      </c>
      <c r="D124" s="223">
        <v>0</v>
      </c>
      <c r="E124" s="224">
        <v>1</v>
      </c>
      <c r="F124" s="222">
        <v>4.9406564584124654E-324</v>
      </c>
      <c r="G124" s="223">
        <v>0</v>
      </c>
      <c r="H124" s="225">
        <v>1505.7812699999999</v>
      </c>
      <c r="I124" s="222">
        <v>1505.7812699999999</v>
      </c>
      <c r="J124" s="223">
        <v>1505.7812699999999</v>
      </c>
      <c r="K124" s="232" t="s">
        <v>167</v>
      </c>
    </row>
    <row r="125" spans="1:11" ht="14.4" customHeight="1" thickBot="1" x14ac:dyDescent="0.35">
      <c r="A125" s="244" t="s">
        <v>279</v>
      </c>
      <c r="B125" s="222">
        <v>4.9406564584124654E-324</v>
      </c>
      <c r="C125" s="222">
        <v>639.54067577962303</v>
      </c>
      <c r="D125" s="223">
        <v>639.54067577962303</v>
      </c>
      <c r="E125" s="235" t="s">
        <v>167</v>
      </c>
      <c r="F125" s="222">
        <v>0</v>
      </c>
      <c r="G125" s="223">
        <v>0</v>
      </c>
      <c r="H125" s="225">
        <v>665.28778</v>
      </c>
      <c r="I125" s="222">
        <v>665.28778</v>
      </c>
      <c r="J125" s="223">
        <v>665.28778</v>
      </c>
      <c r="K125" s="232" t="s">
        <v>161</v>
      </c>
    </row>
    <row r="126" spans="1:11" ht="14.4" customHeight="1" thickBot="1" x14ac:dyDescent="0.35">
      <c r="A126" s="241" t="s">
        <v>280</v>
      </c>
      <c r="B126" s="222">
        <v>21.000001220085</v>
      </c>
      <c r="C126" s="222">
        <v>60.348045236925998</v>
      </c>
      <c r="D126" s="223">
        <v>39.348044016841001</v>
      </c>
      <c r="E126" s="224">
        <v>2.873716272892</v>
      </c>
      <c r="F126" s="222">
        <v>73.707116653010999</v>
      </c>
      <c r="G126" s="223">
        <v>42.995818047589999</v>
      </c>
      <c r="H126" s="225">
        <v>69.400530000000003</v>
      </c>
      <c r="I126" s="222">
        <v>80.437060000000002</v>
      </c>
      <c r="J126" s="223">
        <v>37.441241952410003</v>
      </c>
      <c r="K126" s="226">
        <v>1.091306561056</v>
      </c>
    </row>
    <row r="127" spans="1:11" ht="14.4" customHeight="1" thickBot="1" x14ac:dyDescent="0.35">
      <c r="A127" s="242" t="s">
        <v>281</v>
      </c>
      <c r="B127" s="222">
        <v>21.000001220085</v>
      </c>
      <c r="C127" s="222">
        <v>39.514996381566</v>
      </c>
      <c r="D127" s="223">
        <v>18.514995161480002</v>
      </c>
      <c r="E127" s="224">
        <v>1.881666385036</v>
      </c>
      <c r="F127" s="222">
        <v>53.853400433669997</v>
      </c>
      <c r="G127" s="223">
        <v>31.414483586307998</v>
      </c>
      <c r="H127" s="225">
        <v>13.731949999999999</v>
      </c>
      <c r="I127" s="222">
        <v>21.876180000000002</v>
      </c>
      <c r="J127" s="223">
        <v>-9.5383035863070003</v>
      </c>
      <c r="K127" s="226">
        <v>0.40621724577899998</v>
      </c>
    </row>
    <row r="128" spans="1:11" ht="14.4" customHeight="1" thickBot="1" x14ac:dyDescent="0.35">
      <c r="A128" s="243" t="s">
        <v>282</v>
      </c>
      <c r="B128" s="227">
        <v>4.9406564584124654E-324</v>
      </c>
      <c r="C128" s="227">
        <v>0.52999995146699996</v>
      </c>
      <c r="D128" s="228">
        <v>0.52999995146699996</v>
      </c>
      <c r="E128" s="234" t="s">
        <v>167</v>
      </c>
      <c r="F128" s="227">
        <v>0</v>
      </c>
      <c r="G128" s="228">
        <v>0</v>
      </c>
      <c r="H128" s="230">
        <v>4.9406564584124654E-324</v>
      </c>
      <c r="I128" s="227">
        <v>0.20569999999999999</v>
      </c>
      <c r="J128" s="228">
        <v>0.20569999999999999</v>
      </c>
      <c r="K128" s="231" t="s">
        <v>161</v>
      </c>
    </row>
    <row r="129" spans="1:11" ht="14.4" customHeight="1" thickBot="1" x14ac:dyDescent="0.35">
      <c r="A129" s="244" t="s">
        <v>283</v>
      </c>
      <c r="B129" s="222">
        <v>4.9406564584124654E-324</v>
      </c>
      <c r="C129" s="222">
        <v>0.52999995146699996</v>
      </c>
      <c r="D129" s="223">
        <v>0.52999995146699996</v>
      </c>
      <c r="E129" s="235" t="s">
        <v>167</v>
      </c>
      <c r="F129" s="222">
        <v>0</v>
      </c>
      <c r="G129" s="223">
        <v>0</v>
      </c>
      <c r="H129" s="225">
        <v>4.9406564584124654E-324</v>
      </c>
      <c r="I129" s="222">
        <v>0.20569999999999999</v>
      </c>
      <c r="J129" s="223">
        <v>0.20569999999999999</v>
      </c>
      <c r="K129" s="232" t="s">
        <v>161</v>
      </c>
    </row>
    <row r="130" spans="1:11" ht="14.4" customHeight="1" thickBot="1" x14ac:dyDescent="0.35">
      <c r="A130" s="243" t="s">
        <v>284</v>
      </c>
      <c r="B130" s="227">
        <v>21.000001220085</v>
      </c>
      <c r="C130" s="227">
        <v>38.984996430098001</v>
      </c>
      <c r="D130" s="228">
        <v>17.984995210013</v>
      </c>
      <c r="E130" s="229">
        <v>1.8564282935759999</v>
      </c>
      <c r="F130" s="227">
        <v>53.853400433669997</v>
      </c>
      <c r="G130" s="228">
        <v>31.414483586307998</v>
      </c>
      <c r="H130" s="230">
        <v>13.731949999999999</v>
      </c>
      <c r="I130" s="227">
        <v>21.670480000000001</v>
      </c>
      <c r="J130" s="228">
        <v>-9.7440035863070005</v>
      </c>
      <c r="K130" s="233">
        <v>0.40239761696499998</v>
      </c>
    </row>
    <row r="131" spans="1:11" ht="14.4" customHeight="1" thickBot="1" x14ac:dyDescent="0.35">
      <c r="A131" s="244" t="s">
        <v>285</v>
      </c>
      <c r="B131" s="222">
        <v>4.9406564584124654E-324</v>
      </c>
      <c r="C131" s="222">
        <v>22.453997943861001</v>
      </c>
      <c r="D131" s="223">
        <v>22.453997943861001</v>
      </c>
      <c r="E131" s="235" t="s">
        <v>167</v>
      </c>
      <c r="F131" s="222">
        <v>0</v>
      </c>
      <c r="G131" s="223">
        <v>0</v>
      </c>
      <c r="H131" s="225">
        <v>9.8353999999999999</v>
      </c>
      <c r="I131" s="222">
        <v>16.810020000000002</v>
      </c>
      <c r="J131" s="223">
        <v>16.810020000000002</v>
      </c>
      <c r="K131" s="232" t="s">
        <v>161</v>
      </c>
    </row>
    <row r="132" spans="1:11" ht="14.4" customHeight="1" thickBot="1" x14ac:dyDescent="0.35">
      <c r="A132" s="244" t="s">
        <v>286</v>
      </c>
      <c r="B132" s="222">
        <v>4.9406564584124654E-324</v>
      </c>
      <c r="C132" s="222">
        <v>16.530998486236999</v>
      </c>
      <c r="D132" s="223">
        <v>16.530998486236999</v>
      </c>
      <c r="E132" s="235" t="s">
        <v>167</v>
      </c>
      <c r="F132" s="222">
        <v>0</v>
      </c>
      <c r="G132" s="223">
        <v>0</v>
      </c>
      <c r="H132" s="225">
        <v>4.9406564584124654E-324</v>
      </c>
      <c r="I132" s="222">
        <v>3.4584595208887258E-323</v>
      </c>
      <c r="J132" s="223">
        <v>3.4584595208887258E-323</v>
      </c>
      <c r="K132" s="232" t="s">
        <v>161</v>
      </c>
    </row>
    <row r="133" spans="1:11" ht="14.4" customHeight="1" thickBot="1" x14ac:dyDescent="0.35">
      <c r="A133" s="244" t="s">
        <v>287</v>
      </c>
      <c r="B133" s="222">
        <v>4.9406564584124654E-324</v>
      </c>
      <c r="C133" s="222">
        <v>4.9406564584124654E-324</v>
      </c>
      <c r="D133" s="223">
        <v>0</v>
      </c>
      <c r="E133" s="224">
        <v>1</v>
      </c>
      <c r="F133" s="222">
        <v>4.9406564584124654E-324</v>
      </c>
      <c r="G133" s="223">
        <v>0</v>
      </c>
      <c r="H133" s="225">
        <v>3.89655</v>
      </c>
      <c r="I133" s="222">
        <v>3.89655</v>
      </c>
      <c r="J133" s="223">
        <v>3.89655</v>
      </c>
      <c r="K133" s="232" t="s">
        <v>167</v>
      </c>
    </row>
    <row r="134" spans="1:11" ht="14.4" customHeight="1" thickBot="1" x14ac:dyDescent="0.35">
      <c r="A134" s="244" t="s">
        <v>288</v>
      </c>
      <c r="B134" s="222">
        <v>4.9406564584124654E-324</v>
      </c>
      <c r="C134" s="222">
        <v>4.9406564584124654E-324</v>
      </c>
      <c r="D134" s="223">
        <v>0</v>
      </c>
      <c r="E134" s="224">
        <v>1</v>
      </c>
      <c r="F134" s="222">
        <v>4.9406564584124654E-324</v>
      </c>
      <c r="G134" s="223">
        <v>0</v>
      </c>
      <c r="H134" s="225">
        <v>4.9406564584124654E-324</v>
      </c>
      <c r="I134" s="222">
        <v>0.96391000000000004</v>
      </c>
      <c r="J134" s="223">
        <v>0.96391000000000004</v>
      </c>
      <c r="K134" s="232" t="s">
        <v>167</v>
      </c>
    </row>
    <row r="135" spans="1:11" ht="14.4" customHeight="1" thickBot="1" x14ac:dyDescent="0.35">
      <c r="A135" s="246" t="s">
        <v>289</v>
      </c>
      <c r="B135" s="227">
        <v>4.9406564584124654E-324</v>
      </c>
      <c r="C135" s="227">
        <v>20.833048855360001</v>
      </c>
      <c r="D135" s="228">
        <v>20.833048855360001</v>
      </c>
      <c r="E135" s="234" t="s">
        <v>167</v>
      </c>
      <c r="F135" s="227">
        <v>19.853716219340001</v>
      </c>
      <c r="G135" s="228">
        <v>11.581334461281999</v>
      </c>
      <c r="H135" s="230">
        <v>55.668579999999999</v>
      </c>
      <c r="I135" s="227">
        <v>58.560879999999997</v>
      </c>
      <c r="J135" s="228">
        <v>46.979545538718</v>
      </c>
      <c r="K135" s="233">
        <v>2.949618064095</v>
      </c>
    </row>
    <row r="136" spans="1:11" ht="14.4" customHeight="1" thickBot="1" x14ac:dyDescent="0.35">
      <c r="A136" s="243" t="s">
        <v>290</v>
      </c>
      <c r="B136" s="227">
        <v>4.9406564584124654E-324</v>
      </c>
      <c r="C136" s="227">
        <v>-2.9999999899999998E-4</v>
      </c>
      <c r="D136" s="228">
        <v>-2.9999999899999998E-4</v>
      </c>
      <c r="E136" s="234" t="s">
        <v>167</v>
      </c>
      <c r="F136" s="227">
        <v>0</v>
      </c>
      <c r="G136" s="228">
        <v>0</v>
      </c>
      <c r="H136" s="230">
        <v>-9.0000000000000006E-5</v>
      </c>
      <c r="I136" s="227">
        <v>-3.8999999999999999E-4</v>
      </c>
      <c r="J136" s="228">
        <v>-3.8999999999999999E-4</v>
      </c>
      <c r="K136" s="231" t="s">
        <v>161</v>
      </c>
    </row>
    <row r="137" spans="1:11" ht="14.4" customHeight="1" thickBot="1" x14ac:dyDescent="0.35">
      <c r="A137" s="244" t="s">
        <v>291</v>
      </c>
      <c r="B137" s="222">
        <v>4.9406564584124654E-324</v>
      </c>
      <c r="C137" s="222">
        <v>-2.9999999899999998E-4</v>
      </c>
      <c r="D137" s="223">
        <v>-2.9999999899999998E-4</v>
      </c>
      <c r="E137" s="235" t="s">
        <v>167</v>
      </c>
      <c r="F137" s="222">
        <v>0</v>
      </c>
      <c r="G137" s="223">
        <v>0</v>
      </c>
      <c r="H137" s="225">
        <v>-9.0000000000000006E-5</v>
      </c>
      <c r="I137" s="222">
        <v>-3.8999999999999999E-4</v>
      </c>
      <c r="J137" s="223">
        <v>-3.8999999999999999E-4</v>
      </c>
      <c r="K137" s="232" t="s">
        <v>161</v>
      </c>
    </row>
    <row r="138" spans="1:11" ht="14.4" customHeight="1" thickBot="1" x14ac:dyDescent="0.35">
      <c r="A138" s="243" t="s">
        <v>292</v>
      </c>
      <c r="B138" s="227">
        <v>4.9406564584124654E-324</v>
      </c>
      <c r="C138" s="227">
        <v>20.833348855358999</v>
      </c>
      <c r="D138" s="228">
        <v>20.833348855358999</v>
      </c>
      <c r="E138" s="234" t="s">
        <v>167</v>
      </c>
      <c r="F138" s="227">
        <v>19.853716219340001</v>
      </c>
      <c r="G138" s="228">
        <v>11.581334461281999</v>
      </c>
      <c r="H138" s="230">
        <v>55.668669999999999</v>
      </c>
      <c r="I138" s="227">
        <v>58.56127</v>
      </c>
      <c r="J138" s="228">
        <v>46.979935538718003</v>
      </c>
      <c r="K138" s="233">
        <v>2.9496377077729998</v>
      </c>
    </row>
    <row r="139" spans="1:11" ht="14.4" customHeight="1" thickBot="1" x14ac:dyDescent="0.35">
      <c r="A139" s="244" t="s">
        <v>293</v>
      </c>
      <c r="B139" s="222">
        <v>4.9406564584124654E-324</v>
      </c>
      <c r="C139" s="222">
        <v>20.833348855358999</v>
      </c>
      <c r="D139" s="223">
        <v>20.833348855358999</v>
      </c>
      <c r="E139" s="235" t="s">
        <v>167</v>
      </c>
      <c r="F139" s="222">
        <v>19.853716219340001</v>
      </c>
      <c r="G139" s="223">
        <v>11.581334461281999</v>
      </c>
      <c r="H139" s="225">
        <v>4.7106700000000004</v>
      </c>
      <c r="I139" s="222">
        <v>7.6032700000000002</v>
      </c>
      <c r="J139" s="223">
        <v>-3.978064461282</v>
      </c>
      <c r="K139" s="226">
        <v>0.38296457529599998</v>
      </c>
    </row>
    <row r="140" spans="1:11" ht="14.4" customHeight="1" thickBot="1" x14ac:dyDescent="0.35">
      <c r="A140" s="244" t="s">
        <v>294</v>
      </c>
      <c r="B140" s="222">
        <v>4.9406564584124654E-324</v>
      </c>
      <c r="C140" s="222">
        <v>4.9406564584124654E-324</v>
      </c>
      <c r="D140" s="223">
        <v>0</v>
      </c>
      <c r="E140" s="224">
        <v>1</v>
      </c>
      <c r="F140" s="222">
        <v>4.9406564584124654E-324</v>
      </c>
      <c r="G140" s="223">
        <v>0</v>
      </c>
      <c r="H140" s="225">
        <v>50.957999999999998</v>
      </c>
      <c r="I140" s="222">
        <v>50.957999999999998</v>
      </c>
      <c r="J140" s="223">
        <v>50.957999999999998</v>
      </c>
      <c r="K140" s="232" t="s">
        <v>167</v>
      </c>
    </row>
    <row r="141" spans="1:11" ht="14.4" customHeight="1" thickBot="1" x14ac:dyDescent="0.35">
      <c r="A141" s="240" t="s">
        <v>295</v>
      </c>
      <c r="B141" s="222">
        <v>2374.99839505709</v>
      </c>
      <c r="C141" s="222">
        <v>2389.5515067426099</v>
      </c>
      <c r="D141" s="223">
        <v>14.553111685527</v>
      </c>
      <c r="E141" s="224">
        <v>1.006127630113</v>
      </c>
      <c r="F141" s="222">
        <v>2721.2456184256698</v>
      </c>
      <c r="G141" s="223">
        <v>1587.39327741497</v>
      </c>
      <c r="H141" s="225">
        <v>239.54613000000001</v>
      </c>
      <c r="I141" s="222">
        <v>1285.0618899999999</v>
      </c>
      <c r="J141" s="223">
        <v>-302.33138741497402</v>
      </c>
      <c r="K141" s="226">
        <v>0.47223296614499999</v>
      </c>
    </row>
    <row r="142" spans="1:11" ht="14.4" customHeight="1" thickBot="1" x14ac:dyDescent="0.35">
      <c r="A142" s="245" t="s">
        <v>296</v>
      </c>
      <c r="B142" s="227">
        <v>2374.99839505709</v>
      </c>
      <c r="C142" s="227">
        <v>2389.5515067426099</v>
      </c>
      <c r="D142" s="228">
        <v>14.553111685527</v>
      </c>
      <c r="E142" s="229">
        <v>1.006127630113</v>
      </c>
      <c r="F142" s="227">
        <v>2721.2456184256698</v>
      </c>
      <c r="G142" s="228">
        <v>1587.39327741497</v>
      </c>
      <c r="H142" s="230">
        <v>239.54613000000001</v>
      </c>
      <c r="I142" s="227">
        <v>1285.0618899999999</v>
      </c>
      <c r="J142" s="228">
        <v>-302.33138741497402</v>
      </c>
      <c r="K142" s="233">
        <v>0.47223296614499999</v>
      </c>
    </row>
    <row r="143" spans="1:11" ht="14.4" customHeight="1" thickBot="1" x14ac:dyDescent="0.35">
      <c r="A143" s="246" t="s">
        <v>58</v>
      </c>
      <c r="B143" s="227">
        <v>2374.99839505709</v>
      </c>
      <c r="C143" s="227">
        <v>2389.5515067426099</v>
      </c>
      <c r="D143" s="228">
        <v>14.553111685527</v>
      </c>
      <c r="E143" s="229">
        <v>1.006127630113</v>
      </c>
      <c r="F143" s="227">
        <v>2721.2456184256698</v>
      </c>
      <c r="G143" s="228">
        <v>1587.39327741497</v>
      </c>
      <c r="H143" s="230">
        <v>239.54613000000001</v>
      </c>
      <c r="I143" s="227">
        <v>1285.0618899999999</v>
      </c>
      <c r="J143" s="228">
        <v>-302.33138741497402</v>
      </c>
      <c r="K143" s="233">
        <v>0.47223296614499999</v>
      </c>
    </row>
    <row r="144" spans="1:11" ht="14.4" customHeight="1" thickBot="1" x14ac:dyDescent="0.35">
      <c r="A144" s="243" t="s">
        <v>297</v>
      </c>
      <c r="B144" s="227">
        <v>21.999944762662</v>
      </c>
      <c r="C144" s="227">
        <v>42.243996947972001</v>
      </c>
      <c r="D144" s="228">
        <v>20.24405218531</v>
      </c>
      <c r="E144" s="229">
        <v>1.920186500634</v>
      </c>
      <c r="F144" s="227">
        <v>48.045020536617997</v>
      </c>
      <c r="G144" s="228">
        <v>28.026261979693999</v>
      </c>
      <c r="H144" s="230">
        <v>4.6020000000000003</v>
      </c>
      <c r="I144" s="227">
        <v>23.975999999999999</v>
      </c>
      <c r="J144" s="228">
        <v>-4.0502619796939996</v>
      </c>
      <c r="K144" s="233">
        <v>0.499031944043</v>
      </c>
    </row>
    <row r="145" spans="1:11" ht="14.4" customHeight="1" thickBot="1" x14ac:dyDescent="0.35">
      <c r="A145" s="244" t="s">
        <v>298</v>
      </c>
      <c r="B145" s="222">
        <v>21.999944762662</v>
      </c>
      <c r="C145" s="222">
        <v>42.243996947972001</v>
      </c>
      <c r="D145" s="223">
        <v>20.24405218531</v>
      </c>
      <c r="E145" s="224">
        <v>1.920186500634</v>
      </c>
      <c r="F145" s="222">
        <v>48.045020536617997</v>
      </c>
      <c r="G145" s="223">
        <v>28.026261979693999</v>
      </c>
      <c r="H145" s="225">
        <v>4.6020000000000003</v>
      </c>
      <c r="I145" s="222">
        <v>23.975999999999999</v>
      </c>
      <c r="J145" s="223">
        <v>-4.0502619796939996</v>
      </c>
      <c r="K145" s="226">
        <v>0.499031944043</v>
      </c>
    </row>
    <row r="146" spans="1:11" ht="14.4" customHeight="1" thickBot="1" x14ac:dyDescent="0.35">
      <c r="A146" s="243" t="s">
        <v>299</v>
      </c>
      <c r="B146" s="227">
        <v>56.00000121395</v>
      </c>
      <c r="C146" s="227">
        <v>58.047495957697997</v>
      </c>
      <c r="D146" s="228">
        <v>2.0474947437469999</v>
      </c>
      <c r="E146" s="229">
        <v>1.036562405345</v>
      </c>
      <c r="F146" s="227">
        <v>60.200597889084001</v>
      </c>
      <c r="G146" s="228">
        <v>35.117015435299002</v>
      </c>
      <c r="H146" s="230">
        <v>4.6561000000000003</v>
      </c>
      <c r="I146" s="227">
        <v>36.8262</v>
      </c>
      <c r="J146" s="228">
        <v>1.7091845646999999</v>
      </c>
      <c r="K146" s="233">
        <v>0.61172482153399999</v>
      </c>
    </row>
    <row r="147" spans="1:11" ht="14.4" customHeight="1" thickBot="1" x14ac:dyDescent="0.35">
      <c r="A147" s="244" t="s">
        <v>300</v>
      </c>
      <c r="B147" s="222">
        <v>56.00000121395</v>
      </c>
      <c r="C147" s="222">
        <v>58.047495957697997</v>
      </c>
      <c r="D147" s="223">
        <v>2.0474947437469999</v>
      </c>
      <c r="E147" s="224">
        <v>1.036562405345</v>
      </c>
      <c r="F147" s="222">
        <v>60.200597889084001</v>
      </c>
      <c r="G147" s="223">
        <v>35.117015435299002</v>
      </c>
      <c r="H147" s="225">
        <v>4.6561000000000003</v>
      </c>
      <c r="I147" s="222">
        <v>36.8262</v>
      </c>
      <c r="J147" s="223">
        <v>1.7091845646999999</v>
      </c>
      <c r="K147" s="226">
        <v>0.61172482153399999</v>
      </c>
    </row>
    <row r="148" spans="1:11" ht="14.4" customHeight="1" thickBot="1" x14ac:dyDescent="0.35">
      <c r="A148" s="243" t="s">
        <v>301</v>
      </c>
      <c r="B148" s="227">
        <v>4.9406564584124654E-324</v>
      </c>
      <c r="C148" s="227">
        <v>4.9406564584124654E-324</v>
      </c>
      <c r="D148" s="228">
        <v>0</v>
      </c>
      <c r="E148" s="229">
        <v>1</v>
      </c>
      <c r="F148" s="227">
        <v>4.9406564584124654E-324</v>
      </c>
      <c r="G148" s="228">
        <v>0</v>
      </c>
      <c r="H148" s="230">
        <v>4.9406564584124654E-324</v>
      </c>
      <c r="I148" s="227">
        <v>0.56000000000000005</v>
      </c>
      <c r="J148" s="228">
        <v>0.56000000000000005</v>
      </c>
      <c r="K148" s="231" t="s">
        <v>167</v>
      </c>
    </row>
    <row r="149" spans="1:11" ht="14.4" customHeight="1" thickBot="1" x14ac:dyDescent="0.35">
      <c r="A149" s="244" t="s">
        <v>302</v>
      </c>
      <c r="B149" s="222">
        <v>4.9406564584124654E-324</v>
      </c>
      <c r="C149" s="222">
        <v>4.9406564584124654E-324</v>
      </c>
      <c r="D149" s="223">
        <v>0</v>
      </c>
      <c r="E149" s="224">
        <v>1</v>
      </c>
      <c r="F149" s="222">
        <v>4.9406564584124654E-324</v>
      </c>
      <c r="G149" s="223">
        <v>0</v>
      </c>
      <c r="H149" s="225">
        <v>4.9406564584124654E-324</v>
      </c>
      <c r="I149" s="222">
        <v>0.56000000000000005</v>
      </c>
      <c r="J149" s="223">
        <v>0.56000000000000005</v>
      </c>
      <c r="K149" s="232" t="s">
        <v>167</v>
      </c>
    </row>
    <row r="150" spans="1:11" ht="14.4" customHeight="1" thickBot="1" x14ac:dyDescent="0.35">
      <c r="A150" s="243" t="s">
        <v>303</v>
      </c>
      <c r="B150" s="227">
        <v>400.999762264352</v>
      </c>
      <c r="C150" s="227">
        <v>357.47405642364498</v>
      </c>
      <c r="D150" s="228">
        <v>-43.525705840706998</v>
      </c>
      <c r="E150" s="229">
        <v>0.89145702831600004</v>
      </c>
      <c r="F150" s="227">
        <v>357.999999999995</v>
      </c>
      <c r="G150" s="228">
        <v>208.83333333333101</v>
      </c>
      <c r="H150" s="230">
        <v>15.31561</v>
      </c>
      <c r="I150" s="227">
        <v>191.69051999999999</v>
      </c>
      <c r="J150" s="228">
        <v>-17.14281333333</v>
      </c>
      <c r="K150" s="233">
        <v>0.53544837988799998</v>
      </c>
    </row>
    <row r="151" spans="1:11" ht="14.4" customHeight="1" thickBot="1" x14ac:dyDescent="0.35">
      <c r="A151" s="244" t="s">
        <v>304</v>
      </c>
      <c r="B151" s="222">
        <v>400.999762264352</v>
      </c>
      <c r="C151" s="222">
        <v>357.47405642364498</v>
      </c>
      <c r="D151" s="223">
        <v>-43.525705840706998</v>
      </c>
      <c r="E151" s="224">
        <v>0.89145702831600004</v>
      </c>
      <c r="F151" s="222">
        <v>357.999999999995</v>
      </c>
      <c r="G151" s="223">
        <v>208.83333333333101</v>
      </c>
      <c r="H151" s="225">
        <v>15.31561</v>
      </c>
      <c r="I151" s="222">
        <v>191.69051999999999</v>
      </c>
      <c r="J151" s="223">
        <v>-17.14281333333</v>
      </c>
      <c r="K151" s="226">
        <v>0.53544837988799998</v>
      </c>
    </row>
    <row r="152" spans="1:11" ht="14.4" customHeight="1" thickBot="1" x14ac:dyDescent="0.35">
      <c r="A152" s="243" t="s">
        <v>305</v>
      </c>
      <c r="B152" s="227">
        <v>4.9406564584124654E-324</v>
      </c>
      <c r="C152" s="227">
        <v>6.6399994653469996</v>
      </c>
      <c r="D152" s="228">
        <v>6.6399994653469996</v>
      </c>
      <c r="E152" s="234" t="s">
        <v>167</v>
      </c>
      <c r="F152" s="227">
        <v>0</v>
      </c>
      <c r="G152" s="228">
        <v>0</v>
      </c>
      <c r="H152" s="230">
        <v>4.9406564584124654E-324</v>
      </c>
      <c r="I152" s="227">
        <v>3.4584595208887258E-323</v>
      </c>
      <c r="J152" s="228">
        <v>3.4584595208887258E-323</v>
      </c>
      <c r="K152" s="231" t="s">
        <v>161</v>
      </c>
    </row>
    <row r="153" spans="1:11" ht="14.4" customHeight="1" thickBot="1" x14ac:dyDescent="0.35">
      <c r="A153" s="244" t="s">
        <v>306</v>
      </c>
      <c r="B153" s="222">
        <v>4.9406564584124654E-324</v>
      </c>
      <c r="C153" s="222">
        <v>6.6399994653469996</v>
      </c>
      <c r="D153" s="223">
        <v>6.6399994653469996</v>
      </c>
      <c r="E153" s="235" t="s">
        <v>167</v>
      </c>
      <c r="F153" s="222">
        <v>0</v>
      </c>
      <c r="G153" s="223">
        <v>0</v>
      </c>
      <c r="H153" s="225">
        <v>4.9406564584124654E-324</v>
      </c>
      <c r="I153" s="222">
        <v>3.4584595208887258E-323</v>
      </c>
      <c r="J153" s="223">
        <v>3.4584595208887258E-323</v>
      </c>
      <c r="K153" s="232" t="s">
        <v>161</v>
      </c>
    </row>
    <row r="154" spans="1:11" ht="14.4" customHeight="1" thickBot="1" x14ac:dyDescent="0.35">
      <c r="A154" s="243" t="s">
        <v>307</v>
      </c>
      <c r="B154" s="227">
        <v>1895.99868681612</v>
      </c>
      <c r="C154" s="227">
        <v>1925.1459579479499</v>
      </c>
      <c r="D154" s="228">
        <v>29.147271131827999</v>
      </c>
      <c r="E154" s="229">
        <v>1.0153730439440001</v>
      </c>
      <c r="F154" s="227">
        <v>2254.99999999997</v>
      </c>
      <c r="G154" s="228">
        <v>1315.4166666666499</v>
      </c>
      <c r="H154" s="230">
        <v>214.97242</v>
      </c>
      <c r="I154" s="227">
        <v>1032.00917</v>
      </c>
      <c r="J154" s="228">
        <v>-283.40749666664902</v>
      </c>
      <c r="K154" s="233">
        <v>0.45765373392399999</v>
      </c>
    </row>
    <row r="155" spans="1:11" ht="14.4" customHeight="1" thickBot="1" x14ac:dyDescent="0.35">
      <c r="A155" s="244" t="s">
        <v>308</v>
      </c>
      <c r="B155" s="222">
        <v>1895.99868681612</v>
      </c>
      <c r="C155" s="222">
        <v>1925.1459579479499</v>
      </c>
      <c r="D155" s="223">
        <v>29.147271131827999</v>
      </c>
      <c r="E155" s="224">
        <v>1.0153730439440001</v>
      </c>
      <c r="F155" s="222">
        <v>2254.99999999997</v>
      </c>
      <c r="G155" s="223">
        <v>1315.4166666666499</v>
      </c>
      <c r="H155" s="225">
        <v>214.97242</v>
      </c>
      <c r="I155" s="222">
        <v>1032.00917</v>
      </c>
      <c r="J155" s="223">
        <v>-283.40749666664902</v>
      </c>
      <c r="K155" s="226">
        <v>0.45765373392399999</v>
      </c>
    </row>
    <row r="156" spans="1:11" ht="14.4" customHeight="1" thickBot="1" x14ac:dyDescent="0.35">
      <c r="A156" s="247" t="s">
        <v>309</v>
      </c>
      <c r="B156" s="227">
        <v>4.9406564584124654E-324</v>
      </c>
      <c r="C156" s="227">
        <v>12901.8267635422</v>
      </c>
      <c r="D156" s="228">
        <v>12901.8267635422</v>
      </c>
      <c r="E156" s="234" t="s">
        <v>167</v>
      </c>
      <c r="F156" s="227">
        <v>0</v>
      </c>
      <c r="G156" s="228">
        <v>0</v>
      </c>
      <c r="H156" s="230">
        <v>1035.20336</v>
      </c>
      <c r="I156" s="227">
        <v>7158.1532100000004</v>
      </c>
      <c r="J156" s="228">
        <v>7158.1532100000004</v>
      </c>
      <c r="K156" s="231" t="s">
        <v>161</v>
      </c>
    </row>
    <row r="157" spans="1:11" ht="14.4" customHeight="1" thickBot="1" x14ac:dyDescent="0.35">
      <c r="A157" s="245" t="s">
        <v>310</v>
      </c>
      <c r="B157" s="227">
        <v>4.9406564584124654E-324</v>
      </c>
      <c r="C157" s="227">
        <v>12901.8267635422</v>
      </c>
      <c r="D157" s="228">
        <v>12901.8267635422</v>
      </c>
      <c r="E157" s="234" t="s">
        <v>167</v>
      </c>
      <c r="F157" s="227">
        <v>0</v>
      </c>
      <c r="G157" s="228">
        <v>0</v>
      </c>
      <c r="H157" s="230">
        <v>1035.20336</v>
      </c>
      <c r="I157" s="227">
        <v>7158.1532100000004</v>
      </c>
      <c r="J157" s="228">
        <v>7158.1532100000004</v>
      </c>
      <c r="K157" s="231" t="s">
        <v>161</v>
      </c>
    </row>
    <row r="158" spans="1:11" ht="14.4" customHeight="1" thickBot="1" x14ac:dyDescent="0.35">
      <c r="A158" s="246" t="s">
        <v>311</v>
      </c>
      <c r="B158" s="227">
        <v>4.9406564584124654E-324</v>
      </c>
      <c r="C158" s="227">
        <v>12901.8267635422</v>
      </c>
      <c r="D158" s="228">
        <v>12901.8267635422</v>
      </c>
      <c r="E158" s="234" t="s">
        <v>167</v>
      </c>
      <c r="F158" s="227">
        <v>0</v>
      </c>
      <c r="G158" s="228">
        <v>0</v>
      </c>
      <c r="H158" s="230">
        <v>1035.20336</v>
      </c>
      <c r="I158" s="227">
        <v>7158.1532100000004</v>
      </c>
      <c r="J158" s="228">
        <v>7158.1532100000004</v>
      </c>
      <c r="K158" s="231" t="s">
        <v>161</v>
      </c>
    </row>
    <row r="159" spans="1:11" ht="14.4" customHeight="1" thickBot="1" x14ac:dyDescent="0.35">
      <c r="A159" s="243" t="s">
        <v>312</v>
      </c>
      <c r="B159" s="227">
        <v>4.9406564584124654E-324</v>
      </c>
      <c r="C159" s="227">
        <v>12901.8267635422</v>
      </c>
      <c r="D159" s="228">
        <v>12901.8267635422</v>
      </c>
      <c r="E159" s="234" t="s">
        <v>167</v>
      </c>
      <c r="F159" s="227">
        <v>0</v>
      </c>
      <c r="G159" s="228">
        <v>0</v>
      </c>
      <c r="H159" s="230">
        <v>1035.20336</v>
      </c>
      <c r="I159" s="227">
        <v>7158.1532100000004</v>
      </c>
      <c r="J159" s="228">
        <v>7158.1532100000004</v>
      </c>
      <c r="K159" s="231" t="s">
        <v>161</v>
      </c>
    </row>
    <row r="160" spans="1:11" ht="14.4" customHeight="1" thickBot="1" x14ac:dyDescent="0.35">
      <c r="A160" s="244" t="s">
        <v>313</v>
      </c>
      <c r="B160" s="222">
        <v>4.9406564584124654E-324</v>
      </c>
      <c r="C160" s="222">
        <v>21.963998349701001</v>
      </c>
      <c r="D160" s="223">
        <v>21.963998349701001</v>
      </c>
      <c r="E160" s="235" t="s">
        <v>167</v>
      </c>
      <c r="F160" s="222">
        <v>0</v>
      </c>
      <c r="G160" s="223">
        <v>0</v>
      </c>
      <c r="H160" s="225">
        <v>4.9406564584124654E-324</v>
      </c>
      <c r="I160" s="222">
        <v>2.0990000000000002</v>
      </c>
      <c r="J160" s="223">
        <v>2.0990000000000002</v>
      </c>
      <c r="K160" s="232" t="s">
        <v>161</v>
      </c>
    </row>
    <row r="161" spans="1:11" ht="14.4" customHeight="1" thickBot="1" x14ac:dyDescent="0.35">
      <c r="A161" s="244" t="s">
        <v>314</v>
      </c>
      <c r="B161" s="222">
        <v>4.9406564584124654E-324</v>
      </c>
      <c r="C161" s="222">
        <v>12867.683766173101</v>
      </c>
      <c r="D161" s="223">
        <v>12867.683766173101</v>
      </c>
      <c r="E161" s="235" t="s">
        <v>167</v>
      </c>
      <c r="F161" s="222">
        <v>0</v>
      </c>
      <c r="G161" s="223">
        <v>0</v>
      </c>
      <c r="H161" s="225">
        <v>1035.20336</v>
      </c>
      <c r="I161" s="222">
        <v>7156.0542100000002</v>
      </c>
      <c r="J161" s="223">
        <v>7156.0542100000002</v>
      </c>
      <c r="K161" s="232" t="s">
        <v>161</v>
      </c>
    </row>
    <row r="162" spans="1:11" ht="14.4" customHeight="1" thickBot="1" x14ac:dyDescent="0.35">
      <c r="A162" s="244" t="s">
        <v>315</v>
      </c>
      <c r="B162" s="222">
        <v>4.9406564584124654E-324</v>
      </c>
      <c r="C162" s="222">
        <v>12.178999019321999</v>
      </c>
      <c r="D162" s="223">
        <v>12.178999019321999</v>
      </c>
      <c r="E162" s="235" t="s">
        <v>167</v>
      </c>
      <c r="F162" s="222">
        <v>0</v>
      </c>
      <c r="G162" s="223">
        <v>0</v>
      </c>
      <c r="H162" s="225">
        <v>4.9406564584124654E-324</v>
      </c>
      <c r="I162" s="222">
        <v>3.4584595208887258E-323</v>
      </c>
      <c r="J162" s="223">
        <v>3.4584595208887258E-323</v>
      </c>
      <c r="K162" s="232" t="s">
        <v>161</v>
      </c>
    </row>
    <row r="163" spans="1:11" ht="14.4" customHeight="1" thickBot="1" x14ac:dyDescent="0.35">
      <c r="A163" s="248"/>
      <c r="B163" s="222">
        <v>19197.6420290803</v>
      </c>
      <c r="C163" s="222">
        <v>4.9406564584124654E-324</v>
      </c>
      <c r="D163" s="223">
        <v>-19197.6420290803</v>
      </c>
      <c r="E163" s="224">
        <v>0</v>
      </c>
      <c r="F163" s="222">
        <v>17086.6798410378</v>
      </c>
      <c r="G163" s="223">
        <v>9967.2299072720707</v>
      </c>
      <c r="H163" s="225">
        <v>2915.6874800000001</v>
      </c>
      <c r="I163" s="222">
        <v>15613.72802</v>
      </c>
      <c r="J163" s="223">
        <v>5646.4981127279298</v>
      </c>
      <c r="K163" s="226">
        <v>0.91379531689299998</v>
      </c>
    </row>
    <row r="164" spans="1:11" ht="14.4" customHeight="1" thickBot="1" x14ac:dyDescent="0.35">
      <c r="A164" s="249" t="s">
        <v>77</v>
      </c>
      <c r="B164" s="236">
        <v>19197.6420290803</v>
      </c>
      <c r="C164" s="236">
        <v>25257.1503843764</v>
      </c>
      <c r="D164" s="237">
        <v>6059.5083552961596</v>
      </c>
      <c r="E164" s="238" t="s">
        <v>167</v>
      </c>
      <c r="F164" s="236">
        <v>17086.6798410378</v>
      </c>
      <c r="G164" s="237">
        <v>9967.2299072720707</v>
      </c>
      <c r="H164" s="236">
        <v>2915.6874800000001</v>
      </c>
      <c r="I164" s="236">
        <v>15613.72802</v>
      </c>
      <c r="J164" s="237">
        <v>5646.4981127279398</v>
      </c>
      <c r="K164" s="239">
        <v>0.91379531689299998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H14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84" bestFit="1" customWidth="1"/>
    <col min="2" max="2" width="9.33203125" style="84" customWidth="1"/>
    <col min="3" max="3" width="28.88671875" style="65" bestFit="1" customWidth="1"/>
    <col min="4" max="5" width="11.109375" style="85" customWidth="1"/>
    <col min="6" max="6" width="6.6640625" style="86" customWidth="1"/>
    <col min="7" max="7" width="12.21875" style="93" bestFit="1" customWidth="1"/>
    <col min="8" max="8" width="0" style="65" hidden="1" customWidth="1"/>
    <col min="9" max="16384" width="8.88671875" style="65"/>
  </cols>
  <sheetData>
    <row r="1" spans="1:8" ht="18.600000000000001" customHeight="1" thickBot="1" x14ac:dyDescent="0.4">
      <c r="A1" s="187" t="s">
        <v>150</v>
      </c>
      <c r="B1" s="188"/>
      <c r="C1" s="188"/>
      <c r="D1" s="188"/>
      <c r="E1" s="188"/>
      <c r="F1" s="188"/>
      <c r="G1" s="161"/>
    </row>
    <row r="2" spans="1:8" ht="14.4" customHeight="1" thickBot="1" x14ac:dyDescent="0.35">
      <c r="A2" s="221" t="s">
        <v>160</v>
      </c>
      <c r="B2" s="91"/>
      <c r="C2" s="91"/>
      <c r="D2" s="91"/>
      <c r="E2" s="91"/>
      <c r="F2" s="91"/>
    </row>
    <row r="3" spans="1:8" ht="14.4" customHeight="1" thickBot="1" x14ac:dyDescent="0.35">
      <c r="A3" s="108" t="s">
        <v>0</v>
      </c>
      <c r="B3" s="109" t="s">
        <v>1</v>
      </c>
      <c r="C3" s="126" t="s">
        <v>2</v>
      </c>
      <c r="D3" s="127" t="s">
        <v>3</v>
      </c>
      <c r="E3" s="127" t="s">
        <v>4</v>
      </c>
      <c r="F3" s="127" t="s">
        <v>5</v>
      </c>
      <c r="G3" s="128" t="s">
        <v>155</v>
      </c>
    </row>
    <row r="4" spans="1:8" ht="14.4" customHeight="1" x14ac:dyDescent="0.3">
      <c r="A4" s="250" t="s">
        <v>316</v>
      </c>
      <c r="B4" s="251" t="s">
        <v>317</v>
      </c>
      <c r="C4" s="252" t="s">
        <v>318</v>
      </c>
      <c r="D4" s="252" t="s">
        <v>317</v>
      </c>
      <c r="E4" s="252" t="s">
        <v>317</v>
      </c>
      <c r="F4" s="253" t="s">
        <v>317</v>
      </c>
      <c r="G4" s="252" t="s">
        <v>317</v>
      </c>
      <c r="H4" s="252" t="s">
        <v>78</v>
      </c>
    </row>
    <row r="5" spans="1:8" ht="14.4" customHeight="1" x14ac:dyDescent="0.3">
      <c r="A5" s="250" t="s">
        <v>316</v>
      </c>
      <c r="B5" s="251" t="s">
        <v>319</v>
      </c>
      <c r="C5" s="252" t="s">
        <v>320</v>
      </c>
      <c r="D5" s="252">
        <v>26395.382442449129</v>
      </c>
      <c r="E5" s="252">
        <v>19894.335046565509</v>
      </c>
      <c r="F5" s="253">
        <v>0.75370512588487382</v>
      </c>
      <c r="G5" s="252">
        <v>-6501.0473958836192</v>
      </c>
      <c r="H5" s="252" t="s">
        <v>2</v>
      </c>
    </row>
    <row r="6" spans="1:8" ht="14.4" customHeight="1" x14ac:dyDescent="0.3">
      <c r="A6" s="250" t="s">
        <v>316</v>
      </c>
      <c r="B6" s="251" t="s">
        <v>321</v>
      </c>
      <c r="C6" s="252" t="s">
        <v>322</v>
      </c>
      <c r="D6" s="252">
        <v>2455.2756539426441</v>
      </c>
      <c r="E6" s="252">
        <v>5662.1155026901588</v>
      </c>
      <c r="F6" s="253">
        <v>2.306101758308897</v>
      </c>
      <c r="G6" s="252">
        <v>3206.8398487475147</v>
      </c>
      <c r="H6" s="252" t="s">
        <v>2</v>
      </c>
    </row>
    <row r="7" spans="1:8" ht="14.4" customHeight="1" x14ac:dyDescent="0.3">
      <c r="A7" s="250" t="s">
        <v>316</v>
      </c>
      <c r="B7" s="251" t="s">
        <v>6</v>
      </c>
      <c r="C7" s="252" t="s">
        <v>318</v>
      </c>
      <c r="D7" s="252">
        <v>28850.658096391766</v>
      </c>
      <c r="E7" s="252">
        <v>25556.450549255667</v>
      </c>
      <c r="F7" s="253">
        <v>0.88581863414935091</v>
      </c>
      <c r="G7" s="252">
        <v>-3294.2075471360986</v>
      </c>
      <c r="H7" s="252" t="s">
        <v>323</v>
      </c>
    </row>
    <row r="9" spans="1:8" ht="14.4" customHeight="1" x14ac:dyDescent="0.3">
      <c r="A9" s="250" t="s">
        <v>316</v>
      </c>
      <c r="B9" s="251" t="s">
        <v>317</v>
      </c>
      <c r="C9" s="252" t="s">
        <v>318</v>
      </c>
      <c r="D9" s="252" t="s">
        <v>317</v>
      </c>
      <c r="E9" s="252" t="s">
        <v>317</v>
      </c>
      <c r="F9" s="253" t="s">
        <v>317</v>
      </c>
      <c r="G9" s="252" t="s">
        <v>317</v>
      </c>
      <c r="H9" s="252" t="s">
        <v>78</v>
      </c>
    </row>
    <row r="10" spans="1:8" ht="14.4" customHeight="1" x14ac:dyDescent="0.3">
      <c r="A10" s="250" t="s">
        <v>324</v>
      </c>
      <c r="B10" s="251" t="s">
        <v>319</v>
      </c>
      <c r="C10" s="252" t="s">
        <v>320</v>
      </c>
      <c r="D10" s="252">
        <v>26395.382442449129</v>
      </c>
      <c r="E10" s="252">
        <v>19894.335046565509</v>
      </c>
      <c r="F10" s="253">
        <v>0.75370512588487382</v>
      </c>
      <c r="G10" s="252">
        <v>-6501.0473958836192</v>
      </c>
      <c r="H10" s="252" t="s">
        <v>2</v>
      </c>
    </row>
    <row r="11" spans="1:8" ht="14.4" customHeight="1" x14ac:dyDescent="0.3">
      <c r="A11" s="250" t="s">
        <v>324</v>
      </c>
      <c r="B11" s="251" t="s">
        <v>321</v>
      </c>
      <c r="C11" s="252" t="s">
        <v>322</v>
      </c>
      <c r="D11" s="252">
        <v>2455.2756539426441</v>
      </c>
      <c r="E11" s="252">
        <v>5662.1155026901588</v>
      </c>
      <c r="F11" s="253">
        <v>2.306101758308897</v>
      </c>
      <c r="G11" s="252">
        <v>3206.8398487475147</v>
      </c>
      <c r="H11" s="252" t="s">
        <v>2</v>
      </c>
    </row>
    <row r="12" spans="1:8" ht="14.4" customHeight="1" x14ac:dyDescent="0.3">
      <c r="A12" s="250" t="s">
        <v>324</v>
      </c>
      <c r="B12" s="251" t="s">
        <v>6</v>
      </c>
      <c r="C12" s="252" t="s">
        <v>325</v>
      </c>
      <c r="D12" s="252">
        <v>28850.658096391766</v>
      </c>
      <c r="E12" s="252">
        <v>25556.450549255667</v>
      </c>
      <c r="F12" s="253">
        <v>0.88581863414935091</v>
      </c>
      <c r="G12" s="252">
        <v>-3294.2075471360986</v>
      </c>
      <c r="H12" s="252" t="s">
        <v>326</v>
      </c>
    </row>
    <row r="13" spans="1:8" ht="14.4" customHeight="1" x14ac:dyDescent="0.3">
      <c r="A13" s="250" t="s">
        <v>317</v>
      </c>
      <c r="B13" s="251" t="s">
        <v>317</v>
      </c>
      <c r="C13" s="252" t="s">
        <v>317</v>
      </c>
      <c r="D13" s="252" t="s">
        <v>317</v>
      </c>
      <c r="E13" s="252" t="s">
        <v>317</v>
      </c>
      <c r="F13" s="253" t="s">
        <v>317</v>
      </c>
      <c r="G13" s="252" t="s">
        <v>317</v>
      </c>
      <c r="H13" s="252" t="s">
        <v>327</v>
      </c>
    </row>
    <row r="14" spans="1:8" ht="14.4" customHeight="1" x14ac:dyDescent="0.3">
      <c r="A14" s="250" t="s">
        <v>316</v>
      </c>
      <c r="B14" s="251" t="s">
        <v>6</v>
      </c>
      <c r="C14" s="252" t="s">
        <v>318</v>
      </c>
      <c r="D14" s="252">
        <v>28850.658096391766</v>
      </c>
      <c r="E14" s="252">
        <v>25556.450549255667</v>
      </c>
      <c r="F14" s="253">
        <v>0.88581863414935091</v>
      </c>
      <c r="G14" s="252">
        <v>-3294.2075471360986</v>
      </c>
      <c r="H14" s="252" t="s">
        <v>323</v>
      </c>
    </row>
  </sheetData>
  <autoFilter ref="A3:G3"/>
  <mergeCells count="1">
    <mergeCell ref="A1:G1"/>
  </mergeCells>
  <conditionalFormatting sqref="F8 F15:F65536">
    <cfRule type="cellIs" dxfId="36" priority="15" stopIfTrue="1" operator="greaterThan">
      <formula>1</formula>
    </cfRule>
  </conditionalFormatting>
  <conditionalFormatting sqref="F4:F7">
    <cfRule type="cellIs" dxfId="35" priority="10" operator="greaterThan">
      <formula>1</formula>
    </cfRule>
  </conditionalFormatting>
  <conditionalFormatting sqref="B4:B7">
    <cfRule type="expression" dxfId="34" priority="14">
      <formula>AND(LEFT(H4,6)&lt;&gt;"mezera",H4&lt;&gt;"")</formula>
    </cfRule>
  </conditionalFormatting>
  <conditionalFormatting sqref="A4:A7">
    <cfRule type="expression" dxfId="33" priority="11">
      <formula>AND(H4&lt;&gt;"",H4&lt;&gt;"mezeraKL")</formula>
    </cfRule>
  </conditionalFormatting>
  <conditionalFormatting sqref="B4:G7">
    <cfRule type="expression" dxfId="32" priority="12">
      <formula>$H4="SumaNS"</formula>
    </cfRule>
    <cfRule type="expression" dxfId="31" priority="13">
      <formula>OR($H4="KL",$H4="SumaKL")</formula>
    </cfRule>
  </conditionalFormatting>
  <conditionalFormatting sqref="A4:G7">
    <cfRule type="expression" dxfId="30" priority="9">
      <formula>$H4&lt;&gt;""</formula>
    </cfRule>
  </conditionalFormatting>
  <conditionalFormatting sqref="G4:G7">
    <cfRule type="cellIs" dxfId="29" priority="8" operator="greaterThan">
      <formula>0</formula>
    </cfRule>
  </conditionalFormatting>
  <conditionalFormatting sqref="F9:F14">
    <cfRule type="cellIs" dxfId="28" priority="3" operator="greaterThan">
      <formula>1</formula>
    </cfRule>
  </conditionalFormatting>
  <conditionalFormatting sqref="B9:B14">
    <cfRule type="expression" dxfId="27" priority="7">
      <formula>AND(LEFT(H9,6)&lt;&gt;"mezera",H9&lt;&gt;"")</formula>
    </cfRule>
  </conditionalFormatting>
  <conditionalFormatting sqref="A9:A14">
    <cfRule type="expression" dxfId="26" priority="4">
      <formula>AND(H9&lt;&gt;"",H9&lt;&gt;"mezeraKL")</formula>
    </cfRule>
  </conditionalFormatting>
  <conditionalFormatting sqref="B9:G14">
    <cfRule type="expression" dxfId="25" priority="5">
      <formula>$H9="SumaNS"</formula>
    </cfRule>
    <cfRule type="expression" dxfId="24" priority="6">
      <formula>OR($H9="KL",$H9="SumaKL")</formula>
    </cfRule>
  </conditionalFormatting>
  <conditionalFormatting sqref="A9:G14">
    <cfRule type="expression" dxfId="23" priority="2">
      <formula>$H9&lt;&gt;""</formula>
    </cfRule>
  </conditionalFormatting>
  <conditionalFormatting sqref="G9:G14">
    <cfRule type="cellIs" dxfId="22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51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x14ac:dyDescent="0.3"/>
  <cols>
    <col min="1" max="1" width="6.6640625" style="65" hidden="1" customWidth="1"/>
    <col min="2" max="2" width="28.33203125" style="65" hidden="1" customWidth="1"/>
    <col min="3" max="3" width="5.33203125" style="85" bestFit="1" customWidth="1"/>
    <col min="4" max="4" width="18.77734375" style="87" customWidth="1"/>
    <col min="5" max="5" width="9" style="85" bestFit="1" customWidth="1"/>
    <col min="6" max="6" width="18.77734375" style="87" customWidth="1"/>
    <col min="7" max="7" width="5" style="85" customWidth="1"/>
    <col min="8" max="8" width="12.44140625" style="85" hidden="1" customWidth="1"/>
    <col min="9" max="9" width="8.5546875" style="85" hidden="1" customWidth="1"/>
    <col min="10" max="10" width="25.77734375" style="85" customWidth="1"/>
    <col min="11" max="11" width="8.77734375" style="85" customWidth="1"/>
    <col min="12" max="13" width="7.77734375" style="93" customWidth="1"/>
    <col min="14" max="14" width="11.109375" style="93" customWidth="1"/>
    <col min="15" max="16384" width="8.88671875" style="65"/>
  </cols>
  <sheetData>
    <row r="1" spans="1:14" ht="18.600000000000001" customHeight="1" thickBot="1" x14ac:dyDescent="0.4">
      <c r="A1" s="193" t="s">
        <v>149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</row>
    <row r="2" spans="1:14" ht="14.4" customHeight="1" thickBot="1" x14ac:dyDescent="0.35">
      <c r="A2" s="221" t="s">
        <v>160</v>
      </c>
      <c r="B2" s="83"/>
      <c r="C2" s="129"/>
      <c r="D2" s="129"/>
      <c r="E2" s="129"/>
      <c r="F2" s="129"/>
      <c r="G2" s="129"/>
      <c r="H2" s="129"/>
      <c r="I2" s="129"/>
      <c r="J2" s="129"/>
      <c r="K2" s="129"/>
      <c r="L2" s="130"/>
      <c r="M2" s="130"/>
      <c r="N2" s="130"/>
    </row>
    <row r="3" spans="1:14" ht="14.4" customHeight="1" thickBot="1" x14ac:dyDescent="0.35">
      <c r="A3" s="83"/>
      <c r="B3" s="83"/>
      <c r="C3" s="189"/>
      <c r="D3" s="190"/>
      <c r="E3" s="190"/>
      <c r="F3" s="190"/>
      <c r="G3" s="190"/>
      <c r="H3" s="190"/>
      <c r="I3" s="190"/>
      <c r="J3" s="191" t="s">
        <v>136</v>
      </c>
      <c r="K3" s="192"/>
      <c r="L3" s="131">
        <f>IF(M3&lt;&gt;0,N3/M3,0)</f>
        <v>4.8965283753100346</v>
      </c>
      <c r="M3" s="131">
        <f>SUBTOTAL(9,M5:M1048576)</f>
        <v>5219.3</v>
      </c>
      <c r="N3" s="132">
        <f>SUBTOTAL(9,N5:N1048576)</f>
        <v>25556.450549255664</v>
      </c>
    </row>
    <row r="4" spans="1:14" s="84" customFormat="1" ht="14.4" customHeight="1" thickBot="1" x14ac:dyDescent="0.35">
      <c r="A4" s="254" t="s">
        <v>7</v>
      </c>
      <c r="B4" s="255" t="s">
        <v>8</v>
      </c>
      <c r="C4" s="255" t="s">
        <v>0</v>
      </c>
      <c r="D4" s="255" t="s">
        <v>9</v>
      </c>
      <c r="E4" s="255" t="s">
        <v>10</v>
      </c>
      <c r="F4" s="255" t="s">
        <v>2</v>
      </c>
      <c r="G4" s="255" t="s">
        <v>11</v>
      </c>
      <c r="H4" s="255" t="s">
        <v>12</v>
      </c>
      <c r="I4" s="255" t="s">
        <v>13</v>
      </c>
      <c r="J4" s="256" t="s">
        <v>14</v>
      </c>
      <c r="K4" s="256" t="s">
        <v>15</v>
      </c>
      <c r="L4" s="257" t="s">
        <v>156</v>
      </c>
      <c r="M4" s="257" t="s">
        <v>16</v>
      </c>
      <c r="N4" s="258" t="s">
        <v>18</v>
      </c>
    </row>
    <row r="5" spans="1:14" ht="14.4" customHeight="1" x14ac:dyDescent="0.3">
      <c r="A5" s="262" t="s">
        <v>316</v>
      </c>
      <c r="B5" s="263" t="s">
        <v>318</v>
      </c>
      <c r="C5" s="264" t="s">
        <v>324</v>
      </c>
      <c r="D5" s="265" t="s">
        <v>325</v>
      </c>
      <c r="E5" s="264" t="s">
        <v>319</v>
      </c>
      <c r="F5" s="265" t="s">
        <v>320</v>
      </c>
      <c r="G5" s="264" t="s">
        <v>328</v>
      </c>
      <c r="H5" s="264">
        <v>51383</v>
      </c>
      <c r="I5" s="264">
        <v>51383</v>
      </c>
      <c r="J5" s="264" t="s">
        <v>329</v>
      </c>
      <c r="K5" s="264" t="s">
        <v>330</v>
      </c>
      <c r="L5" s="266">
        <v>152.48960069489269</v>
      </c>
      <c r="M5" s="266">
        <v>1.2000000000000002</v>
      </c>
      <c r="N5" s="267">
        <v>182.9878802084678</v>
      </c>
    </row>
    <row r="6" spans="1:14" ht="14.4" customHeight="1" x14ac:dyDescent="0.3">
      <c r="A6" s="268" t="s">
        <v>316</v>
      </c>
      <c r="B6" s="269" t="s">
        <v>318</v>
      </c>
      <c r="C6" s="270" t="s">
        <v>324</v>
      </c>
      <c r="D6" s="271" t="s">
        <v>325</v>
      </c>
      <c r="E6" s="270" t="s">
        <v>319</v>
      </c>
      <c r="F6" s="271" t="s">
        <v>320</v>
      </c>
      <c r="G6" s="270" t="s">
        <v>328</v>
      </c>
      <c r="H6" s="270">
        <v>96414</v>
      </c>
      <c r="I6" s="270">
        <v>96414</v>
      </c>
      <c r="J6" s="270" t="s">
        <v>331</v>
      </c>
      <c r="K6" s="270" t="s">
        <v>332</v>
      </c>
      <c r="L6" s="272">
        <v>72.63</v>
      </c>
      <c r="M6" s="272">
        <v>1.4</v>
      </c>
      <c r="N6" s="273">
        <v>101.85</v>
      </c>
    </row>
    <row r="7" spans="1:14" ht="14.4" customHeight="1" x14ac:dyDescent="0.3">
      <c r="A7" s="268" t="s">
        <v>316</v>
      </c>
      <c r="B7" s="269" t="s">
        <v>318</v>
      </c>
      <c r="C7" s="270" t="s">
        <v>324</v>
      </c>
      <c r="D7" s="271" t="s">
        <v>325</v>
      </c>
      <c r="E7" s="270" t="s">
        <v>319</v>
      </c>
      <c r="F7" s="271" t="s">
        <v>320</v>
      </c>
      <c r="G7" s="270" t="s">
        <v>328</v>
      </c>
      <c r="H7" s="270">
        <v>155947</v>
      </c>
      <c r="I7" s="270">
        <v>55947</v>
      </c>
      <c r="J7" s="270" t="s">
        <v>333</v>
      </c>
      <c r="K7" s="270"/>
      <c r="L7" s="272">
        <v>103.49969092780999</v>
      </c>
      <c r="M7" s="272">
        <v>1</v>
      </c>
      <c r="N7" s="273">
        <v>103.49969092780999</v>
      </c>
    </row>
    <row r="8" spans="1:14" ht="14.4" customHeight="1" x14ac:dyDescent="0.3">
      <c r="A8" s="268" t="s">
        <v>316</v>
      </c>
      <c r="B8" s="269" t="s">
        <v>318</v>
      </c>
      <c r="C8" s="270" t="s">
        <v>324</v>
      </c>
      <c r="D8" s="271" t="s">
        <v>325</v>
      </c>
      <c r="E8" s="270" t="s">
        <v>319</v>
      </c>
      <c r="F8" s="271" t="s">
        <v>320</v>
      </c>
      <c r="G8" s="270" t="s">
        <v>328</v>
      </c>
      <c r="H8" s="270">
        <v>189244</v>
      </c>
      <c r="I8" s="270">
        <v>89244</v>
      </c>
      <c r="J8" s="270" t="s">
        <v>334</v>
      </c>
      <c r="K8" s="270" t="s">
        <v>335</v>
      </c>
      <c r="L8" s="272">
        <v>21.897749522798573</v>
      </c>
      <c r="M8" s="272">
        <v>30</v>
      </c>
      <c r="N8" s="273">
        <v>656.93030422288689</v>
      </c>
    </row>
    <row r="9" spans="1:14" ht="14.4" customHeight="1" x14ac:dyDescent="0.3">
      <c r="A9" s="268" t="s">
        <v>316</v>
      </c>
      <c r="B9" s="269" t="s">
        <v>318</v>
      </c>
      <c r="C9" s="270" t="s">
        <v>324</v>
      </c>
      <c r="D9" s="271" t="s">
        <v>325</v>
      </c>
      <c r="E9" s="270" t="s">
        <v>319</v>
      </c>
      <c r="F9" s="271" t="s">
        <v>320</v>
      </c>
      <c r="G9" s="270" t="s">
        <v>328</v>
      </c>
      <c r="H9" s="270">
        <v>300812</v>
      </c>
      <c r="I9" s="270">
        <v>812</v>
      </c>
      <c r="J9" s="270" t="s">
        <v>336</v>
      </c>
      <c r="K9" s="270" t="s">
        <v>337</v>
      </c>
      <c r="L9" s="272">
        <v>8.5199745575357007</v>
      </c>
      <c r="M9" s="272">
        <v>2</v>
      </c>
      <c r="N9" s="273">
        <v>17.039949115071401</v>
      </c>
    </row>
    <row r="10" spans="1:14" ht="14.4" customHeight="1" x14ac:dyDescent="0.3">
      <c r="A10" s="268" t="s">
        <v>316</v>
      </c>
      <c r="B10" s="269" t="s">
        <v>318</v>
      </c>
      <c r="C10" s="270" t="s">
        <v>324</v>
      </c>
      <c r="D10" s="271" t="s">
        <v>325</v>
      </c>
      <c r="E10" s="270" t="s">
        <v>319</v>
      </c>
      <c r="F10" s="271" t="s">
        <v>320</v>
      </c>
      <c r="G10" s="270" t="s">
        <v>328</v>
      </c>
      <c r="H10" s="270">
        <v>300813</v>
      </c>
      <c r="I10" s="270">
        <v>813</v>
      </c>
      <c r="J10" s="270" t="s">
        <v>338</v>
      </c>
      <c r="K10" s="270" t="s">
        <v>339</v>
      </c>
      <c r="L10" s="272">
        <v>10.0599699587804</v>
      </c>
      <c r="M10" s="272">
        <v>2</v>
      </c>
      <c r="N10" s="273">
        <v>20.119939917560799</v>
      </c>
    </row>
    <row r="11" spans="1:14" ht="14.4" customHeight="1" x14ac:dyDescent="0.3">
      <c r="A11" s="268" t="s">
        <v>316</v>
      </c>
      <c r="B11" s="269" t="s">
        <v>318</v>
      </c>
      <c r="C11" s="270" t="s">
        <v>324</v>
      </c>
      <c r="D11" s="271" t="s">
        <v>325</v>
      </c>
      <c r="E11" s="270" t="s">
        <v>319</v>
      </c>
      <c r="F11" s="271" t="s">
        <v>320</v>
      </c>
      <c r="G11" s="270" t="s">
        <v>328</v>
      </c>
      <c r="H11" s="270">
        <v>302301</v>
      </c>
      <c r="I11" s="270">
        <v>2301</v>
      </c>
      <c r="J11" s="270" t="s">
        <v>340</v>
      </c>
      <c r="K11" s="270" t="s">
        <v>341</v>
      </c>
      <c r="L11" s="272">
        <v>11.0499670024377</v>
      </c>
      <c r="M11" s="272">
        <v>1</v>
      </c>
      <c r="N11" s="273">
        <v>11.0499670024377</v>
      </c>
    </row>
    <row r="12" spans="1:14" ht="14.4" customHeight="1" x14ac:dyDescent="0.3">
      <c r="A12" s="268" t="s">
        <v>316</v>
      </c>
      <c r="B12" s="269" t="s">
        <v>318</v>
      </c>
      <c r="C12" s="270" t="s">
        <v>324</v>
      </c>
      <c r="D12" s="271" t="s">
        <v>325</v>
      </c>
      <c r="E12" s="270" t="s">
        <v>319</v>
      </c>
      <c r="F12" s="271" t="s">
        <v>320</v>
      </c>
      <c r="G12" s="270" t="s">
        <v>328</v>
      </c>
      <c r="H12" s="270">
        <v>500565</v>
      </c>
      <c r="I12" s="270">
        <v>0</v>
      </c>
      <c r="J12" s="270" t="s">
        <v>342</v>
      </c>
      <c r="K12" s="270" t="s">
        <v>343</v>
      </c>
      <c r="L12" s="272">
        <v>7.6799770659476696</v>
      </c>
      <c r="M12" s="272">
        <v>3</v>
      </c>
      <c r="N12" s="273">
        <v>23.039931197843011</v>
      </c>
    </row>
    <row r="13" spans="1:14" ht="14.4" customHeight="1" x14ac:dyDescent="0.3">
      <c r="A13" s="268" t="s">
        <v>316</v>
      </c>
      <c r="B13" s="269" t="s">
        <v>318</v>
      </c>
      <c r="C13" s="270" t="s">
        <v>324</v>
      </c>
      <c r="D13" s="271" t="s">
        <v>325</v>
      </c>
      <c r="E13" s="270" t="s">
        <v>319</v>
      </c>
      <c r="F13" s="271" t="s">
        <v>320</v>
      </c>
      <c r="G13" s="270" t="s">
        <v>328</v>
      </c>
      <c r="H13" s="270">
        <v>500568</v>
      </c>
      <c r="I13" s="270">
        <v>0</v>
      </c>
      <c r="J13" s="270" t="s">
        <v>344</v>
      </c>
      <c r="K13" s="270" t="s">
        <v>345</v>
      </c>
      <c r="L13" s="272">
        <v>5.4299837849083197</v>
      </c>
      <c r="M13" s="272">
        <v>5</v>
      </c>
      <c r="N13" s="273">
        <v>27.149918924541598</v>
      </c>
    </row>
    <row r="14" spans="1:14" ht="14.4" customHeight="1" x14ac:dyDescent="0.3">
      <c r="A14" s="268" t="s">
        <v>316</v>
      </c>
      <c r="B14" s="269" t="s">
        <v>318</v>
      </c>
      <c r="C14" s="270" t="s">
        <v>324</v>
      </c>
      <c r="D14" s="271" t="s">
        <v>325</v>
      </c>
      <c r="E14" s="270" t="s">
        <v>319</v>
      </c>
      <c r="F14" s="271" t="s">
        <v>320</v>
      </c>
      <c r="G14" s="270" t="s">
        <v>328</v>
      </c>
      <c r="H14" s="270">
        <v>610036</v>
      </c>
      <c r="I14" s="270">
        <v>0</v>
      </c>
      <c r="J14" s="270" t="s">
        <v>346</v>
      </c>
      <c r="K14" s="270"/>
      <c r="L14" s="272">
        <v>27.449918028680202</v>
      </c>
      <c r="M14" s="272">
        <v>1</v>
      </c>
      <c r="N14" s="273">
        <v>27.449918028680202</v>
      </c>
    </row>
    <row r="15" spans="1:14" ht="14.4" customHeight="1" x14ac:dyDescent="0.3">
      <c r="A15" s="268" t="s">
        <v>316</v>
      </c>
      <c r="B15" s="269" t="s">
        <v>318</v>
      </c>
      <c r="C15" s="270" t="s">
        <v>324</v>
      </c>
      <c r="D15" s="271" t="s">
        <v>325</v>
      </c>
      <c r="E15" s="270" t="s">
        <v>319</v>
      </c>
      <c r="F15" s="271" t="s">
        <v>320</v>
      </c>
      <c r="G15" s="270" t="s">
        <v>328</v>
      </c>
      <c r="H15" s="270">
        <v>610039</v>
      </c>
      <c r="I15" s="270">
        <v>0</v>
      </c>
      <c r="J15" s="270" t="s">
        <v>347</v>
      </c>
      <c r="K15" s="270"/>
      <c r="L15" s="272">
        <v>5.6699830682191799</v>
      </c>
      <c r="M15" s="272">
        <v>1</v>
      </c>
      <c r="N15" s="273">
        <v>5.6699830682191799</v>
      </c>
    </row>
    <row r="16" spans="1:14" ht="14.4" customHeight="1" x14ac:dyDescent="0.3">
      <c r="A16" s="268" t="s">
        <v>316</v>
      </c>
      <c r="B16" s="269" t="s">
        <v>318</v>
      </c>
      <c r="C16" s="270" t="s">
        <v>324</v>
      </c>
      <c r="D16" s="271" t="s">
        <v>325</v>
      </c>
      <c r="E16" s="270" t="s">
        <v>319</v>
      </c>
      <c r="F16" s="271" t="s">
        <v>320</v>
      </c>
      <c r="G16" s="270" t="s">
        <v>328</v>
      </c>
      <c r="H16" s="270">
        <v>840951</v>
      </c>
      <c r="I16" s="270">
        <v>0</v>
      </c>
      <c r="J16" s="270" t="s">
        <v>348</v>
      </c>
      <c r="K16" s="270"/>
      <c r="L16" s="272">
        <v>8.3261023625090296</v>
      </c>
      <c r="M16" s="272">
        <v>1</v>
      </c>
      <c r="N16" s="273">
        <v>8.3261023625090296</v>
      </c>
    </row>
    <row r="17" spans="1:14" ht="14.4" customHeight="1" x14ac:dyDescent="0.3">
      <c r="A17" s="268" t="s">
        <v>316</v>
      </c>
      <c r="B17" s="269" t="s">
        <v>318</v>
      </c>
      <c r="C17" s="270" t="s">
        <v>324</v>
      </c>
      <c r="D17" s="271" t="s">
        <v>325</v>
      </c>
      <c r="E17" s="270" t="s">
        <v>319</v>
      </c>
      <c r="F17" s="271" t="s">
        <v>320</v>
      </c>
      <c r="G17" s="270" t="s">
        <v>328</v>
      </c>
      <c r="H17" s="270">
        <v>841417</v>
      </c>
      <c r="I17" s="270">
        <v>0</v>
      </c>
      <c r="J17" s="270" t="s">
        <v>349</v>
      </c>
      <c r="K17" s="270"/>
      <c r="L17" s="272">
        <v>9.7299709442279791</v>
      </c>
      <c r="M17" s="272">
        <v>2</v>
      </c>
      <c r="N17" s="273">
        <v>19.459941888455958</v>
      </c>
    </row>
    <row r="18" spans="1:14" ht="14.4" customHeight="1" x14ac:dyDescent="0.3">
      <c r="A18" s="268" t="s">
        <v>316</v>
      </c>
      <c r="B18" s="269" t="s">
        <v>318</v>
      </c>
      <c r="C18" s="270" t="s">
        <v>324</v>
      </c>
      <c r="D18" s="271" t="s">
        <v>325</v>
      </c>
      <c r="E18" s="270" t="s">
        <v>319</v>
      </c>
      <c r="F18" s="271" t="s">
        <v>320</v>
      </c>
      <c r="G18" s="270" t="s">
        <v>328</v>
      </c>
      <c r="H18" s="270">
        <v>841498</v>
      </c>
      <c r="I18" s="270">
        <v>0</v>
      </c>
      <c r="J18" s="270" t="s">
        <v>350</v>
      </c>
      <c r="K18" s="270"/>
      <c r="L18" s="272">
        <v>46.139862216513798</v>
      </c>
      <c r="M18" s="272">
        <v>1</v>
      </c>
      <c r="N18" s="273">
        <v>46.139862216513798</v>
      </c>
    </row>
    <row r="19" spans="1:14" ht="14.4" customHeight="1" x14ac:dyDescent="0.3">
      <c r="A19" s="268" t="s">
        <v>316</v>
      </c>
      <c r="B19" s="269" t="s">
        <v>318</v>
      </c>
      <c r="C19" s="270" t="s">
        <v>324</v>
      </c>
      <c r="D19" s="271" t="s">
        <v>325</v>
      </c>
      <c r="E19" s="270" t="s">
        <v>319</v>
      </c>
      <c r="F19" s="271" t="s">
        <v>320</v>
      </c>
      <c r="G19" s="270" t="s">
        <v>328</v>
      </c>
      <c r="H19" s="270">
        <v>841503</v>
      </c>
      <c r="I19" s="270">
        <v>0</v>
      </c>
      <c r="J19" s="270" t="s">
        <v>351</v>
      </c>
      <c r="K19" s="270"/>
      <c r="L19" s="272">
        <v>8.9359041210046595</v>
      </c>
      <c r="M19" s="272">
        <v>100</v>
      </c>
      <c r="N19" s="273">
        <v>893.59041210046598</v>
      </c>
    </row>
    <row r="20" spans="1:14" ht="14.4" customHeight="1" x14ac:dyDescent="0.3">
      <c r="A20" s="268" t="s">
        <v>316</v>
      </c>
      <c r="B20" s="269" t="s">
        <v>318</v>
      </c>
      <c r="C20" s="270" t="s">
        <v>324</v>
      </c>
      <c r="D20" s="271" t="s">
        <v>325</v>
      </c>
      <c r="E20" s="270" t="s">
        <v>319</v>
      </c>
      <c r="F20" s="271" t="s">
        <v>320</v>
      </c>
      <c r="G20" s="270" t="s">
        <v>328</v>
      </c>
      <c r="H20" s="270">
        <v>842492</v>
      </c>
      <c r="I20" s="270">
        <v>0</v>
      </c>
      <c r="J20" s="270" t="s">
        <v>352</v>
      </c>
      <c r="K20" s="270"/>
      <c r="L20" s="272">
        <v>10.549968495540099</v>
      </c>
      <c r="M20" s="272">
        <v>1</v>
      </c>
      <c r="N20" s="273">
        <v>10.549968495540099</v>
      </c>
    </row>
    <row r="21" spans="1:14" ht="14.4" customHeight="1" x14ac:dyDescent="0.3">
      <c r="A21" s="268" t="s">
        <v>316</v>
      </c>
      <c r="B21" s="269" t="s">
        <v>318</v>
      </c>
      <c r="C21" s="270" t="s">
        <v>324</v>
      </c>
      <c r="D21" s="271" t="s">
        <v>325</v>
      </c>
      <c r="E21" s="270" t="s">
        <v>319</v>
      </c>
      <c r="F21" s="271" t="s">
        <v>320</v>
      </c>
      <c r="G21" s="270" t="s">
        <v>328</v>
      </c>
      <c r="H21" s="270">
        <v>842493</v>
      </c>
      <c r="I21" s="270">
        <v>0</v>
      </c>
      <c r="J21" s="270" t="s">
        <v>353</v>
      </c>
      <c r="K21" s="270"/>
      <c r="L21" s="272">
        <v>11.719965001680601</v>
      </c>
      <c r="M21" s="272">
        <v>1</v>
      </c>
      <c r="N21" s="273">
        <v>11.719965001680601</v>
      </c>
    </row>
    <row r="22" spans="1:14" ht="14.4" customHeight="1" x14ac:dyDescent="0.3">
      <c r="A22" s="268" t="s">
        <v>316</v>
      </c>
      <c r="B22" s="269" t="s">
        <v>318</v>
      </c>
      <c r="C22" s="270" t="s">
        <v>324</v>
      </c>
      <c r="D22" s="271" t="s">
        <v>325</v>
      </c>
      <c r="E22" s="270" t="s">
        <v>319</v>
      </c>
      <c r="F22" s="271" t="s">
        <v>320</v>
      </c>
      <c r="G22" s="270" t="s">
        <v>328</v>
      </c>
      <c r="H22" s="270">
        <v>845908</v>
      </c>
      <c r="I22" s="270">
        <v>122520</v>
      </c>
      <c r="J22" s="270" t="s">
        <v>354</v>
      </c>
      <c r="K22" s="270" t="s">
        <v>355</v>
      </c>
      <c r="L22" s="272">
        <v>83.639750233836395</v>
      </c>
      <c r="M22" s="272">
        <v>1</v>
      </c>
      <c r="N22" s="273">
        <v>83.639750233836395</v>
      </c>
    </row>
    <row r="23" spans="1:14" ht="14.4" customHeight="1" x14ac:dyDescent="0.3">
      <c r="A23" s="268" t="s">
        <v>316</v>
      </c>
      <c r="B23" s="269" t="s">
        <v>318</v>
      </c>
      <c r="C23" s="270" t="s">
        <v>324</v>
      </c>
      <c r="D23" s="271" t="s">
        <v>325</v>
      </c>
      <c r="E23" s="270" t="s">
        <v>319</v>
      </c>
      <c r="F23" s="271" t="s">
        <v>320</v>
      </c>
      <c r="G23" s="270" t="s">
        <v>328</v>
      </c>
      <c r="H23" s="270">
        <v>846417</v>
      </c>
      <c r="I23" s="270">
        <v>0</v>
      </c>
      <c r="J23" s="270" t="s">
        <v>356</v>
      </c>
      <c r="K23" s="270"/>
      <c r="L23" s="272">
        <v>15.8299527283791</v>
      </c>
      <c r="M23" s="272">
        <v>1</v>
      </c>
      <c r="N23" s="273">
        <v>15.8299527283791</v>
      </c>
    </row>
    <row r="24" spans="1:14" ht="14.4" customHeight="1" x14ac:dyDescent="0.3">
      <c r="A24" s="268" t="s">
        <v>316</v>
      </c>
      <c r="B24" s="269" t="s">
        <v>318</v>
      </c>
      <c r="C24" s="270" t="s">
        <v>324</v>
      </c>
      <c r="D24" s="271" t="s">
        <v>325</v>
      </c>
      <c r="E24" s="270" t="s">
        <v>319</v>
      </c>
      <c r="F24" s="271" t="s">
        <v>320</v>
      </c>
      <c r="G24" s="270" t="s">
        <v>328</v>
      </c>
      <c r="H24" s="270">
        <v>847060</v>
      </c>
      <c r="I24" s="270">
        <v>0</v>
      </c>
      <c r="J24" s="270" t="s">
        <v>357</v>
      </c>
      <c r="K24" s="270"/>
      <c r="L24" s="272">
        <v>9.2299724373303391</v>
      </c>
      <c r="M24" s="272">
        <v>1</v>
      </c>
      <c r="N24" s="273">
        <v>9.2299724373303391</v>
      </c>
    </row>
    <row r="25" spans="1:14" ht="14.4" customHeight="1" x14ac:dyDescent="0.3">
      <c r="A25" s="268" t="s">
        <v>316</v>
      </c>
      <c r="B25" s="269" t="s">
        <v>318</v>
      </c>
      <c r="C25" s="270" t="s">
        <v>324</v>
      </c>
      <c r="D25" s="271" t="s">
        <v>325</v>
      </c>
      <c r="E25" s="270" t="s">
        <v>319</v>
      </c>
      <c r="F25" s="271" t="s">
        <v>320</v>
      </c>
      <c r="G25" s="270" t="s">
        <v>328</v>
      </c>
      <c r="H25" s="270">
        <v>847713</v>
      </c>
      <c r="I25" s="270">
        <v>125526</v>
      </c>
      <c r="J25" s="270" t="s">
        <v>358</v>
      </c>
      <c r="K25" s="270" t="s">
        <v>359</v>
      </c>
      <c r="L25" s="272">
        <v>70.337256944444349</v>
      </c>
      <c r="M25" s="272">
        <v>2</v>
      </c>
      <c r="N25" s="273">
        <v>140.6745138888887</v>
      </c>
    </row>
    <row r="26" spans="1:14" ht="14.4" customHeight="1" x14ac:dyDescent="0.3">
      <c r="A26" s="268" t="s">
        <v>316</v>
      </c>
      <c r="B26" s="269" t="s">
        <v>318</v>
      </c>
      <c r="C26" s="270" t="s">
        <v>324</v>
      </c>
      <c r="D26" s="271" t="s">
        <v>325</v>
      </c>
      <c r="E26" s="270" t="s">
        <v>319</v>
      </c>
      <c r="F26" s="271" t="s">
        <v>320</v>
      </c>
      <c r="G26" s="270" t="s">
        <v>328</v>
      </c>
      <c r="H26" s="270">
        <v>850632</v>
      </c>
      <c r="I26" s="270">
        <v>0</v>
      </c>
      <c r="J26" s="270" t="s">
        <v>360</v>
      </c>
      <c r="K26" s="270"/>
      <c r="L26" s="272">
        <v>61.779815512271803</v>
      </c>
      <c r="M26" s="272">
        <v>1</v>
      </c>
      <c r="N26" s="273">
        <v>61.779815512271803</v>
      </c>
    </row>
    <row r="27" spans="1:14" ht="14.4" customHeight="1" x14ac:dyDescent="0.3">
      <c r="A27" s="268" t="s">
        <v>316</v>
      </c>
      <c r="B27" s="269" t="s">
        <v>318</v>
      </c>
      <c r="C27" s="270" t="s">
        <v>324</v>
      </c>
      <c r="D27" s="271" t="s">
        <v>325</v>
      </c>
      <c r="E27" s="270" t="s">
        <v>319</v>
      </c>
      <c r="F27" s="271" t="s">
        <v>320</v>
      </c>
      <c r="G27" s="270" t="s">
        <v>328</v>
      </c>
      <c r="H27" s="270">
        <v>900321</v>
      </c>
      <c r="I27" s="270">
        <v>0</v>
      </c>
      <c r="J27" s="270" t="s">
        <v>361</v>
      </c>
      <c r="K27" s="270"/>
      <c r="L27" s="272">
        <v>516.1754635124629</v>
      </c>
      <c r="M27" s="272">
        <v>25</v>
      </c>
      <c r="N27" s="273">
        <v>11125.819286000562</v>
      </c>
    </row>
    <row r="28" spans="1:14" ht="14.4" customHeight="1" x14ac:dyDescent="0.3">
      <c r="A28" s="268" t="s">
        <v>316</v>
      </c>
      <c r="B28" s="269" t="s">
        <v>318</v>
      </c>
      <c r="C28" s="270" t="s">
        <v>324</v>
      </c>
      <c r="D28" s="271" t="s">
        <v>325</v>
      </c>
      <c r="E28" s="270" t="s">
        <v>319</v>
      </c>
      <c r="F28" s="271" t="s">
        <v>320</v>
      </c>
      <c r="G28" s="270" t="s">
        <v>328</v>
      </c>
      <c r="H28" s="270">
        <v>920072</v>
      </c>
      <c r="I28" s="270">
        <v>0</v>
      </c>
      <c r="J28" s="270" t="s">
        <v>362</v>
      </c>
      <c r="K28" s="270" t="s">
        <v>363</v>
      </c>
      <c r="L28" s="272">
        <v>0.1202</v>
      </c>
      <c r="M28" s="272">
        <v>8001</v>
      </c>
      <c r="N28" s="273">
        <v>961.72019999999998</v>
      </c>
    </row>
    <row r="29" spans="1:14" ht="14.4" customHeight="1" x14ac:dyDescent="0.3">
      <c r="A29" s="268" t="s">
        <v>316</v>
      </c>
      <c r="B29" s="269" t="s">
        <v>318</v>
      </c>
      <c r="C29" s="270" t="s">
        <v>324</v>
      </c>
      <c r="D29" s="271" t="s">
        <v>325</v>
      </c>
      <c r="E29" s="270" t="s">
        <v>319</v>
      </c>
      <c r="F29" s="271" t="s">
        <v>320</v>
      </c>
      <c r="G29" s="270" t="s">
        <v>328</v>
      </c>
      <c r="H29" s="270">
        <v>920136</v>
      </c>
      <c r="I29" s="270">
        <v>0</v>
      </c>
      <c r="J29" s="270" t="s">
        <v>364</v>
      </c>
      <c r="K29" s="270" t="s">
        <v>363</v>
      </c>
      <c r="L29" s="272">
        <v>480.61181301334</v>
      </c>
      <c r="M29" s="272">
        <v>2</v>
      </c>
      <c r="N29" s="273">
        <v>961.22362602667999</v>
      </c>
    </row>
    <row r="30" spans="1:14" ht="14.4" customHeight="1" x14ac:dyDescent="0.3">
      <c r="A30" s="268" t="s">
        <v>316</v>
      </c>
      <c r="B30" s="269" t="s">
        <v>318</v>
      </c>
      <c r="C30" s="270" t="s">
        <v>324</v>
      </c>
      <c r="D30" s="271" t="s">
        <v>325</v>
      </c>
      <c r="E30" s="270" t="s">
        <v>319</v>
      </c>
      <c r="F30" s="271" t="s">
        <v>320</v>
      </c>
      <c r="G30" s="270" t="s">
        <v>328</v>
      </c>
      <c r="H30" s="270">
        <v>921175</v>
      </c>
      <c r="I30" s="270">
        <v>0</v>
      </c>
      <c r="J30" s="270" t="s">
        <v>365</v>
      </c>
      <c r="K30" s="270"/>
      <c r="L30" s="272">
        <v>234.55468667538244</v>
      </c>
      <c r="M30" s="272">
        <v>11</v>
      </c>
      <c r="N30" s="273">
        <v>2580.1015534292069</v>
      </c>
    </row>
    <row r="31" spans="1:14" ht="14.4" customHeight="1" x14ac:dyDescent="0.3">
      <c r="A31" s="268" t="s">
        <v>316</v>
      </c>
      <c r="B31" s="269" t="s">
        <v>318</v>
      </c>
      <c r="C31" s="270" t="s">
        <v>324</v>
      </c>
      <c r="D31" s="271" t="s">
        <v>325</v>
      </c>
      <c r="E31" s="270" t="s">
        <v>319</v>
      </c>
      <c r="F31" s="271" t="s">
        <v>320</v>
      </c>
      <c r="G31" s="270" t="s">
        <v>328</v>
      </c>
      <c r="H31" s="270">
        <v>921176</v>
      </c>
      <c r="I31" s="270">
        <v>0</v>
      </c>
      <c r="J31" s="270" t="s">
        <v>366</v>
      </c>
      <c r="K31" s="270"/>
      <c r="L31" s="272">
        <v>151.26950503572499</v>
      </c>
      <c r="M31" s="272">
        <v>1</v>
      </c>
      <c r="N31" s="273">
        <v>151.26950503572499</v>
      </c>
    </row>
    <row r="32" spans="1:14" ht="14.4" customHeight="1" x14ac:dyDescent="0.3">
      <c r="A32" s="268" t="s">
        <v>316</v>
      </c>
      <c r="B32" s="269" t="s">
        <v>318</v>
      </c>
      <c r="C32" s="270" t="s">
        <v>324</v>
      </c>
      <c r="D32" s="271" t="s">
        <v>325</v>
      </c>
      <c r="E32" s="270" t="s">
        <v>319</v>
      </c>
      <c r="F32" s="271" t="s">
        <v>320</v>
      </c>
      <c r="G32" s="270" t="s">
        <v>328</v>
      </c>
      <c r="H32" s="270">
        <v>930002</v>
      </c>
      <c r="I32" s="270">
        <v>0</v>
      </c>
      <c r="J32" s="270" t="s">
        <v>367</v>
      </c>
      <c r="K32" s="270"/>
      <c r="L32" s="272">
        <v>0.12529999999999999</v>
      </c>
      <c r="M32" s="272">
        <v>-3000</v>
      </c>
      <c r="N32" s="273">
        <v>-375.9</v>
      </c>
    </row>
    <row r="33" spans="1:14" ht="14.4" customHeight="1" x14ac:dyDescent="0.3">
      <c r="A33" s="268" t="s">
        <v>316</v>
      </c>
      <c r="B33" s="269" t="s">
        <v>318</v>
      </c>
      <c r="C33" s="270" t="s">
        <v>324</v>
      </c>
      <c r="D33" s="271" t="s">
        <v>325</v>
      </c>
      <c r="E33" s="270" t="s">
        <v>319</v>
      </c>
      <c r="F33" s="271" t="s">
        <v>320</v>
      </c>
      <c r="G33" s="270" t="s">
        <v>328</v>
      </c>
      <c r="H33" s="270">
        <v>930183</v>
      </c>
      <c r="I33" s="270">
        <v>0</v>
      </c>
      <c r="J33" s="270" t="s">
        <v>368</v>
      </c>
      <c r="K33" s="270"/>
      <c r="L33" s="272">
        <v>0.72</v>
      </c>
      <c r="M33" s="272">
        <v>-3</v>
      </c>
      <c r="N33" s="273">
        <v>-2.16</v>
      </c>
    </row>
    <row r="34" spans="1:14" ht="14.4" customHeight="1" x14ac:dyDescent="0.3">
      <c r="A34" s="268" t="s">
        <v>316</v>
      </c>
      <c r="B34" s="269" t="s">
        <v>318</v>
      </c>
      <c r="C34" s="270" t="s">
        <v>324</v>
      </c>
      <c r="D34" s="271" t="s">
        <v>325</v>
      </c>
      <c r="E34" s="270" t="s">
        <v>319</v>
      </c>
      <c r="F34" s="271" t="s">
        <v>320</v>
      </c>
      <c r="G34" s="270" t="s">
        <v>328</v>
      </c>
      <c r="H34" s="270">
        <v>930308</v>
      </c>
      <c r="I34" s="270">
        <v>0</v>
      </c>
      <c r="J34" s="270" t="s">
        <v>369</v>
      </c>
      <c r="K34" s="270"/>
      <c r="L34" s="272">
        <v>343.397866397749</v>
      </c>
      <c r="M34" s="272">
        <v>1</v>
      </c>
      <c r="N34" s="273">
        <v>343.397866397749</v>
      </c>
    </row>
    <row r="35" spans="1:14" ht="14.4" customHeight="1" x14ac:dyDescent="0.3">
      <c r="A35" s="268" t="s">
        <v>316</v>
      </c>
      <c r="B35" s="269" t="s">
        <v>318</v>
      </c>
      <c r="C35" s="270" t="s">
        <v>324</v>
      </c>
      <c r="D35" s="271" t="s">
        <v>325</v>
      </c>
      <c r="E35" s="270" t="s">
        <v>319</v>
      </c>
      <c r="F35" s="271" t="s">
        <v>320</v>
      </c>
      <c r="G35" s="270" t="s">
        <v>328</v>
      </c>
      <c r="H35" s="270">
        <v>930420</v>
      </c>
      <c r="I35" s="270">
        <v>0</v>
      </c>
      <c r="J35" s="270" t="s">
        <v>370</v>
      </c>
      <c r="K35" s="270" t="s">
        <v>363</v>
      </c>
      <c r="L35" s="272">
        <v>557.04509006539934</v>
      </c>
      <c r="M35" s="272">
        <v>3</v>
      </c>
      <c r="N35" s="273">
        <v>1671.135270196198</v>
      </c>
    </row>
    <row r="36" spans="1:14" ht="14.4" customHeight="1" x14ac:dyDescent="0.3">
      <c r="A36" s="268" t="s">
        <v>316</v>
      </c>
      <c r="B36" s="269" t="s">
        <v>318</v>
      </c>
      <c r="C36" s="270" t="s">
        <v>324</v>
      </c>
      <c r="D36" s="271" t="s">
        <v>325</v>
      </c>
      <c r="E36" s="270" t="s">
        <v>321</v>
      </c>
      <c r="F36" s="271" t="s">
        <v>322</v>
      </c>
      <c r="G36" s="270" t="s">
        <v>328</v>
      </c>
      <c r="H36" s="270">
        <v>101066</v>
      </c>
      <c r="I36" s="270">
        <v>1066</v>
      </c>
      <c r="J36" s="270" t="s">
        <v>371</v>
      </c>
      <c r="K36" s="270" t="s">
        <v>372</v>
      </c>
      <c r="L36" s="272">
        <v>37.770000000000003</v>
      </c>
      <c r="M36" s="272">
        <v>1</v>
      </c>
      <c r="N36" s="273">
        <v>37.770000000000003</v>
      </c>
    </row>
    <row r="37" spans="1:14" ht="14.4" customHeight="1" x14ac:dyDescent="0.3">
      <c r="A37" s="268" t="s">
        <v>316</v>
      </c>
      <c r="B37" s="269" t="s">
        <v>318</v>
      </c>
      <c r="C37" s="270" t="s">
        <v>324</v>
      </c>
      <c r="D37" s="271" t="s">
        <v>325</v>
      </c>
      <c r="E37" s="270" t="s">
        <v>321</v>
      </c>
      <c r="F37" s="271" t="s">
        <v>322</v>
      </c>
      <c r="G37" s="270" t="s">
        <v>328</v>
      </c>
      <c r="H37" s="270">
        <v>106264</v>
      </c>
      <c r="I37" s="270">
        <v>6264</v>
      </c>
      <c r="J37" s="270" t="s">
        <v>373</v>
      </c>
      <c r="K37" s="270" t="s">
        <v>374</v>
      </c>
      <c r="L37" s="272">
        <v>33.4099640988495</v>
      </c>
      <c r="M37" s="272">
        <v>1</v>
      </c>
      <c r="N37" s="273">
        <v>33.4099640988495</v>
      </c>
    </row>
    <row r="38" spans="1:14" ht="14.4" customHeight="1" x14ac:dyDescent="0.3">
      <c r="A38" s="268" t="s">
        <v>316</v>
      </c>
      <c r="B38" s="269" t="s">
        <v>318</v>
      </c>
      <c r="C38" s="270" t="s">
        <v>324</v>
      </c>
      <c r="D38" s="271" t="s">
        <v>325</v>
      </c>
      <c r="E38" s="270" t="s">
        <v>321</v>
      </c>
      <c r="F38" s="271" t="s">
        <v>322</v>
      </c>
      <c r="G38" s="270" t="s">
        <v>328</v>
      </c>
      <c r="H38" s="270">
        <v>111785</v>
      </c>
      <c r="I38" s="270">
        <v>11785</v>
      </c>
      <c r="J38" s="270" t="s">
        <v>375</v>
      </c>
      <c r="K38" s="270" t="s">
        <v>376</v>
      </c>
      <c r="L38" s="272">
        <v>63.16</v>
      </c>
      <c r="M38" s="272">
        <v>2</v>
      </c>
      <c r="N38" s="273">
        <v>126.32</v>
      </c>
    </row>
    <row r="39" spans="1:14" ht="14.4" customHeight="1" x14ac:dyDescent="0.3">
      <c r="A39" s="268" t="s">
        <v>316</v>
      </c>
      <c r="B39" s="269" t="s">
        <v>318</v>
      </c>
      <c r="C39" s="270" t="s">
        <v>324</v>
      </c>
      <c r="D39" s="271" t="s">
        <v>325</v>
      </c>
      <c r="E39" s="270" t="s">
        <v>321</v>
      </c>
      <c r="F39" s="271" t="s">
        <v>322</v>
      </c>
      <c r="G39" s="270" t="s">
        <v>328</v>
      </c>
      <c r="H39" s="270">
        <v>148261</v>
      </c>
      <c r="I39" s="270">
        <v>48261</v>
      </c>
      <c r="J39" s="270" t="s">
        <v>371</v>
      </c>
      <c r="K39" s="270" t="s">
        <v>377</v>
      </c>
      <c r="L39" s="272">
        <v>46.630119819167099</v>
      </c>
      <c r="M39" s="272">
        <v>1</v>
      </c>
      <c r="N39" s="273">
        <v>46.630119819167099</v>
      </c>
    </row>
    <row r="40" spans="1:14" ht="14.4" customHeight="1" x14ac:dyDescent="0.3">
      <c r="A40" s="268" t="s">
        <v>316</v>
      </c>
      <c r="B40" s="269" t="s">
        <v>318</v>
      </c>
      <c r="C40" s="270" t="s">
        <v>324</v>
      </c>
      <c r="D40" s="271" t="s">
        <v>325</v>
      </c>
      <c r="E40" s="270" t="s">
        <v>321</v>
      </c>
      <c r="F40" s="271" t="s">
        <v>322</v>
      </c>
      <c r="G40" s="270" t="s">
        <v>328</v>
      </c>
      <c r="H40" s="270">
        <v>148262</v>
      </c>
      <c r="I40" s="270">
        <v>48262</v>
      </c>
      <c r="J40" s="270" t="s">
        <v>371</v>
      </c>
      <c r="K40" s="270" t="s">
        <v>378</v>
      </c>
      <c r="L40" s="272">
        <v>36.700000000000003</v>
      </c>
      <c r="M40" s="272">
        <v>1</v>
      </c>
      <c r="N40" s="273">
        <v>36.700000000000003</v>
      </c>
    </row>
    <row r="41" spans="1:14" ht="14.4" customHeight="1" x14ac:dyDescent="0.3">
      <c r="A41" s="268" t="s">
        <v>316</v>
      </c>
      <c r="B41" s="269" t="s">
        <v>318</v>
      </c>
      <c r="C41" s="270" t="s">
        <v>324</v>
      </c>
      <c r="D41" s="271" t="s">
        <v>325</v>
      </c>
      <c r="E41" s="270" t="s">
        <v>321</v>
      </c>
      <c r="F41" s="271" t="s">
        <v>322</v>
      </c>
      <c r="G41" s="270" t="s">
        <v>328</v>
      </c>
      <c r="H41" s="270">
        <v>168999</v>
      </c>
      <c r="I41" s="270">
        <v>68999</v>
      </c>
      <c r="J41" s="270" t="s">
        <v>379</v>
      </c>
      <c r="K41" s="270" t="s">
        <v>380</v>
      </c>
      <c r="L41" s="272">
        <v>135.87</v>
      </c>
      <c r="M41" s="272">
        <v>9.9999999999999978E-2</v>
      </c>
      <c r="N41" s="273">
        <v>13.587000000000003</v>
      </c>
    </row>
    <row r="42" spans="1:14" ht="14.4" customHeight="1" x14ac:dyDescent="0.3">
      <c r="A42" s="268" t="s">
        <v>316</v>
      </c>
      <c r="B42" s="269" t="s">
        <v>318</v>
      </c>
      <c r="C42" s="270" t="s">
        <v>324</v>
      </c>
      <c r="D42" s="271" t="s">
        <v>325</v>
      </c>
      <c r="E42" s="270" t="s">
        <v>321</v>
      </c>
      <c r="F42" s="271" t="s">
        <v>322</v>
      </c>
      <c r="G42" s="270" t="s">
        <v>328</v>
      </c>
      <c r="H42" s="270">
        <v>183487</v>
      </c>
      <c r="I42" s="270">
        <v>83487</v>
      </c>
      <c r="J42" s="270" t="s">
        <v>381</v>
      </c>
      <c r="K42" s="270" t="s">
        <v>382</v>
      </c>
      <c r="L42" s="272">
        <v>2750.697408515</v>
      </c>
      <c r="M42" s="272">
        <v>0.4</v>
      </c>
      <c r="N42" s="273">
        <v>1100.278963406</v>
      </c>
    </row>
    <row r="43" spans="1:14" ht="14.4" customHeight="1" x14ac:dyDescent="0.3">
      <c r="A43" s="268" t="s">
        <v>316</v>
      </c>
      <c r="B43" s="269" t="s">
        <v>318</v>
      </c>
      <c r="C43" s="270" t="s">
        <v>324</v>
      </c>
      <c r="D43" s="271" t="s">
        <v>325</v>
      </c>
      <c r="E43" s="270" t="s">
        <v>321</v>
      </c>
      <c r="F43" s="271" t="s">
        <v>322</v>
      </c>
      <c r="G43" s="270" t="s">
        <v>328</v>
      </c>
      <c r="H43" s="270">
        <v>192359</v>
      </c>
      <c r="I43" s="270">
        <v>92359</v>
      </c>
      <c r="J43" s="270" t="s">
        <v>383</v>
      </c>
      <c r="K43" s="270" t="s">
        <v>384</v>
      </c>
      <c r="L43" s="272">
        <v>37.549999999999997</v>
      </c>
      <c r="M43" s="272">
        <v>1</v>
      </c>
      <c r="N43" s="273">
        <v>37.549999999999997</v>
      </c>
    </row>
    <row r="44" spans="1:14" ht="14.4" customHeight="1" x14ac:dyDescent="0.3">
      <c r="A44" s="268" t="s">
        <v>316</v>
      </c>
      <c r="B44" s="269" t="s">
        <v>318</v>
      </c>
      <c r="C44" s="270" t="s">
        <v>324</v>
      </c>
      <c r="D44" s="271" t="s">
        <v>325</v>
      </c>
      <c r="E44" s="270" t="s">
        <v>321</v>
      </c>
      <c r="F44" s="271" t="s">
        <v>322</v>
      </c>
      <c r="G44" s="270" t="s">
        <v>385</v>
      </c>
      <c r="H44" s="270">
        <v>104234</v>
      </c>
      <c r="I44" s="270">
        <v>4234</v>
      </c>
      <c r="J44" s="270" t="s">
        <v>386</v>
      </c>
      <c r="K44" s="270" t="s">
        <v>387</v>
      </c>
      <c r="L44" s="272">
        <v>74.002600000000399</v>
      </c>
      <c r="M44" s="272">
        <v>2</v>
      </c>
      <c r="N44" s="273">
        <v>148.0052000000008</v>
      </c>
    </row>
    <row r="45" spans="1:14" ht="14.4" customHeight="1" x14ac:dyDescent="0.3">
      <c r="A45" s="268" t="s">
        <v>316</v>
      </c>
      <c r="B45" s="269" t="s">
        <v>318</v>
      </c>
      <c r="C45" s="270" t="s">
        <v>324</v>
      </c>
      <c r="D45" s="271" t="s">
        <v>325</v>
      </c>
      <c r="E45" s="270" t="s">
        <v>321</v>
      </c>
      <c r="F45" s="271" t="s">
        <v>322</v>
      </c>
      <c r="G45" s="270" t="s">
        <v>385</v>
      </c>
      <c r="H45" s="270">
        <v>105114</v>
      </c>
      <c r="I45" s="270">
        <v>5114</v>
      </c>
      <c r="J45" s="270" t="s">
        <v>388</v>
      </c>
      <c r="K45" s="270" t="s">
        <v>389</v>
      </c>
      <c r="L45" s="272">
        <v>448.672683296603</v>
      </c>
      <c r="M45" s="272">
        <v>2</v>
      </c>
      <c r="N45" s="273">
        <v>897.34536659320599</v>
      </c>
    </row>
    <row r="46" spans="1:14" ht="14.4" customHeight="1" x14ac:dyDescent="0.3">
      <c r="A46" s="268" t="s">
        <v>316</v>
      </c>
      <c r="B46" s="269" t="s">
        <v>318</v>
      </c>
      <c r="C46" s="270" t="s">
        <v>324</v>
      </c>
      <c r="D46" s="271" t="s">
        <v>325</v>
      </c>
      <c r="E46" s="270" t="s">
        <v>321</v>
      </c>
      <c r="F46" s="271" t="s">
        <v>322</v>
      </c>
      <c r="G46" s="270" t="s">
        <v>385</v>
      </c>
      <c r="H46" s="270">
        <v>116600</v>
      </c>
      <c r="I46" s="270">
        <v>16600</v>
      </c>
      <c r="J46" s="270" t="s">
        <v>390</v>
      </c>
      <c r="K46" s="270" t="s">
        <v>391</v>
      </c>
      <c r="L46" s="272">
        <v>45.85</v>
      </c>
      <c r="M46" s="272">
        <v>1</v>
      </c>
      <c r="N46" s="273">
        <v>45.85</v>
      </c>
    </row>
    <row r="47" spans="1:14" ht="14.4" customHeight="1" x14ac:dyDescent="0.3">
      <c r="A47" s="268" t="s">
        <v>316</v>
      </c>
      <c r="B47" s="269" t="s">
        <v>318</v>
      </c>
      <c r="C47" s="270" t="s">
        <v>324</v>
      </c>
      <c r="D47" s="271" t="s">
        <v>325</v>
      </c>
      <c r="E47" s="270" t="s">
        <v>321</v>
      </c>
      <c r="F47" s="271" t="s">
        <v>322</v>
      </c>
      <c r="G47" s="270" t="s">
        <v>385</v>
      </c>
      <c r="H47" s="270">
        <v>117041</v>
      </c>
      <c r="I47" s="270">
        <v>17041</v>
      </c>
      <c r="J47" s="270" t="s">
        <v>392</v>
      </c>
      <c r="K47" s="270" t="s">
        <v>393</v>
      </c>
      <c r="L47" s="272">
        <v>153.12082988721301</v>
      </c>
      <c r="M47" s="272">
        <v>1</v>
      </c>
      <c r="N47" s="273">
        <v>153.12082988721301</v>
      </c>
    </row>
    <row r="48" spans="1:14" ht="14.4" customHeight="1" x14ac:dyDescent="0.3">
      <c r="A48" s="268" t="s">
        <v>316</v>
      </c>
      <c r="B48" s="269" t="s">
        <v>318</v>
      </c>
      <c r="C48" s="270" t="s">
        <v>324</v>
      </c>
      <c r="D48" s="271" t="s">
        <v>325</v>
      </c>
      <c r="E48" s="270" t="s">
        <v>321</v>
      </c>
      <c r="F48" s="271" t="s">
        <v>322</v>
      </c>
      <c r="G48" s="270" t="s">
        <v>385</v>
      </c>
      <c r="H48" s="270">
        <v>126127</v>
      </c>
      <c r="I48" s="270">
        <v>26127</v>
      </c>
      <c r="J48" s="270" t="s">
        <v>394</v>
      </c>
      <c r="K48" s="270" t="s">
        <v>395</v>
      </c>
      <c r="L48" s="272">
        <v>12592.49</v>
      </c>
      <c r="M48" s="272">
        <v>0.2</v>
      </c>
      <c r="N48" s="273">
        <v>2518.498</v>
      </c>
    </row>
    <row r="49" spans="1:14" ht="14.4" customHeight="1" x14ac:dyDescent="0.3">
      <c r="A49" s="268" t="s">
        <v>316</v>
      </c>
      <c r="B49" s="269" t="s">
        <v>318</v>
      </c>
      <c r="C49" s="270" t="s">
        <v>324</v>
      </c>
      <c r="D49" s="271" t="s">
        <v>325</v>
      </c>
      <c r="E49" s="270" t="s">
        <v>321</v>
      </c>
      <c r="F49" s="271" t="s">
        <v>322</v>
      </c>
      <c r="G49" s="270" t="s">
        <v>385</v>
      </c>
      <c r="H49" s="270">
        <v>176360</v>
      </c>
      <c r="I49" s="270">
        <v>76360</v>
      </c>
      <c r="J49" s="270" t="s">
        <v>396</v>
      </c>
      <c r="K49" s="270" t="s">
        <v>397</v>
      </c>
      <c r="L49" s="272">
        <v>75.300058885722706</v>
      </c>
      <c r="M49" s="272">
        <v>1</v>
      </c>
      <c r="N49" s="273">
        <v>75.300058885722706</v>
      </c>
    </row>
    <row r="50" spans="1:14" ht="14.4" customHeight="1" x14ac:dyDescent="0.3">
      <c r="A50" s="268" t="s">
        <v>316</v>
      </c>
      <c r="B50" s="269" t="s">
        <v>318</v>
      </c>
      <c r="C50" s="270" t="s">
        <v>324</v>
      </c>
      <c r="D50" s="271" t="s">
        <v>325</v>
      </c>
      <c r="E50" s="270" t="s">
        <v>321</v>
      </c>
      <c r="F50" s="271" t="s">
        <v>322</v>
      </c>
      <c r="G50" s="270" t="s">
        <v>385</v>
      </c>
      <c r="H50" s="270">
        <v>192289</v>
      </c>
      <c r="I50" s="270">
        <v>92289</v>
      </c>
      <c r="J50" s="270" t="s">
        <v>398</v>
      </c>
      <c r="K50" s="270" t="s">
        <v>399</v>
      </c>
      <c r="L50" s="272">
        <v>160.51</v>
      </c>
      <c r="M50" s="272">
        <v>2</v>
      </c>
      <c r="N50" s="273">
        <v>321.02</v>
      </c>
    </row>
    <row r="51" spans="1:14" ht="14.4" customHeight="1" thickBot="1" x14ac:dyDescent="0.35">
      <c r="A51" s="274" t="s">
        <v>316</v>
      </c>
      <c r="B51" s="275" t="s">
        <v>318</v>
      </c>
      <c r="C51" s="276" t="s">
        <v>324</v>
      </c>
      <c r="D51" s="277" t="s">
        <v>325</v>
      </c>
      <c r="E51" s="276" t="s">
        <v>321</v>
      </c>
      <c r="F51" s="277" t="s">
        <v>322</v>
      </c>
      <c r="G51" s="276" t="s">
        <v>385</v>
      </c>
      <c r="H51" s="276">
        <v>844851</v>
      </c>
      <c r="I51" s="276">
        <v>107135</v>
      </c>
      <c r="J51" s="276" t="s">
        <v>400</v>
      </c>
      <c r="K51" s="276" t="s">
        <v>401</v>
      </c>
      <c r="L51" s="278">
        <v>70.73</v>
      </c>
      <c r="M51" s="278">
        <v>1</v>
      </c>
      <c r="N51" s="279">
        <v>70.73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6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65" customWidth="1"/>
    <col min="2" max="2" width="10" style="93" customWidth="1"/>
    <col min="3" max="3" width="5.5546875" style="86" customWidth="1"/>
    <col min="4" max="4" width="10" style="93" customWidth="1"/>
    <col min="5" max="5" width="5.5546875" style="86" customWidth="1"/>
    <col min="6" max="6" width="10" style="93" customWidth="1"/>
    <col min="7" max="16384" width="8.88671875" style="65"/>
  </cols>
  <sheetData>
    <row r="1" spans="1:6" ht="18.600000000000001" customHeight="1" thickBot="1" x14ac:dyDescent="0.4">
      <c r="A1" s="194" t="s">
        <v>403</v>
      </c>
      <c r="B1" s="194"/>
      <c r="C1" s="194"/>
      <c r="D1" s="194"/>
      <c r="E1" s="194"/>
      <c r="F1" s="194"/>
    </row>
    <row r="2" spans="1:6" ht="14.4" customHeight="1" thickBot="1" x14ac:dyDescent="0.35">
      <c r="A2" s="221" t="s">
        <v>160</v>
      </c>
      <c r="B2" s="88"/>
      <c r="C2" s="89"/>
      <c r="D2" s="90"/>
      <c r="E2" s="89"/>
      <c r="F2" s="90"/>
    </row>
    <row r="3" spans="1:6" ht="14.4" customHeight="1" thickBot="1" x14ac:dyDescent="0.35">
      <c r="A3" s="142"/>
      <c r="B3" s="195" t="s">
        <v>138</v>
      </c>
      <c r="C3" s="196"/>
      <c r="D3" s="197" t="s">
        <v>137</v>
      </c>
      <c r="E3" s="196"/>
      <c r="F3" s="107" t="s">
        <v>6</v>
      </c>
    </row>
    <row r="4" spans="1:6" ht="14.4" customHeight="1" thickBot="1" x14ac:dyDescent="0.35">
      <c r="A4" s="280" t="s">
        <v>157</v>
      </c>
      <c r="B4" s="281" t="s">
        <v>17</v>
      </c>
      <c r="C4" s="282" t="s">
        <v>5</v>
      </c>
      <c r="D4" s="281" t="s">
        <v>17</v>
      </c>
      <c r="E4" s="282" t="s">
        <v>5</v>
      </c>
      <c r="F4" s="283" t="s">
        <v>17</v>
      </c>
    </row>
    <row r="5" spans="1:6" ht="14.4" customHeight="1" thickBot="1" x14ac:dyDescent="0.35">
      <c r="A5" s="291" t="s">
        <v>402</v>
      </c>
      <c r="B5" s="260"/>
      <c r="C5" s="284">
        <v>0</v>
      </c>
      <c r="D5" s="260">
        <v>4777.5914553661423</v>
      </c>
      <c r="E5" s="284">
        <v>1</v>
      </c>
      <c r="F5" s="261">
        <v>4777.5914553661423</v>
      </c>
    </row>
    <row r="6" spans="1:6" ht="14.4" customHeight="1" thickBot="1" x14ac:dyDescent="0.35">
      <c r="A6" s="287" t="s">
        <v>6</v>
      </c>
      <c r="B6" s="288"/>
      <c r="C6" s="289">
        <v>0</v>
      </c>
      <c r="D6" s="288">
        <v>4777.5914553661423</v>
      </c>
      <c r="E6" s="289">
        <v>1</v>
      </c>
      <c r="F6" s="290">
        <v>4777.5914553661423</v>
      </c>
    </row>
    <row r="7" spans="1:6" ht="14.4" customHeight="1" thickBot="1" x14ac:dyDescent="0.35"/>
    <row r="8" spans="1:6" ht="14.4" customHeight="1" x14ac:dyDescent="0.3">
      <c r="A8" s="296" t="s">
        <v>404</v>
      </c>
      <c r="B8" s="266"/>
      <c r="C8" s="285">
        <v>0</v>
      </c>
      <c r="D8" s="266">
        <v>2518.498</v>
      </c>
      <c r="E8" s="285">
        <v>1</v>
      </c>
      <c r="F8" s="267">
        <v>2518.498</v>
      </c>
    </row>
    <row r="9" spans="1:6" ht="14.4" customHeight="1" x14ac:dyDescent="0.3">
      <c r="A9" s="297" t="s">
        <v>405</v>
      </c>
      <c r="B9" s="272"/>
      <c r="C9" s="292">
        <v>0</v>
      </c>
      <c r="D9" s="272">
        <v>897.34536659320599</v>
      </c>
      <c r="E9" s="292">
        <v>1</v>
      </c>
      <c r="F9" s="273">
        <v>897.34536659320599</v>
      </c>
    </row>
    <row r="10" spans="1:6" ht="14.4" customHeight="1" x14ac:dyDescent="0.3">
      <c r="A10" s="297" t="s">
        <v>406</v>
      </c>
      <c r="B10" s="272"/>
      <c r="C10" s="292">
        <v>0</v>
      </c>
      <c r="D10" s="272">
        <v>547.72200000000009</v>
      </c>
      <c r="E10" s="292">
        <v>1</v>
      </c>
      <c r="F10" s="273">
        <v>547.72200000000009</v>
      </c>
    </row>
    <row r="11" spans="1:6" ht="14.4" customHeight="1" x14ac:dyDescent="0.3">
      <c r="A11" s="297" t="s">
        <v>407</v>
      </c>
      <c r="B11" s="272"/>
      <c r="C11" s="292">
        <v>0</v>
      </c>
      <c r="D11" s="272">
        <v>321.02</v>
      </c>
      <c r="E11" s="292">
        <v>1</v>
      </c>
      <c r="F11" s="273">
        <v>321.02</v>
      </c>
    </row>
    <row r="12" spans="1:6" ht="14.4" customHeight="1" x14ac:dyDescent="0.3">
      <c r="A12" s="297" t="s">
        <v>408</v>
      </c>
      <c r="B12" s="272"/>
      <c r="C12" s="292">
        <v>0</v>
      </c>
      <c r="D12" s="272">
        <v>218.73520000000082</v>
      </c>
      <c r="E12" s="292">
        <v>1</v>
      </c>
      <c r="F12" s="273">
        <v>218.73520000000082</v>
      </c>
    </row>
    <row r="13" spans="1:6" ht="14.4" customHeight="1" x14ac:dyDescent="0.3">
      <c r="A13" s="297" t="s">
        <v>409</v>
      </c>
      <c r="B13" s="272"/>
      <c r="C13" s="292">
        <v>0</v>
      </c>
      <c r="D13" s="272">
        <v>153.12082988721301</v>
      </c>
      <c r="E13" s="292">
        <v>1</v>
      </c>
      <c r="F13" s="273">
        <v>153.12082988721301</v>
      </c>
    </row>
    <row r="14" spans="1:6" ht="14.4" customHeight="1" x14ac:dyDescent="0.3">
      <c r="A14" s="297" t="s">
        <v>410</v>
      </c>
      <c r="B14" s="272"/>
      <c r="C14" s="292">
        <v>0</v>
      </c>
      <c r="D14" s="272">
        <v>75.300058885722706</v>
      </c>
      <c r="E14" s="292">
        <v>1</v>
      </c>
      <c r="F14" s="273">
        <v>75.300058885722706</v>
      </c>
    </row>
    <row r="15" spans="1:6" ht="14.4" customHeight="1" thickBot="1" x14ac:dyDescent="0.35">
      <c r="A15" s="298" t="s">
        <v>411</v>
      </c>
      <c r="B15" s="293"/>
      <c r="C15" s="294">
        <v>0</v>
      </c>
      <c r="D15" s="293">
        <v>45.85</v>
      </c>
      <c r="E15" s="294">
        <v>1</v>
      </c>
      <c r="F15" s="295">
        <v>45.85</v>
      </c>
    </row>
    <row r="16" spans="1:6" ht="14.4" customHeight="1" thickBot="1" x14ac:dyDescent="0.35">
      <c r="A16" s="287" t="s">
        <v>6</v>
      </c>
      <c r="B16" s="288"/>
      <c r="C16" s="289">
        <v>0</v>
      </c>
      <c r="D16" s="288">
        <v>4777.5914553661423</v>
      </c>
      <c r="E16" s="289">
        <v>1</v>
      </c>
      <c r="F16" s="290">
        <v>4777.5914553661423</v>
      </c>
    </row>
  </sheetData>
  <mergeCells count="3">
    <mergeCell ref="A1:F1"/>
    <mergeCell ref="B3:C3"/>
    <mergeCell ref="D3:E3"/>
  </mergeCells>
  <conditionalFormatting sqref="C5:C1048576">
    <cfRule type="cellIs" dxfId="21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4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65" bestFit="1" customWidth="1"/>
    <col min="2" max="2" width="8.88671875" style="65" bestFit="1" customWidth="1"/>
    <col min="3" max="3" width="7" style="65" bestFit="1" customWidth="1"/>
    <col min="4" max="4" width="53.44140625" style="65" bestFit="1" customWidth="1"/>
    <col min="5" max="5" width="28.44140625" style="65" bestFit="1" customWidth="1"/>
    <col min="6" max="6" width="6.6640625" style="93" customWidth="1"/>
    <col min="7" max="7" width="8.88671875" style="93" bestFit="1" customWidth="1"/>
    <col min="8" max="8" width="6.77734375" style="86" bestFit="1" customWidth="1"/>
    <col min="9" max="9" width="6.6640625" style="93" customWidth="1"/>
    <col min="10" max="10" width="8.88671875" style="93" customWidth="1"/>
    <col min="11" max="11" width="6.77734375" style="86" bestFit="1" customWidth="1"/>
    <col min="12" max="12" width="6.6640625" style="93" customWidth="1"/>
    <col min="13" max="13" width="8.88671875" style="93" bestFit="1" customWidth="1"/>
    <col min="14" max="16384" width="8.88671875" style="65"/>
  </cols>
  <sheetData>
    <row r="1" spans="1:13" ht="18.600000000000001" customHeight="1" thickBot="1" x14ac:dyDescent="0.4">
      <c r="A1" s="194" t="s">
        <v>144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160"/>
      <c r="M1" s="160"/>
    </row>
    <row r="2" spans="1:13" ht="14.4" customHeight="1" thickBot="1" x14ac:dyDescent="0.35">
      <c r="A2" s="221" t="s">
        <v>160</v>
      </c>
      <c r="B2" s="91"/>
      <c r="C2" s="91"/>
      <c r="D2" s="91"/>
      <c r="E2" s="91"/>
      <c r="F2" s="92"/>
      <c r="G2" s="92"/>
      <c r="H2" s="143"/>
      <c r="I2" s="92"/>
      <c r="J2" s="92"/>
      <c r="K2" s="143"/>
      <c r="L2" s="92"/>
    </row>
    <row r="3" spans="1:13" ht="14.4" customHeight="1" thickBot="1" x14ac:dyDescent="0.35">
      <c r="E3" s="106" t="s">
        <v>136</v>
      </c>
      <c r="F3" s="52">
        <f>SUBTOTAL(9,F6:F1048576)</f>
        <v>0</v>
      </c>
      <c r="G3" s="52">
        <f>SUBTOTAL(9,G6:G1048576)</f>
        <v>0</v>
      </c>
      <c r="H3" s="53">
        <f>IF(M3=0,0,G3/M3)</f>
        <v>0</v>
      </c>
      <c r="I3" s="52">
        <f>SUBTOTAL(9,I6:I1048576)</f>
        <v>10.4</v>
      </c>
      <c r="J3" s="52">
        <f>SUBTOTAL(9,J6:J1048576)</f>
        <v>4777.5914553661423</v>
      </c>
      <c r="K3" s="53">
        <f>IF(M3=0,0,J3/M3)</f>
        <v>1</v>
      </c>
      <c r="L3" s="52">
        <f>SUBTOTAL(9,L6:L1048576)</f>
        <v>10.4</v>
      </c>
      <c r="M3" s="54">
        <f>SUBTOTAL(9,M6:M1048576)</f>
        <v>4777.5914553661423</v>
      </c>
    </row>
    <row r="4" spans="1:13" ht="14.4" customHeight="1" thickBot="1" x14ac:dyDescent="0.35">
      <c r="A4" s="50"/>
      <c r="B4" s="50"/>
      <c r="C4" s="50"/>
      <c r="D4" s="50"/>
      <c r="E4" s="51"/>
      <c r="F4" s="198" t="s">
        <v>138</v>
      </c>
      <c r="G4" s="199"/>
      <c r="H4" s="200"/>
      <c r="I4" s="201" t="s">
        <v>137</v>
      </c>
      <c r="J4" s="199"/>
      <c r="K4" s="200"/>
      <c r="L4" s="202" t="s">
        <v>6</v>
      </c>
      <c r="M4" s="203"/>
    </row>
    <row r="5" spans="1:13" ht="14.4" customHeight="1" thickBot="1" x14ac:dyDescent="0.35">
      <c r="A5" s="280" t="s">
        <v>139</v>
      </c>
      <c r="B5" s="299" t="s">
        <v>140</v>
      </c>
      <c r="C5" s="299" t="s">
        <v>80</v>
      </c>
      <c r="D5" s="299" t="s">
        <v>141</v>
      </c>
      <c r="E5" s="299" t="s">
        <v>142</v>
      </c>
      <c r="F5" s="300" t="s">
        <v>19</v>
      </c>
      <c r="G5" s="300" t="s">
        <v>17</v>
      </c>
      <c r="H5" s="282" t="s">
        <v>143</v>
      </c>
      <c r="I5" s="281" t="s">
        <v>19</v>
      </c>
      <c r="J5" s="300" t="s">
        <v>17</v>
      </c>
      <c r="K5" s="282" t="s">
        <v>143</v>
      </c>
      <c r="L5" s="281" t="s">
        <v>19</v>
      </c>
      <c r="M5" s="301" t="s">
        <v>17</v>
      </c>
    </row>
    <row r="6" spans="1:13" ht="14.4" customHeight="1" x14ac:dyDescent="0.3">
      <c r="A6" s="262" t="s">
        <v>324</v>
      </c>
      <c r="B6" s="263" t="s">
        <v>412</v>
      </c>
      <c r="C6" s="263" t="s">
        <v>413</v>
      </c>
      <c r="D6" s="263" t="s">
        <v>394</v>
      </c>
      <c r="E6" s="263" t="s">
        <v>395</v>
      </c>
      <c r="F6" s="266"/>
      <c r="G6" s="266"/>
      <c r="H6" s="285">
        <v>0</v>
      </c>
      <c r="I6" s="266">
        <v>0.2</v>
      </c>
      <c r="J6" s="266">
        <v>2518.498</v>
      </c>
      <c r="K6" s="285">
        <v>1</v>
      </c>
      <c r="L6" s="266">
        <v>0.2</v>
      </c>
      <c r="M6" s="267">
        <v>2518.498</v>
      </c>
    </row>
    <row r="7" spans="1:13" ht="14.4" customHeight="1" x14ac:dyDescent="0.3">
      <c r="A7" s="268" t="s">
        <v>324</v>
      </c>
      <c r="B7" s="269" t="s">
        <v>414</v>
      </c>
      <c r="C7" s="269" t="s">
        <v>415</v>
      </c>
      <c r="D7" s="269" t="s">
        <v>390</v>
      </c>
      <c r="E7" s="269" t="s">
        <v>391</v>
      </c>
      <c r="F7" s="272"/>
      <c r="G7" s="272"/>
      <c r="H7" s="292">
        <v>0</v>
      </c>
      <c r="I7" s="272">
        <v>1</v>
      </c>
      <c r="J7" s="272">
        <v>45.85</v>
      </c>
      <c r="K7" s="292">
        <v>1</v>
      </c>
      <c r="L7" s="272">
        <v>1</v>
      </c>
      <c r="M7" s="273">
        <v>45.85</v>
      </c>
    </row>
    <row r="8" spans="1:13" ht="14.4" customHeight="1" x14ac:dyDescent="0.3">
      <c r="A8" s="268" t="s">
        <v>324</v>
      </c>
      <c r="B8" s="269" t="s">
        <v>416</v>
      </c>
      <c r="C8" s="269" t="s">
        <v>417</v>
      </c>
      <c r="D8" s="269" t="s">
        <v>418</v>
      </c>
      <c r="E8" s="269" t="s">
        <v>391</v>
      </c>
      <c r="F8" s="272"/>
      <c r="G8" s="272"/>
      <c r="H8" s="292">
        <v>0</v>
      </c>
      <c r="I8" s="272">
        <v>1</v>
      </c>
      <c r="J8" s="272">
        <v>75.300058885722706</v>
      </c>
      <c r="K8" s="292">
        <v>1</v>
      </c>
      <c r="L8" s="272">
        <v>1</v>
      </c>
      <c r="M8" s="273">
        <v>75.300058885722706</v>
      </c>
    </row>
    <row r="9" spans="1:13" ht="14.4" customHeight="1" x14ac:dyDescent="0.3">
      <c r="A9" s="268" t="s">
        <v>324</v>
      </c>
      <c r="B9" s="269" t="s">
        <v>419</v>
      </c>
      <c r="C9" s="269" t="s">
        <v>420</v>
      </c>
      <c r="D9" s="269" t="s">
        <v>392</v>
      </c>
      <c r="E9" s="269" t="s">
        <v>421</v>
      </c>
      <c r="F9" s="272"/>
      <c r="G9" s="272"/>
      <c r="H9" s="292">
        <v>0</v>
      </c>
      <c r="I9" s="272">
        <v>1</v>
      </c>
      <c r="J9" s="272">
        <v>153.12082988721301</v>
      </c>
      <c r="K9" s="292">
        <v>1</v>
      </c>
      <c r="L9" s="272">
        <v>1</v>
      </c>
      <c r="M9" s="273">
        <v>153.12082988721301</v>
      </c>
    </row>
    <row r="10" spans="1:13" ht="14.4" customHeight="1" x14ac:dyDescent="0.3">
      <c r="A10" s="268" t="s">
        <v>324</v>
      </c>
      <c r="B10" s="269" t="s">
        <v>422</v>
      </c>
      <c r="C10" s="269" t="s">
        <v>423</v>
      </c>
      <c r="D10" s="269" t="s">
        <v>424</v>
      </c>
      <c r="E10" s="269" t="s">
        <v>425</v>
      </c>
      <c r="F10" s="272"/>
      <c r="G10" s="272"/>
      <c r="H10" s="292">
        <v>0</v>
      </c>
      <c r="I10" s="272">
        <v>0.2</v>
      </c>
      <c r="J10" s="272">
        <v>547.72200000000009</v>
      </c>
      <c r="K10" s="292">
        <v>1</v>
      </c>
      <c r="L10" s="272">
        <v>0.2</v>
      </c>
      <c r="M10" s="273">
        <v>547.72200000000009</v>
      </c>
    </row>
    <row r="11" spans="1:13" ht="14.4" customHeight="1" x14ac:dyDescent="0.3">
      <c r="A11" s="268" t="s">
        <v>324</v>
      </c>
      <c r="B11" s="269" t="s">
        <v>426</v>
      </c>
      <c r="C11" s="269" t="s">
        <v>427</v>
      </c>
      <c r="D11" s="269" t="s">
        <v>400</v>
      </c>
      <c r="E11" s="269" t="s">
        <v>428</v>
      </c>
      <c r="F11" s="272"/>
      <c r="G11" s="272"/>
      <c r="H11" s="292">
        <v>0</v>
      </c>
      <c r="I11" s="272">
        <v>1</v>
      </c>
      <c r="J11" s="272">
        <v>70.73</v>
      </c>
      <c r="K11" s="292">
        <v>1</v>
      </c>
      <c r="L11" s="272">
        <v>1</v>
      </c>
      <c r="M11" s="273">
        <v>70.73</v>
      </c>
    </row>
    <row r="12" spans="1:13" ht="14.4" customHeight="1" x14ac:dyDescent="0.3">
      <c r="A12" s="268" t="s">
        <v>324</v>
      </c>
      <c r="B12" s="269" t="s">
        <v>426</v>
      </c>
      <c r="C12" s="269" t="s">
        <v>429</v>
      </c>
      <c r="D12" s="269" t="s">
        <v>430</v>
      </c>
      <c r="E12" s="269" t="s">
        <v>431</v>
      </c>
      <c r="F12" s="272"/>
      <c r="G12" s="272"/>
      <c r="H12" s="292">
        <v>0</v>
      </c>
      <c r="I12" s="272">
        <v>2</v>
      </c>
      <c r="J12" s="272">
        <v>148.0052000000008</v>
      </c>
      <c r="K12" s="292">
        <v>1</v>
      </c>
      <c r="L12" s="272">
        <v>2</v>
      </c>
      <c r="M12" s="273">
        <v>148.0052000000008</v>
      </c>
    </row>
    <row r="13" spans="1:13" ht="14.4" customHeight="1" x14ac:dyDescent="0.3">
      <c r="A13" s="268" t="s">
        <v>324</v>
      </c>
      <c r="B13" s="269" t="s">
        <v>432</v>
      </c>
      <c r="C13" s="269" t="s">
        <v>433</v>
      </c>
      <c r="D13" s="269" t="s">
        <v>434</v>
      </c>
      <c r="E13" s="269" t="s">
        <v>435</v>
      </c>
      <c r="F13" s="272"/>
      <c r="G13" s="272"/>
      <c r="H13" s="292">
        <v>0</v>
      </c>
      <c r="I13" s="272">
        <v>2</v>
      </c>
      <c r="J13" s="272">
        <v>321.02</v>
      </c>
      <c r="K13" s="292">
        <v>1</v>
      </c>
      <c r="L13" s="272">
        <v>2</v>
      </c>
      <c r="M13" s="273">
        <v>321.02</v>
      </c>
    </row>
    <row r="14" spans="1:13" ht="14.4" customHeight="1" thickBot="1" x14ac:dyDescent="0.35">
      <c r="A14" s="274" t="s">
        <v>324</v>
      </c>
      <c r="B14" s="275" t="s">
        <v>436</v>
      </c>
      <c r="C14" s="275" t="s">
        <v>437</v>
      </c>
      <c r="D14" s="275" t="s">
        <v>438</v>
      </c>
      <c r="E14" s="275" t="s">
        <v>439</v>
      </c>
      <c r="F14" s="278"/>
      <c r="G14" s="278"/>
      <c r="H14" s="286">
        <v>0</v>
      </c>
      <c r="I14" s="278">
        <v>2</v>
      </c>
      <c r="J14" s="278">
        <v>897.34536659320599</v>
      </c>
      <c r="K14" s="286">
        <v>1</v>
      </c>
      <c r="L14" s="278">
        <v>2</v>
      </c>
      <c r="M14" s="279">
        <v>897.34536659320599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0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1</vt:i4>
      </vt:variant>
    </vt:vector>
  </HeadingPairs>
  <TitlesOfParts>
    <vt:vector size="16" baseType="lpstr">
      <vt:lpstr>Obsah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Materiál Žádanky</vt:lpstr>
      <vt:lpstr>MŽ Detail</vt:lpstr>
      <vt:lpstr>ZV Vykáz.-A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2013-09-05T07:28:04Z</cp:lastPrinted>
  <dcterms:created xsi:type="dcterms:W3CDTF">2013-04-17T20:15:29Z</dcterms:created>
  <dcterms:modified xsi:type="dcterms:W3CDTF">2013-08-31T13:21:58Z</dcterms:modified>
</cp:coreProperties>
</file>